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766" documentId="13_ncr:1_{D7B31631-9EC2-A043-AB5E-59F176544080}" xr6:coauthVersionLast="47" xr6:coauthVersionMax="47" xr10:uidLastSave="{95CD112F-9465-4335-A271-F7C97FEF0B8C}"/>
  <bookViews>
    <workbookView xWindow="3780" yWindow="0" windowWidth="19176" windowHeight="12360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AB3845" i="1" s="1"/>
  <c r="AC3845" i="1" s="1"/>
  <c r="Z3846" i="1"/>
  <c r="Z3847" i="1"/>
  <c r="AB3847" i="1" s="1"/>
  <c r="AC3847" i="1" s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41" i="1" l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46" i="1" l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K3847" i="1" s="1"/>
  <c r="AI3724" i="1"/>
  <c r="AI3818" i="1"/>
  <c r="AJ3951" i="1"/>
  <c r="AK3951" i="1" s="1"/>
  <c r="AJ3865" i="1"/>
  <c r="AK3865" i="1" s="1"/>
  <c r="AI3835" i="1"/>
  <c r="U14" i="2"/>
  <c r="AJ3794" i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59" i="1"/>
  <c r="AK3859" i="1" s="1"/>
  <c r="AI3737" i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J3850" i="1"/>
  <c r="AK3850" i="1" s="1"/>
  <c r="AI3401" i="1"/>
  <c r="AI3142" i="1"/>
  <c r="AI3768" i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71" i="1"/>
  <c r="AK3871" i="1" s="1"/>
  <c r="AI3874" i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AJ3796" i="1" s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846" i="1" l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J3804" i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<sst xmlns="http://schemas.openxmlformats.org/spreadsheetml/2006/main" count="45951" uniqueCount="3661">
  <si>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</si>
  <si>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</si>
  <si>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</si>
  <si>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</si>
  <si>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</si>
  <si>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</si>
  <si>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</si>
  <si>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</si>
  <si>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</si>
  <si>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</si>
  <si>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</si>
  <si>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</si>
  <si>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</si>
  <si>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</si>
  <si>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</si>
  <si>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</si>
  <si>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</si>
  <si>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</si>
  <si>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</si>
  <si>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</si>
  <si>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</si>
  <si>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</si>
  <si>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</si>
  <si>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</si>
  <si>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</si>
  <si>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</si>
  <si>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</si>
  <si>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</si>
  <si>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</si>
  <si>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</si>
  <si>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</si>
  <si>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</si>
  <si>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</si>
  <si>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</si>
  <si>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</si>
  <si>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</si>
  <si>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</si>
  <si>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</si>
  <si>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</si>
  <si>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</si>
  <si>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</si>
  <si>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</si>
  <si>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</si>
  <si>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</si>
  <si>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</si>
  <si>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</si>
  <si>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</si>
  <si>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</si>
  <si>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</si>
  <si>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</si>
  <si>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</si>
  <si>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</si>
  <si>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</si>
  <si>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</si>
  <si>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</si>
  <si>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</si>
  <si>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</si>
  <si>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</si>
  <si>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</si>
  <si>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</si>
  <si>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</si>
  <si>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</si>
  <si>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</si>
  <si>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</si>
  <si>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</si>
  <si>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</si>
  <si>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</si>
  <si>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</si>
  <si>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</si>
  <si>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</si>
  <si>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</si>
  <si>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</si>
  <si>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</si>
  <si>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</si>
  <si>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</si>
  <si>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</si>
  <si>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</si>
  <si>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</si>
  <si>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</si>
  <si>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</si>
  <si>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</si>
  <si>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</si>
  <si>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</si>
  <si>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</si>
  <si>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</si>
  <si>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</si>
  <si>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</si>
  <si>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</si>
  <si>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</si>
  <si>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</si>
  <si>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</si>
  <si>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</si>
  <si>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</si>
  <si>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</si>
  <si>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</si>
  <si>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</si>
  <si>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</si>
  <si>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</si>
  <si>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</si>
  <si>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</si>
  <si>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</si>
  <si>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</si>
  <si>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</si>
  <si>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</si>
  <si>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</si>
  <si>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</si>
  <si>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</si>
  <si>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</si>
  <si>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</si>
  <si>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</si>
  <si>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</si>
  <si>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</si>
  <si>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</si>
  <si>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</si>
  <si>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</si>
  <si>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</si>
  <si>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</si>
  <si>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</si>
  <si>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</si>
  <si>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</si>
  <si>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</si>
  <si>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</si>
  <si>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</si>
  <si>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</si>
  <si>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</si>
  <si>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</si>
  <si>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</si>
  <si>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</si>
  <si>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</si>
  <si>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</si>
  <si>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</si>
  <si>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</si>
  <si>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</si>
  <si>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</si>
  <si>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</si>
  <si>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</si>
  <si>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</si>
  <si>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</si>
  <si>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</si>
  <si>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</si>
  <si>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</si>
  <si>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</si>
  <si>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</si>
  <si>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</si>
  <si>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</si>
  <si>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</si>
  <si>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</si>
  <si>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</si>
  <si>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</si>
  <si>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</si>
  <si>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</si>
  <si>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</si>
  <si>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</si>
  <si>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</si>
  <si>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</si>
  <si>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</si>
  <si>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</si>
  <si>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</si>
  <si>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</si>
  <si>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</si>
  <si>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</si>
  <si>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</si>
  <si>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</si>
  <si>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</si>
  <si>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</si>
  <si>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</si>
  <si>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</si>
  <si>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</si>
  <si>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</si>
  <si>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</si>
  <si>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</si>
  <si>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</si>
  <si>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</si>
  <si>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</si>
  <si>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</si>
  <si>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</si>
  <si>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</si>
  <si>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</si>
  <si>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</si>
  <si>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</si>
  <si>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</si>
  <si>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</si>
  <si>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</si>
  <si>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</si>
  <si>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</si>
  <si>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</si>
  <si>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</si>
  <si>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</si>
  <si>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</si>
  <si>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</si>
  <si>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</si>
  <si>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</si>
  <si>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</si>
  <si>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</si>
  <si>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</si>
  <si>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</si>
  <si>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</si>
  <si>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</si>
  <si>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</si>
  <si>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</si>
  <si>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</si>
  <si>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</si>
  <si>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</si>
  <si>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</si>
  <si>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</si>
  <si>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</si>
  <si>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</si>
  <si>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</si>
  <si>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</si>
  <si>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</si>
  <si>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</si>
  <si>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</si>
  <si>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</si>
  <si>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</si>
  <si>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</si>
  <si>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</si>
  <si>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</si>
  <si>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</si>
  <si>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</si>
  <si>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</si>
  <si>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</si>
  <si>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</si>
  <si>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</si>
  <si>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</si>
  <si>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</si>
  <si>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</si>
  <si>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</si>
  <si>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</si>
  <si>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</si>
  <si>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</si>
  <si>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</si>
  <si>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</si>
  <si>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</si>
  <si>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</si>
  <si>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</si>
  <si>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</si>
  <si>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</si>
  <si>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</si>
  <si>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</si>
  <si>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</si>
  <si>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</si>
  <si>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</si>
  <si>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</si>
  <si>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</si>
  <si>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</si>
  <si>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</si>
  <si>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</si>
  <si>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</si>
  <si>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</si>
  <si>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</si>
  <si>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</si>
  <si>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</si>
  <si>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</si>
  <si>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</si>
  <si>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</si>
  <si>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</si>
  <si>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</si>
  <si>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</si>
  <si>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</si>
  <si>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</si>
  <si>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</si>
  <si>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</si>
  <si>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</si>
  <si>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</si>
  <si>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</si>
  <si>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</si>
  <si>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</si>
  <si>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</si>
  <si>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</si>
  <si>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</si>
  <si>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</si>
  <si>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</si>
  <si>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</si>
  <si>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</si>
  <si>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</si>
  <si>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</si>
  <si>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</si>
  <si>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</si>
  <si>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</si>
  <si>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</si>
  <si>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</si>
  <si>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</si>
  <si>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</si>
  <si>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</si>
  <si>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</si>
  <si>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</si>
  <si>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</si>
  <si>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</si>
  <si>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</si>
  <si>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</si>
  <si>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</si>
  <si>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</si>
  <si>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</si>
  <si>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</si>
  <si>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</si>
  <si>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</si>
  <si>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</si>
  <si>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</si>
  <si>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</si>
  <si>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</si>
  <si>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</si>
  <si>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</si>
  <si>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</si>
  <si>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</si>
  <si>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</si>
  <si>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</si>
  <si>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</si>
  <si>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</si>
  <si>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</si>
  <si>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</si>
  <si>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</si>
  <si>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</si>
  <si>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</si>
  <si>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</si>
  <si>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</si>
  <si>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</si>
  <si>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</si>
  <si>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</si>
  <si>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</si>
  <si>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</si>
  <si>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</si>
  <si>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</si>
  <si>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</si>
  <si>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</si>
  <si>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</si>
  <si>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</si>
  <si>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</si>
  <si>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</si>
  <si>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</si>
  <si>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</si>
  <si>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</si>
  <si>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</si>
  <si>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</si>
  <si>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</si>
  <si>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</si>
  <si>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</si>
  <si>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</si>
  <si>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</si>
  <si>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</si>
  <si>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</si>
  <si>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</si>
  <si>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</si>
  <si>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</si>
  <si>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</si>
  <si>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</si>
  <si>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</si>
  <si>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</si>
  <si>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</si>
  <si>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</si>
  <si>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</si>
  <si>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</si>
  <si>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</si>
  <si>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</si>
  <si>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</si>
  <si>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</si>
  <si>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</si>
  <si>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</si>
  <si>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</si>
  <si>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</si>
  <si>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</si>
  <si>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</si>
  <si>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</si>
  <si>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</si>
  <si>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</si>
  <si>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</si>
  <si>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</si>
  <si>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</si>
  <si>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</si>
  <si>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</si>
  <si>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</si>
  <si>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</si>
  <si>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</si>
  <si>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</si>
  <si>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</si>
  <si>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</si>
  <si>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</si>
  <si>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</si>
  <si>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</si>
  <si>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</si>
  <si>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</si>
  <si>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</si>
  <si>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</si>
  <si>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</si>
  <si>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</si>
  <si>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</si>
  <si>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</si>
  <si>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</si>
  <si>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</si>
  <si>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</si>
  <si>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</si>
  <si>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</si>
  <si>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</si>
  <si>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</si>
  <si>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</si>
  <si>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</si>
  <si>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</si>
  <si>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</si>
  <si>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</si>
  <si>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</si>
  <si>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</si>
  <si>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</si>
  <si>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</si>
  <si>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</si>
  <si>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</si>
  <si>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</si>
  <si>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</si>
  <si>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</si>
  <si>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</si>
  <si>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</si>
  <si>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</si>
  <si>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</si>
  <si>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</si>
  <si>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</si>
  <si>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</si>
  <si>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</si>
  <si>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</si>
  <si>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</si>
  <si>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</si>
  <si>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</si>
  <si>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</si>
  <si>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</si>
  <si>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</si>
  <si>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</si>
  <si>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</si>
  <si>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</si>
  <si>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</si>
  <si>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</si>
  <si>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</si>
  <si>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</si>
  <si>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</si>
  <si>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</si>
  <si>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</si>
  <si>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</si>
  <si>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</si>
  <si>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</si>
  <si>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</si>
  <si>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</si>
  <si>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</si>
  <si>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</si>
  <si>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</si>
  <si>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</si>
  <si>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</si>
  <si>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</si>
  <si>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</si>
  <si>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</si>
  <si>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</si>
  <si>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</si>
  <si>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</si>
  <si>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</si>
  <si>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</si>
  <si>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</si>
  <si>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</si>
  <si>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</si>
  <si>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</si>
  <si>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</si>
  <si>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</si>
  <si>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</si>
  <si>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</si>
  <si>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</si>
  <si>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</si>
  <si>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</si>
  <si>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</si>
  <si>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</si>
  <si>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</si>
  <si>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</si>
  <si>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</si>
  <si>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</si>
  <si>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</si>
  <si>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</si>
  <si>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</si>
  <si>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</si>
  <si>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</si>
  <si>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</si>
  <si>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</si>
  <si>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</si>
  <si>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</si>
  <si>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</si>
  <si>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</si>
  <si>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</si>
  <si>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</si>
  <si>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</si>
  <si>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</si>
  <si>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</si>
  <si>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</si>
  <si>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</si>
  <si>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</si>
  <si>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</si>
  <si>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</si>
  <si>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</si>
  <si>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</si>
  <si>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</si>
  <si>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</si>
  <si>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</si>
  <si>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</si>
  <si>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</si>
  <si>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</si>
  <si>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</si>
  <si>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</si>
  <si>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</si>
  <si>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</si>
  <si>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</si>
  <si>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</si>
  <si>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</si>
  <si>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</si>
  <si>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</si>
  <si>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</si>
  <si>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</si>
  <si>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</si>
  <si>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</si>
  <si>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</si>
  <si>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</si>
  <si>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</si>
  <si>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</si>
  <si>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</si>
  <si>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</si>
  <si>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</si>
  <si>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</si>
  <si>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</si>
  <si>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</si>
  <si>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</si>
  <si>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</si>
  <si>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</si>
  <si>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</si>
  <si>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</si>
  <si>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</si>
  <si>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</si>
  <si>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</si>
  <si>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</si>
  <si>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</si>
  <si>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</si>
  <si>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</si>
  <si>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</si>
  <si>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</si>
  <si>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</si>
  <si>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</si>
  <si>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</si>
  <si>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</si>
  <si>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</si>
  <si>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</si>
  <si>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</si>
  <si>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</si>
  <si>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</si>
  <si>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</si>
  <si>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</si>
  <si>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</si>
  <si>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</si>
  <si>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</si>
  <si>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</si>
  <si>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</si>
  <si>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</si>
  <si>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</si>
  <si>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</si>
  <si>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</si>
  <si>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</si>
  <si>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</si>
  <si>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</si>
  <si>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</si>
  <si>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</si>
  <si>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</si>
  <si>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</si>
  <si>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</si>
  <si>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</si>
  <si>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</si>
  <si>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</si>
  <si>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</si>
  <si>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</si>
  <si>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</si>
  <si>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</si>
  <si>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</si>
  <si>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</si>
  <si>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</si>
  <si>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</si>
  <si>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</si>
  <si>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</si>
  <si>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</si>
  <si>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</si>
  <si>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</si>
  <si>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</si>
  <si>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</si>
  <si>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</si>
  <si>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</si>
  <si>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</si>
  <si>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</si>
  <si>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</si>
  <si>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</si>
  <si>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</si>
  <si>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</si>
  <si>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</si>
  <si>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</si>
  <si>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</si>
  <si>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</si>
  <si>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</si>
  <si>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</si>
  <si>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</si>
  <si>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</si>
  <si>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</si>
  <si>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</si>
  <si>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</si>
  <si>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</si>
  <si>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</si>
  <si>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</si>
  <si>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</si>
  <si>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</si>
  <si>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</si>
  <si>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</si>
  <si>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</si>
  <si>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</si>
  <si>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</si>
  <si>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</si>
  <si>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</si>
  <si>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</si>
  <si>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</si>
  <si>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</si>
  <si>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</si>
  <si>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</si>
  <si>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</si>
  <si>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</si>
  <si>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</si>
  <si>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</si>
  <si>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</si>
  <si>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</si>
  <si>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</si>
  <si>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</si>
  <si>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</si>
  <si>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</si>
  <si>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</si>
  <si>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</si>
  <si>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</si>
  <si>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</si>
  <si>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</si>
  <si>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</si>
  <si>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</si>
  <si>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</si>
  <si>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</si>
  <si>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</si>
  <si>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</si>
  <si>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</si>
  <si>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</si>
  <si>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</si>
  <si>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</si>
  <si>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</si>
  <si>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</si>
  <si>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</si>
  <si>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</si>
  <si>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</si>
  <si>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</si>
  <si>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</si>
  <si>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</si>
  <si>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</si>
  <si>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</si>
  <si>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</si>
  <si>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</si>
  <si>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</si>
  <si>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</si>
  <si>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</si>
  <si>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</si>
  <si>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</si>
  <si>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</si>
  <si>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</si>
  <si>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</si>
  <si>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</si>
  <si>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</si>
  <si>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</si>
  <si>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</si>
  <si>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</si>
  <si>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</si>
  <si>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</si>
  <si>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</si>
  <si>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</si>
  <si>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</si>
  <si>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</si>
  <si>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</si>
  <si>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</si>
  <si>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</si>
  <si>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</si>
  <si>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</si>
  <si>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</si>
  <si>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</si>
  <si>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</si>
  <si>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</si>
  <si>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</si>
  <si>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</si>
  <si>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</si>
  <si>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</si>
  <si>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</si>
  <si>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</si>
  <si>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</si>
  <si>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</si>
  <si>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</si>
  <si>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</si>
  <si>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</si>
  <si>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</si>
  <si>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</si>
  <si>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</si>
  <si>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</si>
  <si>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</si>
  <si>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</si>
  <si>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</si>
  <si>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</si>
  <si>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</si>
  <si>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</si>
  <si>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</si>
  <si>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</si>
  <si>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</si>
  <si>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</si>
  <si>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</si>
  <si>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</si>
  <si>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</si>
  <si>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</si>
  <si>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</si>
  <si>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</si>
  <si>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</si>
  <si>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</si>
  <si>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</si>
  <si>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</si>
  <si>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</si>
  <si>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</si>
  <si>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</si>
  <si>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</si>
  <si>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</si>
  <si>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</si>
  <si>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</si>
  <si>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</si>
  <si>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</si>
  <si>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</si>
  <si>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</si>
  <si>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</si>
  <si>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</si>
  <si>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</si>
  <si>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</si>
  <si>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</si>
  <si>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</si>
  <si>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</si>
  <si>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</si>
  <si>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</si>
  <si>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</si>
  <si>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</si>
  <si>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</si>
  <si>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</si>
  <si>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</si>
  <si>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</si>
  <si>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</si>
  <si>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</si>
  <si>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</si>
  <si>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</si>
  <si>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</si>
  <si>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</si>
  <si>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</si>
  <si>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</si>
  <si>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</si>
  <si>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</si>
  <si>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</si>
  <si>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</si>
  <si>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</si>
  <si>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</si>
  <si>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</si>
  <si>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</si>
  <si>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</si>
  <si>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</si>
  <si>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</si>
  <si>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</si>
  <si>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</si>
  <si>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</si>
  <si>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</si>
  <si>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</si>
  <si>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</si>
  <si>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</si>
  <si>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</si>
  <si>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</si>
  <si>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</si>
  <si>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</si>
  <si>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</si>
  <si>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</si>
  <si>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</si>
  <si>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</si>
  <si>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</si>
  <si>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</si>
  <si>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</si>
  <si>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</si>
  <si>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</si>
  <si>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</si>
  <si>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</si>
  <si>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</si>
  <si>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</si>
  <si>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</si>
  <si>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</si>
  <si>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</si>
  <si>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</si>
  <si>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</si>
  <si>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</si>
  <si>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</si>
  <si>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</si>
  <si>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</si>
  <si>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</si>
  <si>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</si>
  <si>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</si>
  <si>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</si>
  <si>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</si>
  <si>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</si>
  <si>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</si>
  <si>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</si>
  <si>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</si>
  <si>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</si>
  <si>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</si>
  <si>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</si>
  <si>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</si>
  <si>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</si>
  <si>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</si>
  <si>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</si>
  <si>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</si>
  <si>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</si>
  <si>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</si>
  <si>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</si>
  <si>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</si>
  <si>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</si>
  <si>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</si>
  <si>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</si>
  <si>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</si>
  <si>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</si>
  <si>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</si>
  <si>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</si>
  <si>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</si>
  <si>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</si>
  <si>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</si>
  <si>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</si>
  <si>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</si>
  <si>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</si>
  <si>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</si>
  <si>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</si>
  <si>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</si>
  <si>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</si>
  <si>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</si>
  <si>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</si>
  <si>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</si>
  <si>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</si>
  <si>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</si>
  <si>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</si>
  <si>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</si>
  <si>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</si>
  <si>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</si>
  <si>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</si>
  <si>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</si>
  <si>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</si>
  <si>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</si>
  <si>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</si>
  <si>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</si>
  <si>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</si>
  <si>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</si>
  <si>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</si>
  <si>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</si>
  <si>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</si>
  <si>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</si>
  <si>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</si>
  <si>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</si>
  <si>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</si>
  <si>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</si>
  <si>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</si>
  <si>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</si>
  <si>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</si>
  <si>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</si>
  <si>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</si>
  <si>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</si>
  <si>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</si>
  <si>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</si>
  <si>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</si>
  <si>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</si>
  <si>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</si>
  <si>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</si>
  <si>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</si>
  <si>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</si>
  <si>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</si>
  <si>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</si>
  <si>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</si>
  <si>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</si>
  <si>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</si>
  <si>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</si>
  <si>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</si>
  <si>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</si>
  <si>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</si>
  <si>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</si>
  <si>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</si>
  <si>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</si>
  <si>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</si>
  <si>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</si>
  <si>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</si>
  <si>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</si>
  <si>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</si>
  <si>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</si>
  <si>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</si>
  <si>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</si>
  <si>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</si>
  <si>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</si>
  <si>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</si>
  <si>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</si>
  <si>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</si>
  <si>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</si>
  <si>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</si>
  <si>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</si>
  <si>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</si>
  <si>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</si>
  <si>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</si>
  <si>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</si>
  <si>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</si>
  <si>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</si>
  <si>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</si>
  <si>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</si>
  <si>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</si>
  <si>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</si>
  <si>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</si>
  <si>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</si>
  <si>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</si>
  <si>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</si>
  <si>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</si>
  <si>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</si>
  <si>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</si>
  <si>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</si>
  <si>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</si>
  <si>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</si>
  <si>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</si>
  <si>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</si>
  <si>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</si>
  <si>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</si>
  <si>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</si>
  <si>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</si>
  <si>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</si>
  <si>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</si>
  <si>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</si>
  <si>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</si>
  <si>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</si>
  <si>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</si>
  <si>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</si>
  <si>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</si>
  <si>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</si>
  <si>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</si>
  <si>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</si>
  <si>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</si>
  <si>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</si>
  <si>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</si>
  <si>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</si>
  <si>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</si>
  <si>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</si>
  <si>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</si>
  <si>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</si>
  <si>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</si>
  <si>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</si>
  <si>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</si>
  <si>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</si>
  <si>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</si>
  <si>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</si>
  <si>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</si>
  <si>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</si>
  <si>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</si>
  <si>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</si>
  <si>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</si>
  <si>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</si>
  <si>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</si>
  <si>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</si>
  <si>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</si>
  <si>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</si>
  <si>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</si>
  <si>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</si>
  <si>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</si>
  <si>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</si>
  <si>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</si>
  <si>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</si>
  <si>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</si>
  <si>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</si>
  <si>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</si>
  <si>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</si>
  <si>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</si>
  <si>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</si>
  <si>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</si>
  <si>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</si>
  <si>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</si>
  <si>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</si>
  <si>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</si>
  <si>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</si>
  <si>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</si>
  <si>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</si>
  <si>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</si>
  <si>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</si>
  <si>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</si>
  <si>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</si>
  <si>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</si>
  <si>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</si>
  <si>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</si>
  <si>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</si>
  <si>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</si>
  <si>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</si>
  <si>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</si>
  <si>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</si>
  <si>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</si>
  <si>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</si>
  <si>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</si>
  <si>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</si>
  <si>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</si>
  <si>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</si>
  <si>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</si>
  <si>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</si>
  <si>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</si>
  <si>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</si>
  <si>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</si>
  <si>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</si>
  <si>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</si>
  <si>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</si>
  <si>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</si>
  <si>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</si>
  <si>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</si>
  <si>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</si>
  <si>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</si>
  <si>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</si>
  <si>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</si>
  <si>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</si>
  <si>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</si>
  <si>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</si>
  <si>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</si>
  <si>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</si>
  <si>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</si>
  <si>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</si>
  <si>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</si>
  <si>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</si>
  <si>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</si>
  <si>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</si>
  <si>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</si>
  <si>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</si>
  <si>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</si>
  <si>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</si>
  <si>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</si>
  <si>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</si>
  <si>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</si>
  <si>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</si>
  <si>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</si>
  <si>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</si>
  <si>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</si>
  <si>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</si>
  <si>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</si>
  <si>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</si>
  <si>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</si>
  <si>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</si>
  <si>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</si>
  <si>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</si>
  <si>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</si>
  <si>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</si>
  <si>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</si>
  <si>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</si>
  <si>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</si>
  <si>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</si>
  <si>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</si>
  <si>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</si>
  <si>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</si>
  <si>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</si>
  <si>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</si>
  <si>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</si>
  <si>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</si>
  <si>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</si>
  <si>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</si>
  <si>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</si>
  <si>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</si>
  <si>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</si>
  <si>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</si>
  <si>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</si>
  <si>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</si>
  <si>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</si>
  <si>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</si>
  <si>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</si>
  <si>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</si>
  <si>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</si>
  <si>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</si>
  <si>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</si>
  <si>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</si>
  <si>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</si>
  <si>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</si>
  <si>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</si>
  <si>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</si>
  <si>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</si>
  <si>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</si>
  <si>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</si>
  <si>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</si>
  <si>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</si>
  <si>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</si>
  <si>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</si>
  <si>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</si>
  <si>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</si>
  <si>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</si>
  <si>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</si>
  <si>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</si>
  <si>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</si>
  <si>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</si>
  <si>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</si>
  <si>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</si>
  <si>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</si>
  <si>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</si>
  <si>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</si>
  <si>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</si>
  <si>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</si>
  <si>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</si>
  <si>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</si>
  <si>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</si>
  <si>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</si>
  <si>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</si>
  <si>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</si>
  <si>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</si>
  <si>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</si>
  <si>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</si>
  <si>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</si>
  <si>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</si>
  <si>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</si>
  <si>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</si>
  <si>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</si>
  <si>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</si>
  <si>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</si>
  <si>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</si>
  <si>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</si>
  <si>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</si>
  <si>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</si>
  <si>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</si>
  <si>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</si>
  <si>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</si>
  <si>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</si>
  <si>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</si>
  <si>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</si>
  <si>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</si>
  <si>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</si>
  <si>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</si>
  <si>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</si>
  <si>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</si>
  <si>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</si>
  <si>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</si>
  <si>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</si>
  <si>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</si>
  <si>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</si>
  <si>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</si>
  <si>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</si>
  <si>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</si>
  <si>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</si>
  <si>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</si>
  <si>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</si>
  <si>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</si>
  <si>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</si>
  <si>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</si>
  <si>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</si>
  <si>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</si>
  <si>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</si>
  <si>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</si>
  <si>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</si>
  <si>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</si>
  <si>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</si>
  <si>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</si>
  <si>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</si>
  <si>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</si>
  <si>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</si>
  <si>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</si>
  <si>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</si>
  <si>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</si>
  <si>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</si>
  <si>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</si>
  <si>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</si>
  <si>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</si>
  <si>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</si>
  <si>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</si>
  <si>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</si>
  <si>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</si>
  <si>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</si>
  <si>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</si>
  <si>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</si>
  <si>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</si>
  <si>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</si>
  <si>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</si>
  <si>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</si>
  <si>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</si>
  <si>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</si>
  <si>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</si>
  <si>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</si>
  <si>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</si>
  <si>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</si>
  <si>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</si>
  <si>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</si>
  <si>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</si>
  <si>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</si>
  <si>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</si>
  <si>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</si>
  <si>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</si>
  <si>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</si>
  <si>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</si>
  <si>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</si>
  <si>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</si>
  <si>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</si>
  <si>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</si>
  <si>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</si>
  <si>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</si>
  <si>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</si>
  <si>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</si>
  <si>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</si>
  <si>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</si>
  <si>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</si>
  <si>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</si>
  <si>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</si>
  <si>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</si>
  <si>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</si>
  <si>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</si>
  <si>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</si>
  <si>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</si>
  <si>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</si>
  <si>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</si>
  <si>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</si>
  <si>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</si>
  <si>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</si>
  <si>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</si>
  <si>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</si>
  <si>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</si>
  <si>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</si>
  <si>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</si>
  <si>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</si>
  <si>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</si>
  <si>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</si>
  <si>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</si>
  <si>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</si>
  <si>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</si>
  <si>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</si>
  <si>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</si>
  <si>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</si>
  <si>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</si>
  <si>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</si>
  <si>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</si>
  <si>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</si>
  <si>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</si>
  <si>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</si>
  <si>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</si>
  <si>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</si>
  <si>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</si>
  <si>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</si>
  <si>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</si>
  <si>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</si>
  <si>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</si>
  <si>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</si>
  <si>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</si>
  <si>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</si>
  <si>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</si>
  <si>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</si>
  <si>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</si>
  <si>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</si>
  <si>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</si>
  <si>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</si>
  <si>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</si>
  <si>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</si>
  <si>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</si>
  <si>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</si>
  <si>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</si>
  <si>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</si>
  <si>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</si>
  <si>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</si>
  <si>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</si>
  <si>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</si>
  <si>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</si>
  <si>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</si>
  <si>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</si>
  <si>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</si>
  <si>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</si>
  <si>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</si>
  <si>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</si>
  <si>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</si>
  <si>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</si>
  <si>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</si>
  <si>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</si>
  <si>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</si>
  <si>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</si>
  <si>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</si>
  <si>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</si>
  <si>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</si>
  <si>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</si>
  <si>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</si>
  <si>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</si>
  <si>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</si>
  <si>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</si>
  <si>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</si>
  <si>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</si>
  <si>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</si>
  <si>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</si>
  <si>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</si>
  <si>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</si>
  <si>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</si>
  <si>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</si>
  <si>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</si>
  <si>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</si>
  <si>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</si>
  <si>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</si>
  <si>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</si>
  <si>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</si>
  <si>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</si>
  <si>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</si>
  <si>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</si>
  <si>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</si>
  <si>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</si>
  <si>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</si>
  <si>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</si>
  <si>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</si>
  <si>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</si>
  <si>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</si>
  <si>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</si>
  <si>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</si>
  <si>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</si>
  <si>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</si>
  <si>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</si>
  <si>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</si>
  <si>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</si>
  <si>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</si>
  <si>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</si>
  <si>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</si>
  <si>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</si>
  <si>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</si>
  <si>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</si>
  <si>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</si>
  <si>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</si>
  <si>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</si>
  <si>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</si>
  <si>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</si>
  <si>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</si>
  <si>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</si>
  <si>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</si>
  <si>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</si>
  <si>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</si>
  <si>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</si>
  <si>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</si>
  <si>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</si>
  <si>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</si>
  <si>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</si>
  <si>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</si>
  <si>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</si>
  <si>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</si>
  <si>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</si>
  <si>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</si>
  <si>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</si>
  <si>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</si>
  <si>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</si>
  <si>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</si>
  <si>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</si>
  <si>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</si>
  <si>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</si>
  <si>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</si>
  <si>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</si>
  <si>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</si>
  <si>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</si>
  <si>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</si>
  <si>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</si>
  <si>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</si>
  <si>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</si>
  <si>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</si>
  <si>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</si>
  <si>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</si>
  <si>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</si>
  <si>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</si>
  <si>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</si>
  <si>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</si>
  <si>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</si>
  <si>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</si>
  <si>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</si>
  <si>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</si>
  <si>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</si>
  <si>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</si>
  <si>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</si>
  <si>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</si>
  <si>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</si>
  <si>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</si>
  <si>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</si>
  <si>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</si>
  <si>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</si>
  <si>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</si>
  <si>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</si>
  <si>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</si>
  <si>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</si>
  <si>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</si>
  <si>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</si>
  <si>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</si>
  <si>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</si>
  <si>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</si>
  <si>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</si>
  <si>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</si>
  <si>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</si>
  <si>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</si>
  <si>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</si>
  <si>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</si>
  <si>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</si>
  <si>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</si>
  <si>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</si>
  <si>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</si>
  <si>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</si>
  <si>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</si>
  <si>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</si>
  <si>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</si>
  <si>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</si>
  <si>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</si>
  <si>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</si>
  <si>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</si>
  <si>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</si>
  <si>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</si>
  <si>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</si>
  <si>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</si>
  <si>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</si>
  <si>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</si>
  <si>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</si>
  <si>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</si>
  <si>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</si>
  <si>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</si>
  <si>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</si>
  <si>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</si>
  <si>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</si>
  <si>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</si>
  <si>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</si>
  <si>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</si>
  <si>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</si>
  <si>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</si>
  <si>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</si>
  <si>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</si>
  <si>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</si>
  <si>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</si>
  <si>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</si>
  <si>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</si>
  <si>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</si>
  <si>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</si>
  <si>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</si>
  <si>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</si>
  <si>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</si>
  <si>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</si>
  <si>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</si>
  <si>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</si>
  <si>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</si>
  <si>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</si>
  <si>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</si>
  <si>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</si>
  <si>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</si>
  <si>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</si>
  <si>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</si>
  <si>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</si>
  <si>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</si>
  <si>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</si>
  <si>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</si>
  <si>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</si>
  <si>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</si>
  <si>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</si>
  <si>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</si>
  <si>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</si>
  <si>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</si>
  <si>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</si>
  <si>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</si>
  <si>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</si>
  <si>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</si>
  <si>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</si>
  <si>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</si>
  <si>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</si>
  <si>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</si>
  <si>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</si>
  <si>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</si>
  <si>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</si>
  <si>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</si>
  <si>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</si>
  <si>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</si>
  <si>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</si>
  <si>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</si>
  <si>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</si>
  <si>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</si>
  <si>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</si>
  <si>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</si>
  <si>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</si>
  <si>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</si>
  <si>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</si>
  <si>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</si>
  <si>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</si>
  <si>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</si>
  <si>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</si>
  <si>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</si>
  <si>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</si>
  <si>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</si>
  <si>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</si>
  <si>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</si>
  <si>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</si>
  <si>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</si>
  <si>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</si>
  <si>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</si>
  <si>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</si>
  <si>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</si>
  <si>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</si>
  <si>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</si>
  <si>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</si>
  <si>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</si>
  <si>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</si>
  <si>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</si>
  <si>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</si>
  <si>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</si>
  <si>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</si>
  <si>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</si>
  <si>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</si>
  <si>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</si>
  <si>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</si>
  <si>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</si>
  <si>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</si>
  <si>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</si>
  <si>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</si>
  <si>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</si>
  <si>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</si>
  <si>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</si>
  <si>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</si>
  <si>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</si>
  <si>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</si>
  <si>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</si>
  <si>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</si>
  <si>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</si>
  <si>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</si>
  <si>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</si>
  <si>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</si>
  <si>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</si>
  <si>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</si>
  <si>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</si>
  <si>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</si>
  <si>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</si>
  <si>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</si>
  <si>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</si>
  <si>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</si>
  <si>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</si>
  <si>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</si>
  <si>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</si>
  <si>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</si>
  <si>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</si>
  <si>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</si>
  <si>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</si>
  <si>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</si>
  <si>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</si>
  <si>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</si>
  <si>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</si>
  <si>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</si>
  <si>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</si>
  <si>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</si>
  <si>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</si>
  <si>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</si>
  <si>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</si>
  <si>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</si>
  <si>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</si>
  <si>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</si>
  <si>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</si>
  <si>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</si>
  <si>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</si>
  <si>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</si>
  <si>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</si>
  <si>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</si>
  <si>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</si>
  <si>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</si>
  <si>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</si>
  <si>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</si>
  <si>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</si>
  <si>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</si>
  <si>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</si>
  <si>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</si>
  <si>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</si>
  <si>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</si>
  <si>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</si>
  <si>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</si>
  <si>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</si>
  <si>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</si>
  <si>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</si>
  <si>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</si>
  <si>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</si>
  <si>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</si>
  <si>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</si>
  <si>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</si>
  <si>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</si>
  <si>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</si>
  <si>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</si>
  <si>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</si>
  <si>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</si>
  <si>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</si>
  <si>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</si>
  <si>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</si>
  <si>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</si>
  <si>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</si>
  <si>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</si>
  <si>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</si>
  <si>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</si>
  <si>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</si>
  <si>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</si>
  <si>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</si>
  <si>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</si>
  <si>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</si>
  <si>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</si>
  <si>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</si>
  <si>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</si>
  <si>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</si>
  <si>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</si>
  <si>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</si>
  <si>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</si>
  <si>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</si>
  <si>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</si>
  <si>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</si>
  <si>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</si>
  <si>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</si>
  <si>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</si>
  <si>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</si>
  <si>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</si>
  <si>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</si>
  <si>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</si>
  <si>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</si>
  <si>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</si>
  <si>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</si>
  <si>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</si>
  <si>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</si>
  <si>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</si>
  <si>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</si>
  <si>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</si>
  <si>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</si>
  <si>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</si>
  <si>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</si>
  <si>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</si>
  <si>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</si>
  <si>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</si>
  <si>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</si>
  <si>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</si>
  <si>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</si>
  <si>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</si>
  <si>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</si>
  <si>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</si>
  <si>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</si>
  <si>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</si>
  <si>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</si>
  <si>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</si>
  <si>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</si>
  <si>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</si>
  <si>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</si>
  <si>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</si>
  <si>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</si>
  <si>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</si>
  <si>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</si>
  <si>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</si>
  <si>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</si>
  <si>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</si>
  <si>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</si>
  <si>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</si>
  <si>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</si>
  <si>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</si>
  <si>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</si>
  <si>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</si>
  <si>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</si>
  <si>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</si>
  <si>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</si>
  <si>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</si>
  <si>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</si>
  <si>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</si>
  <si>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</si>
  <si>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</si>
  <si>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</si>
  <si>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</si>
  <si>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</si>
  <si>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</si>
  <si>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</si>
  <si>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</si>
  <si>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</si>
  <si>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</si>
  <si>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</si>
  <si>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</si>
  <si>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</si>
  <si>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</si>
  <si>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</si>
  <si>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</si>
  <si>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</si>
  <si>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</si>
  <si>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</si>
  <si>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</si>
  <si>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</si>
  <si>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</si>
  <si>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</si>
  <si>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</si>
  <si>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</si>
  <si>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</si>
  <si>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</si>
  <si>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</si>
  <si>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</si>
  <si>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</si>
  <si>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</si>
  <si>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</si>
  <si>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</si>
  <si>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</si>
  <si>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</si>
  <si>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</si>
  <si>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</si>
  <si>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</si>
  <si>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</si>
  <si>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</si>
  <si>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</si>
  <si>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</si>
  <si>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</si>
  <si>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</si>
  <si>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</si>
  <si>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</si>
  <si>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</si>
  <si>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</si>
  <si>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</si>
  <si>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</si>
  <si>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</si>
  <si>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</si>
  <si>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</si>
  <si>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</si>
  <si>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</si>
  <si>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</si>
  <si>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</si>
  <si>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</si>
  <si>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</si>
  <si>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</si>
  <si>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</si>
  <si>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</si>
  <si>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</si>
  <si>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</si>
  <si>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</si>
  <si>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</si>
  <si>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</si>
  <si>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</si>
  <si>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</si>
  <si>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</si>
  <si>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</si>
  <si>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</si>
  <si>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</si>
  <si>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</si>
  <si>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</si>
  <si>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</si>
  <si>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</si>
  <si>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</si>
  <si>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</si>
  <si>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</si>
  <si>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</si>
  <si>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</si>
  <si>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</si>
  <si>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</si>
  <si>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</si>
  <si>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</si>
  <si>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</si>
  <si>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</si>
  <si>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</si>
  <si>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</si>
  <si>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</si>
  <si>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</si>
  <si>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</si>
  <si>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</si>
  <si>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</si>
  <si>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</si>
  <si>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</si>
  <si>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</si>
  <si>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</si>
  <si>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</si>
  <si>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</si>
  <si>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</si>
  <si>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</si>
  <si>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</si>
  <si>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</si>
  <si>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</si>
  <si>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</si>
  <si>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</si>
  <si>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</si>
  <si>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</si>
  <si>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</si>
  <si>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</si>
  <si>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</si>
  <si>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</si>
  <si>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</si>
  <si>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</si>
  <si>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</si>
  <si>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</si>
  <si>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</si>
  <si>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</si>
  <si>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</si>
  <si>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</si>
  <si>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</si>
  <si>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</si>
  <si>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</si>
  <si>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</si>
  <si>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</si>
  <si>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</si>
  <si>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</si>
  <si>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</si>
  <si>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</si>
  <si>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</si>
  <si>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</si>
  <si>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</si>
  <si>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</si>
  <si>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</si>
  <si>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</si>
  <si>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</si>
  <si>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</si>
  <si>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</si>
  <si>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</si>
  <si>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</si>
  <si>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</si>
  <si>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</si>
  <si>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</si>
  <si>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</si>
  <si>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</si>
  <si>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</si>
  <si>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</si>
  <si>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</si>
  <si>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</si>
  <si>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</si>
  <si>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</si>
  <si>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</si>
  <si>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</si>
  <si>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</si>
  <si>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</si>
  <si>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</si>
  <si>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</si>
  <si>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</si>
  <si>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</si>
  <si>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</si>
  <si>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</si>
  <si>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</si>
  <si>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</si>
  <si>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</si>
  <si>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</si>
  <si>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</si>
  <si>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</si>
  <si>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</si>
  <si>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</si>
  <si>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</si>
  <si>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</si>
  <si>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</si>
  <si>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</si>
  <si>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</si>
  <si>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</si>
  <si>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</si>
  <si>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</si>
  <si>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</si>
  <si>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</si>
  <si>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</si>
  <si>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</si>
  <si>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</si>
  <si>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</si>
  <si>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</si>
  <si>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</si>
  <si>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</si>
  <si>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</si>
  <si>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</si>
  <si>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</si>
  <si>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</si>
  <si>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</si>
  <si>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</si>
  <si>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</si>
  <si>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</si>
  <si>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</si>
  <si>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</si>
  <si>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</si>
  <si>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</si>
  <si>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</si>
  <si>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</si>
  <si>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</si>
  <si>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</si>
  <si>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</si>
  <si>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</si>
  <si>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</si>
  <si>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</si>
  <si>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</si>
  <si>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</si>
  <si>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</si>
  <si>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</si>
  <si>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</si>
  <si>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</si>
  <si>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</si>
  <si>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</si>
  <si>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</si>
  <si>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</si>
  <si>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</si>
  <si>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</si>
  <si>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</si>
  <si>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</si>
  <si>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</si>
  <si>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</si>
  <si>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</si>
  <si>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</si>
  <si>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</si>
  <si>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</si>
  <si>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</si>
  <si>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</si>
  <si>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</si>
  <si>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</si>
  <si>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</si>
  <si>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</si>
  <si>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</si>
  <si>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</si>
  <si>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</si>
  <si>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</si>
  <si>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</si>
  <si>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</si>
  <si>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</si>
  <si>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</si>
  <si>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</si>
  <si>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</si>
  <si>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</si>
  <si>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</si>
  <si>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</si>
  <si>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</si>
  <si>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</si>
  <si>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</si>
  <si>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</si>
  <si>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</si>
  <si>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</si>
  <si>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</si>
  <si>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</si>
  <si>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</si>
  <si>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</si>
  <si>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</si>
  <si>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</si>
  <si>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</si>
  <si>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</si>
  <si>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</si>
  <si>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</si>
  <si>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</si>
  <si>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</si>
  <si>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</si>
  <si>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</si>
  <si>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</si>
  <si>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</si>
  <si>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</si>
  <si>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</si>
  <si>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</si>
  <si>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</si>
  <si>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</si>
  <si>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</si>
  <si>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</si>
  <si>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</si>
  <si>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</si>
  <si>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</si>
  <si>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</si>
  <si>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</si>
  <si>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</si>
  <si>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</si>
  <si>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</si>
  <si>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</si>
  <si>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</si>
  <si>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</si>
  <si>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</si>
  <si>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</si>
  <si>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</si>
  <si>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</si>
  <si>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</si>
  <si>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</si>
  <si>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</si>
  <si>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</si>
  <si>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</si>
  <si>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</si>
  <si>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</si>
  <si>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</si>
  <si>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</si>
  <si>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</si>
  <si>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</si>
  <si>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</si>
  <si>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</si>
  <si>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</si>
  <si>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</si>
  <si>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</si>
  <si>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</si>
  <si>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</si>
  <si>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</si>
  <si>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</si>
  <si>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</si>
  <si>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</si>
  <si>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</si>
  <si>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</si>
  <si>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</si>
  <si>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</si>
  <si>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</si>
  <si>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</si>
  <si>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</si>
  <si>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</si>
  <si>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</si>
  <si>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</si>
  <si>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</si>
  <si>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</si>
  <si>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</si>
  <si>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</si>
  <si>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</si>
  <si>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</si>
  <si>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</si>
  <si>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</si>
  <si>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</si>
  <si>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</si>
  <si>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</si>
  <si>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</si>
  <si>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</si>
  <si>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</si>
  <si>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</si>
  <si>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</si>
  <si>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</si>
  <si>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</si>
  <si>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</si>
  <si>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</si>
  <si>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</si>
  <si>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</si>
  <si>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</si>
  <si>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</si>
  <si>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</si>
  <si>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</si>
  <si>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</si>
  <si>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</si>
  <si>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</si>
  <si>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</si>
  <si>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</si>
  <si>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</si>
  <si>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</si>
  <si>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</si>
  <si>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</si>
  <si>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</si>
  <si>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</si>
  <si>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</si>
  <si>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</si>
  <si>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</si>
  <si>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</si>
  <si>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</si>
  <si>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</si>
  <si>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</si>
  <si>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</si>
  <si>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</si>
  <si>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</si>
  <si>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</si>
  <si>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</si>
  <si>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</si>
  <si>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</si>
  <si>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</si>
  <si>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</si>
  <si>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</si>
  <si>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</si>
  <si>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</si>
  <si>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</si>
  <si>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</si>
  <si>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</si>
  <si>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</si>
  <si>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</si>
  <si>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</si>
  <si>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</si>
  <si>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</si>
  <si>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</si>
  <si>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</si>
  <si>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</si>
  <si>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</si>
  <si>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</si>
  <si>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</si>
  <si>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</si>
  <si>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</si>
  <si>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</si>
  <si>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</si>
  <si>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</si>
  <si>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</si>
  <si>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</si>
  <si>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</si>
  <si>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</si>
  <si>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</si>
  <si>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</si>
  <si>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</si>
  <si>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</si>
  <si>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</si>
  <si>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</si>
  <si>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</si>
  <si>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</si>
  <si>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</si>
  <si>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</si>
  <si>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</si>
  <si>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</si>
  <si>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</si>
  <si>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</si>
  <si>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</si>
  <si>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</si>
  <si>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</si>
  <si>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</si>
  <si>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</si>
  <si>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</si>
  <si>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</si>
  <si>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</si>
  <si>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</si>
  <si>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</si>
  <si>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</si>
  <si>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</si>
  <si>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</si>
  <si>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</si>
  <si>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</si>
  <si>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</si>
  <si>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</si>
  <si>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</si>
  <si>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</si>
  <si>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</si>
  <si>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</si>
  <si>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</si>
  <si>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</si>
  <si>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</si>
  <si>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</si>
  <si>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</si>
  <si>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</si>
  <si>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</si>
  <si>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</si>
  <si>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</si>
  <si>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</si>
  <si>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</si>
  <si>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</si>
  <si>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</si>
  <si>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</si>
  <si>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</si>
  <si>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</si>
  <si>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</si>
  <si>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</si>
  <si>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</si>
  <si>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</si>
  <si>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</si>
  <si>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</si>
  <si>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</si>
  <si>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</si>
  <si>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</si>
  <si>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</si>
  <si>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</si>
  <si>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</si>
  <si>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</si>
  <si>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</si>
  <si>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</si>
  <si>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</si>
  <si>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</si>
  <si>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</si>
  <si>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</si>
  <si>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</si>
  <si>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</si>
  <si>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</si>
  <si>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</si>
  <si>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</si>
  <si>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</si>
  <si>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</si>
  <si>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</si>
  <si>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</si>
  <si>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</si>
  <si>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</si>
  <si>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</si>
  <si>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</si>
  <si>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</si>
  <si>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</si>
  <si>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</si>
  <si>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</si>
  <si>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</si>
  <si>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</si>
  <si>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</si>
  <si>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</si>
  <si>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</si>
  <si>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</si>
  <si>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</si>
  <si>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</si>
  <si>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</si>
  <si>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</si>
  <si>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</si>
  <si>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</si>
  <si>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</si>
  <si>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</si>
  <si>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</si>
  <si>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</si>
  <si>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</si>
  <si>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</si>
  <si>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</si>
  <si>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</si>
  <si>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</si>
  <si>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</si>
  <si>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</si>
  <si>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</si>
  <si>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</si>
  <si>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</si>
  <si>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</si>
  <si>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</si>
  <si>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</si>
  <si>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</si>
  <si>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</si>
  <si>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</si>
  <si>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</si>
  <si>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</si>
  <si>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</si>
  <si>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</si>
  <si>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</si>
  <si>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</si>
  <si>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</si>
  <si>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</si>
  <si>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</si>
  <si>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</si>
  <si>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</si>
  <si>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</si>
  <si>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</si>
  <si>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</si>
  <si>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</si>
  <si>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</si>
  <si>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</si>
  <si>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</si>
  <si>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</si>
  <si>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</si>
  <si>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</si>
  <si>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</si>
  <si>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</si>
  <si>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</si>
  <si>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</si>
  <si>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</si>
  <si>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</si>
  <si>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</si>
  <si>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</si>
  <si>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</si>
  <si>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</si>
  <si>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</si>
  <si>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</si>
  <si>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</si>
  <si>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</si>
  <si>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</si>
  <si>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</si>
  <si>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</si>
  <si>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</si>
  <si>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</si>
  <si>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</si>
  <si>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</si>
  <si>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</si>
  <si>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</si>
  <si>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</si>
  <si>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</si>
  <si>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</si>
  <si>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</si>
  <si>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</si>
  <si>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</si>
  <si>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</si>
  <si>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</si>
  <si>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</si>
  <si>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</si>
  <si>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</si>
  <si>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</si>
  <si>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</si>
  <si>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</si>
  <si>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</si>
  <si>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</si>
  <si>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</si>
  <si>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</si>
  <si>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</si>
  <si>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</si>
  <si>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</si>
  <si>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</si>
  <si>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</si>
  <si>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</si>
  <si>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</si>
  <si>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</si>
  <si>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</si>
  <si>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</si>
  <si>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</si>
  <si>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</si>
  <si>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</si>
  <si>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</si>
  <si>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</si>
  <si>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</si>
  <si>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</si>
  <si>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</si>
  <si>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</si>
  <si>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</si>
  <si>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</si>
  <si>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</si>
  <si>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</si>
  <si>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</si>
  <si>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</si>
  <si>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</si>
  <si>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</si>
  <si>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</si>
  <si>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</si>
  <si>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</si>
  <si>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</si>
  <si>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</si>
  <si>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</si>
  <si>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</si>
  <si>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</si>
  <si>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</si>
  <si>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</si>
  <si>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</si>
  <si>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</si>
  <si>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</si>
  <si>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</si>
  <si>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</si>
  <si>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</si>
  <si>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</si>
  <si>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</si>
  <si>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</si>
  <si>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</si>
  <si>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</si>
  <si>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</si>
  <si>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</si>
  <si>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</si>
  <si>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</si>
  <si>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</si>
  <si>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</si>
  <si>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</si>
  <si>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</si>
  <si>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</si>
  <si>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</si>
  <si>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</si>
  <si>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</si>
  <si>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</si>
  <si>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</si>
  <si>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</si>
  <si>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</si>
  <si>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</si>
  <si>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</si>
  <si>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</si>
  <si>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</si>
  <si>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</si>
  <si>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</si>
  <si>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</si>
  <si>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</si>
  <si>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</si>
  <si>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</si>
  <si>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</si>
  <si>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</si>
  <si>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</si>
  <si>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</si>
  <si>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</si>
  <si>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</si>
  <si>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</si>
  <si>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</si>
  <si>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</si>
  <si>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</si>
  <si>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</si>
  <si>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</si>
  <si>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</si>
  <si>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</si>
  <si>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</si>
  <si>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</si>
  <si>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</si>
  <si>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</si>
  <si>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</si>
  <si>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</si>
  <si>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</si>
  <si>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</si>
  <si>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</si>
  <si>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</si>
  <si>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</si>
  <si>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</si>
  <si>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</si>
  <si>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</si>
  <si>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</si>
  <si>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</si>
  <si>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</si>
  <si>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</si>
  <si>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</si>
  <si>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</si>
  <si>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</si>
  <si>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</si>
  <si>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</si>
  <si>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</si>
  <si>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</si>
  <si>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</si>
  <si>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</si>
  <si>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</si>
  <si>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</si>
  <si>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</si>
  <si>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</si>
  <si>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</si>
  <si>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</si>
  <si>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</si>
  <si>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</si>
  <si>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</si>
  <si>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</si>
  <si>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</si>
  <si>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</si>
  <si>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</si>
  <si>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</si>
  <si>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</si>
  <si>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</si>
  <si>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</si>
  <si>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</si>
  <si>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</si>
  <si>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</si>
  <si>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</si>
  <si>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</si>
  <si>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</si>
  <si>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</si>
  <si>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</si>
  <si>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</si>
  <si>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</si>
  <si>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</si>
  <si>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</si>
  <si>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</si>
  <si>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</si>
  <si>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</si>
  <si>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</si>
  <si>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</si>
  <si>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</si>
  <si>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</si>
  <si>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</si>
  <si>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</si>
  <si>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</si>
  <si>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</si>
  <si>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</si>
  <si>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</si>
  <si>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</si>
  <si>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</si>
  <si>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</si>
  <si>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</si>
  <si>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</si>
  <si>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</si>
  <si>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</si>
  <si>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</si>
  <si>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</si>
  <si>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</si>
  <si>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</si>
  <si>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</si>
  <si>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</si>
  <si>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</si>
  <si>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</si>
  <si>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</si>
  <si>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</si>
  <si>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</si>
  <si>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</si>
  <si>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</si>
  <si>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</si>
  <si>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</si>
  <si>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</si>
  <si>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</si>
  <si>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</si>
  <si>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</si>
  <si>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</si>
  <si>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</si>
  <si>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</si>
  <si>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</si>
  <si>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</si>
  <si>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</si>
  <si>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</si>
  <si>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</si>
  <si>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</si>
  <si>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</si>
  <si>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</si>
  <si>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</si>
  <si>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</si>
  <si>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</si>
  <si>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</si>
  <si>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</si>
  <si>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</si>
  <si>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</si>
  <si>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</si>
  <si>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</si>
  <si>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</si>
  <si>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</si>
  <si>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</si>
  <si>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</si>
  <si>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</si>
  <si>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</si>
  <si>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</si>
  <si>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</si>
  <si>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</si>
  <si>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</si>
  <si>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</si>
  <si>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</si>
  <si>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</si>
  <si>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</si>
  <si>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</si>
  <si>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</si>
  <si>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</si>
  <si>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</si>
  <si>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</si>
  <si>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</si>
  <si>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</si>
  <si>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</si>
  <si>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</si>
  <si>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</si>
  <si>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</si>
  <si>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</si>
  <si>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</si>
  <si>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</si>
  <si>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</si>
  <si>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</si>
  <si>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</si>
  <si>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</si>
  <si>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</si>
  <si>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</si>
  <si>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</si>
  <si>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</si>
  <si>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</si>
  <si>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</si>
  <si>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</si>
  <si>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</si>
  <si>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</si>
  <si>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</si>
  <si>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</si>
  <si>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</si>
  <si>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</si>
  <si>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</si>
  <si>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</si>
  <si>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</si>
  <si>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</si>
  <si>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</si>
  <si>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</si>
  <si>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</si>
  <si>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</si>
  <si>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</si>
  <si>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</si>
  <si>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</si>
  <si>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</si>
  <si>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</si>
  <si>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</si>
  <si>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</si>
  <si>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</si>
  <si>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</si>
  <si>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</si>
  <si>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</si>
  <si>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</si>
  <si>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</si>
  <si>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</si>
  <si>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</si>
  <si>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</si>
  <si>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</si>
  <si>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</si>
  <si>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</si>
  <si>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</si>
  <si>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</si>
  <si>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</si>
  <si>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</si>
  <si>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</si>
  <si>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</si>
  <si>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</si>
  <si>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</si>
  <si>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</si>
  <si>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</si>
  <si>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</si>
  <si>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</si>
  <si>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</si>
  <si>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</si>
  <si>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</si>
  <si>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</si>
  <si>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</si>
  <si>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</si>
  <si>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</si>
  <si>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</si>
  <si>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</si>
  <si>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</si>
  <si>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</si>
  <si>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</si>
  <si>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</si>
  <si>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</si>
  <si>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</si>
  <si>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</si>
  <si>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</si>
  <si>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</si>
  <si>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</si>
  <si>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</si>
  <si>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</si>
  <si>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</si>
  <si>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</si>
  <si>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</si>
  <si>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</si>
  <si>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</si>
  <si>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</si>
  <si>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</si>
  <si>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</si>
  <si>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</si>
  <si>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</si>
  <si>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</si>
  <si>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</si>
  <si>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</si>
  <si>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</si>
  <si>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</si>
  <si>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</si>
  <si>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</si>
  <si>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</si>
  <si>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</si>
  <si>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</si>
  <si>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</si>
  <si>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</si>
  <si>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</si>
  <si>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</si>
  <si>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</si>
  <si>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</si>
  <si>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</si>
  <si>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</si>
  <si>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</si>
  <si>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</si>
  <si>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</si>
  <si>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</si>
  <si>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</si>
  <si>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</si>
  <si>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</si>
  <si>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</si>
  <si>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</si>
  <si>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</si>
  <si>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</si>
  <si>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</si>
  <si>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</si>
  <si>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</si>
  <si>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</si>
  <si>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</si>
  <si>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</si>
  <si>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</si>
  <si>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</si>
  <si>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</si>
  <si>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</si>
  <si>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</si>
  <si>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</si>
  <si>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</si>
  <si>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</si>
  <si>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</si>
  <si>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</si>
  <si>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</si>
  <si>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</si>
  <si>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</si>
  <si>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</si>
  <si>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</si>
  <si>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</si>
  <si>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</si>
  <si>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</si>
  <si>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</si>
  <si>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</si>
  <si>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</si>
  <si>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</si>
  <si>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</si>
  <si>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</si>
  <si>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</si>
  <si>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</si>
  <si>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</si>
  <si>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</si>
  <si>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</si>
  <si>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</si>
  <si>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</si>
  <si>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</si>
  <si>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</si>
  <si>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</si>
  <si>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</si>
  <si>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</si>
  <si>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</si>
  <si>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</si>
  <si>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</si>
  <si>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</si>
  <si>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</si>
  <si>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</si>
  <si>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</si>
  <si>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</si>
  <si>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</si>
  <si>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</si>
  <si>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</si>
  <si>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</si>
  <si>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</si>
  <si>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</si>
  <si>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</si>
  <si>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</si>
  <si>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</si>
  <si>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</si>
  <si>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</si>
  <si>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</si>
  <si>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</si>
  <si>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</si>
  <si>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</si>
  <si>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</si>
  <si>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</si>
  <si>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</si>
  <si>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</si>
  <si>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</si>
  <si>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</si>
  <si>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</si>
  <si>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</si>
  <si>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</si>
  <si>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</si>
  <si>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</si>
  <si>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</si>
  <si>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</si>
  <si>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</si>
  <si>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</si>
  <si>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</si>
  <si>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</si>
  <si>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</si>
  <si>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</si>
  <si>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</si>
  <si>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</si>
  <si>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</si>
  <si>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</si>
  <si>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</si>
  <si>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</si>
  <si>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</si>
  <si>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</si>
  <si>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</si>
  <si>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</si>
  <si>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</si>
  <si>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</si>
  <si>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</si>
  <si>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</si>
  <si>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</si>
  <si>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</si>
  <si>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</si>
  <si>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</si>
  <si>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</si>
  <si>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</si>
  <si>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</si>
  <si>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</si>
  <si>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</si>
  <si>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</si>
  <si>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</si>
  <si>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</si>
  <si>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</si>
  <si>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</si>
  <si>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</si>
  <si>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</si>
  <si>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</si>
  <si>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</si>
  <si>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</si>
  <si>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</si>
  <si>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</si>
  <si>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</si>
  <si>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</si>
  <si>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</si>
  <si>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</si>
  <si>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</si>
  <si>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</si>
  <si>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</si>
  <si>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</si>
  <si>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</si>
  <si>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</si>
  <si>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</si>
  <si>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</si>
  <si>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</si>
  <si>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</si>
  <si>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</si>
  <si>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</si>
  <si>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</si>
  <si>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</si>
  <si>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</si>
  <si>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</si>
  <si>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</si>
  <si>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</si>
  <si>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</si>
  <si>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</si>
  <si>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</si>
  <si>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</si>
  <si>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</si>
  <si>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</si>
  <si>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</si>
  <si>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</si>
  <si>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</si>
  <si>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</si>
  <si>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</si>
  <si>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</si>
  <si>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</si>
  <si>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</si>
  <si>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</si>
  <si>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</si>
  <si>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</si>
  <si>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</si>
  <si>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</si>
  <si>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</si>
  <si>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</si>
  <si>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</si>
  <si>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</si>
  <si>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</si>
  <si>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</si>
  <si>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</si>
  <si>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</si>
  <si>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</si>
  <si>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</si>
  <si>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</si>
  <si>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</si>
  <si>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</si>
  <si>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</si>
  <si>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</si>
  <si>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</si>
  <si>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</si>
  <si>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</si>
  <si>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</si>
  <si>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</si>
  <si>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</si>
  <si>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</si>
  <si>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</si>
  <si>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</si>
  <si>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</si>
  <si>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</si>
  <si>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</si>
  <si>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</si>
  <si>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</si>
  <si>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</si>
  <si>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</si>
  <si>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</si>
  <si>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</si>
  <si>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</si>
  <si>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</si>
  <si>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</si>
  <si>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</si>
  <si>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</si>
  <si>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</si>
  <si>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</si>
  <si>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</si>
  <si>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</si>
  <si>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</si>
  <si>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</si>
  <si>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</si>
  <si>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</si>
  <si>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</si>
  <si>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</si>
  <si>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</si>
  <si>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</si>
  <si>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</si>
  <si>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</si>
  <si>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</si>
  <si>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</si>
  <si>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</si>
  <si>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</si>
  <si>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</si>
  <si>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</si>
  <si>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</si>
  <si>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</si>
  <si>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</si>
  <si>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</si>
  <si>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</si>
  <si>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</si>
  <si>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</si>
  <si>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</si>
  <si>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</si>
  <si>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</si>
  <si>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</si>
  <si>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</si>
  <si>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</si>
  <si>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</si>
  <si>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</si>
  <si>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</si>
  <si>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</si>
  <si>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</si>
  <si>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</si>
  <si>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</si>
  <si>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</si>
  <si>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</si>
  <si>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</si>
  <si>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</si>
  <si>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</si>
  <si>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</si>
  <si>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</si>
  <si>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</si>
  <si>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</si>
  <si>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</si>
  <si>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</si>
  <si>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</si>
  <si>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</si>
  <si>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</si>
  <si>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</si>
  <si>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</si>
  <si>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</si>
  <si>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</si>
  <si>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</si>
  <si>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</si>
  <si>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</si>
  <si>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</si>
  <si>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</si>
  <si>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</si>
  <si>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</si>
  <si>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</si>
  <si>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</si>
  <si>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</si>
  <si>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</si>
  <si>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</si>
  <si>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</si>
  <si>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</si>
  <si>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</si>
  <si>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</si>
  <si>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</si>
  <si>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</si>
  <si>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</si>
  <si>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</si>
  <si>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</si>
  <si>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</si>
  <si>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</si>
  <si>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</si>
  <si>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</si>
  <si>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</si>
  <si>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</si>
  <si>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</si>
  <si>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</si>
  <si>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</si>
  <si>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</si>
  <si>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</si>
  <si>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</si>
  <si>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</si>
  <si>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</si>
  <si>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</si>
  <si>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</si>
  <si>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</si>
  <si>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</si>
  <si>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</si>
  <si>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</si>
  <si>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</si>
  <si>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</si>
  <si>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</si>
  <si>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</si>
  <si>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</si>
  <si>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</si>
  <si>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</si>
  <si>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</si>
  <si>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</si>
  <si>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</si>
  <si>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</si>
  <si>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</si>
  <si>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</si>
  <si>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</si>
  <si>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</si>
  <si>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</si>
  <si>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</si>
  <si>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</si>
  <si>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</si>
  <si>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</si>
  <si>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</si>
  <si>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</si>
  <si>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</si>
  <si>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</si>
  <si>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</si>
  <si>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</si>
  <si>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</si>
  <si>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</si>
  <si>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</si>
  <si>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</si>
  <si>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</si>
  <si>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</si>
  <si>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</si>
  <si>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</si>
  <si>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</si>
  <si>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</si>
  <si>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</si>
  <si>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</si>
  <si>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</si>
  <si>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</si>
  <si>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</si>
  <si>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</si>
  <si>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</si>
  <si>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</si>
  <si>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</si>
  <si>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</si>
  <si>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</si>
  <si>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</si>
  <si>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</si>
  <si>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</si>
  <si>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</si>
  <si>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</si>
  <si>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</si>
  <si>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</si>
  <si>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</si>
  <si>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</si>
  <si>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</si>
  <si>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</si>
  <si>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</si>
  <si>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</si>
  <si>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</si>
  <si>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</si>
  <si>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</si>
  <si>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</si>
  <si>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</si>
  <si>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</si>
  <si>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</si>
  <si>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</si>
  <si>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</si>
  <si>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</si>
  <si>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</si>
  <si>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</si>
  <si>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</si>
  <si>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</si>
  <si>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</si>
  <si>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</si>
  <si>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</si>
  <si>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</si>
  <si>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</si>
  <si>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</si>
  <si>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</si>
  <si>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</si>
  <si>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</si>
  <si>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</si>
  <si>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</si>
  <si>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</si>
  <si>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</si>
  <si>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</si>
  <si>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</si>
  <si>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</si>
  <si>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</si>
  <si>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</si>
  <si>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</si>
  <si>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</si>
  <si>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</si>
  <si>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</si>
  <si>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</si>
  <si>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</si>
  <si>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</si>
  <si>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</si>
  <si>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</si>
  <si>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</si>
  <si>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</si>
  <si>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</si>
  <si>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</si>
  <si>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</si>
  <si>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</si>
  <si>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</si>
  <si>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</si>
  <si>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</si>
  <si>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</si>
  <si>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</si>
  <si>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</si>
  <si>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</si>
  <si>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</si>
  <si>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</si>
  <si>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</si>
  <si>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</si>
  <si>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</si>
  <si>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</si>
  <si>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</si>
  <si>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</si>
  <si>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</si>
  <si>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</si>
  <si>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</si>
  <si>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</si>
  <si>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</si>
  <si>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</si>
  <si>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</si>
  <si>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</si>
  <si>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</si>
  <si>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</si>
  <si>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</si>
  <si>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</si>
  <si>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</si>
  <si>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</si>
  <si>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</si>
  <si>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</si>
  <si>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</si>
  <si>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</si>
  <si>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</si>
  <si>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</si>
  <si>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</si>
  <si>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</si>
  <si>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</si>
  <si>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</si>
  <si>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</si>
  <si>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</si>
  <si>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</si>
  <si>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</si>
  <si>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</si>
  <si>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</si>
  <si>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</si>
  <si>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</si>
  <si>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</si>
  <si>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</si>
  <si>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</si>
  <si>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</si>
  <si>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</si>
  <si>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</si>
  <si>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</si>
  <si>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</si>
  <si>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</si>
  <si>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</si>
  <si>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</si>
  <si>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</si>
  <si>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</si>
  <si>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</si>
  <si>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</si>
  <si>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</si>
  <si>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</si>
  <si>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</si>
  <si>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</si>
  <si>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</si>
  <si>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</si>
  <si>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</si>
  <si>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</si>
  <si>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</si>
  <si>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</si>
  <si>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</si>
  <si>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</si>
  <si>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</si>
  <si>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</si>
  <si>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</si>
  <si>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</si>
  <si>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</si>
  <si>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</si>
  <si>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</si>
  <si>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</si>
  <si>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</si>
  <si>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</si>
  <si>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</si>
  <si>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</si>
  <si>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</si>
  <si>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</si>
  <si>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</si>
  <si>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</si>
  <si>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</si>
  <si>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</si>
  <si>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</si>
  <si>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</si>
  <si>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</si>
  <si>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</si>
  <si>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</si>
  <si>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</si>
  <si>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</si>
  <si>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</si>
  <si>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</si>
  <si>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</si>
  <si>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</si>
  <si>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</si>
  <si>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</si>
  <si>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</si>
  <si>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</si>
  <si>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</si>
  <si>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</si>
  <si>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</si>
  <si>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</si>
  <si>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</si>
  <si>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</si>
  <si>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</si>
  <si>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</si>
  <si>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</si>
  <si>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</si>
  <si>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</si>
  <si>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</si>
  <si>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</si>
  <si>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</si>
  <si>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</si>
  <si>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</si>
  <si>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</si>
  <si>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</si>
  <si>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</si>
  <si>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</si>
  <si>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</si>
  <si>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</si>
  <si>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</si>
  <si>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</si>
  <si>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</si>
  <si>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</si>
  <si>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</si>
  <si>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</si>
  <si>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</si>
  <si>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</si>
  <si>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</si>
  <si>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</si>
  <si>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</si>
  <si>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</si>
  <si>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</si>
  <si>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</si>
  <si>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</si>
  <si>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</si>
  <si>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</si>
  <si>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</si>
  <si>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</si>
  <si>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</si>
  <si>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</si>
  <si>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</si>
  <si>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</si>
  <si>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</si>
  <si>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</si>
  <si>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</si>
  <si>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</si>
  <si>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</si>
  <si>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</si>
  <si>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</si>
  <si>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</si>
  <si>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</si>
  <si>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</si>
  <si>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</si>
  <si>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</si>
  <si>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</si>
  <si>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</si>
  <si>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</si>
  <si>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</si>
  <si>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</si>
  <si>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</si>
  <si>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</si>
  <si>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</si>
  <si>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</si>
  <si>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</si>
  <si>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</si>
  <si>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</si>
  <si>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</si>
  <si>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</si>
  <si>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</si>
  <si>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</si>
  <si>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</si>
  <si>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</si>
  <si>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</si>
  <si>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</si>
  <si>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</si>
  <si>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</si>
  <si>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</si>
  <si>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</si>
  <si>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</si>
  <si>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</si>
  <si>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</si>
  <si>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</si>
  <si>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</si>
  <si>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</si>
  <si>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</si>
  <si>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</si>
  <si>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</si>
  <si>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</si>
  <si>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</si>
  <si>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</si>
  <si>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</si>
  <si>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</si>
  <si>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</si>
  <si>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</si>
  <si>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</si>
  <si>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</si>
  <si>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</si>
  <si>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</si>
  <si>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</si>
  <si>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</si>
  <si>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</si>
  <si>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</si>
  <si>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</si>
  <si>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</si>
  <si>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</si>
  <si>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</si>
  <si>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</si>
  <si>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</si>
  <si>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</si>
  <si>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</si>
  <si>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</si>
  <si>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</si>
  <si>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</si>
  <si>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</si>
  <si>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</si>
  <si>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</si>
  <si>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</si>
  <si>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</si>
  <si>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</si>
  <si>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</si>
  <si>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</si>
  <si>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</si>
  <si>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</si>
  <si>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</si>
  <si>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</si>
  <si>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</si>
  <si>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</si>
  <si>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</si>
  <si>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</si>
  <si>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</si>
  <si>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</si>
  <si>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</si>
  <si>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</si>
  <si>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</si>
  <si>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</si>
  <si>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</si>
  <si>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</si>
  <si>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</si>
  <si>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</si>
  <si>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</si>
  <si>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</si>
  <si>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</si>
  <si>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</si>
  <si>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</si>
  <si>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</si>
  <si>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</si>
  <si>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</si>
  <si>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</si>
  <si>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</si>
  <si>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</si>
  <si>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</si>
  <si>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</si>
  <si>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</si>
  <si>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</si>
  <si>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</si>
  <si>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</si>
  <si>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</si>
  <si>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</si>
  <si>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</si>
  <si>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</si>
  <si>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</si>
  <si>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</si>
  <si>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</si>
  <si>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</si>
  <si>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</si>
  <si>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</si>
  <si>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</si>
  <si>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</si>
  <si>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</si>
  <si>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</si>
  <si>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</si>
  <si>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</si>
  <si>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</si>
  <si>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</si>
  <si>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</si>
  <si>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</si>
  <si>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</si>
  <si>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</si>
  <si>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</si>
  <si>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</si>
  <si>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</si>
  <si>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</si>
  <si>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</si>
  <si>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</si>
  <si>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</si>
  <si>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</si>
  <si>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</si>
  <si>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</si>
  <si>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</si>
  <si>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</si>
  <si>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</si>
  <si>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</si>
  <si>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</si>
  <si>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</si>
  <si>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</si>
  <si>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</si>
  <si>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</si>
  <si>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</si>
  <si>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</si>
  <si>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</si>
  <si>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</si>
  <si>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</si>
  <si>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</si>
  <si>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</si>
  <si>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</si>
  <si>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</si>
  <si>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</si>
  <si>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</si>
  <si>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</si>
  <si>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</si>
  <si>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</si>
  <si>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</si>
  <si>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</si>
  <si>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</si>
  <si>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</si>
  <si>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</si>
  <si>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</si>
  <si>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</si>
  <si>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</si>
  <si>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</si>
  <si>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</si>
  <si>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</si>
  <si>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</si>
  <si>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</si>
  <si>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</si>
  <si>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</si>
  <si>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</si>
  <si>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</si>
  <si>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</si>
  <si>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</si>
  <si>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</si>
  <si>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</si>
  <si>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</si>
  <si>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</si>
  <si>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</si>
  <si>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</si>
  <si>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</si>
  <si>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</si>
  <si>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</si>
  <si>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</si>
  <si>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</si>
  <si>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</si>
  <si>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</si>
  <si>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</si>
  <si>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</si>
  <si>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</si>
  <si>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</si>
  <si>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</si>
  <si>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</si>
  <si>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</si>
  <si>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</si>
  <si>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</si>
  <si>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</si>
  <si>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</si>
  <si>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</si>
  <si>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</si>
  <si>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</si>
  <si>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</si>
  <si>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</si>
  <si>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</si>
  <si>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</si>
  <si>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</si>
  <si>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</si>
  <si>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</si>
  <si>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</si>
  <si>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</si>
  <si>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</si>
  <si>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</si>
  <si>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</si>
  <si>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</si>
  <si>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</si>
  <si>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</si>
  <si>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</si>
  <si>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</si>
  <si>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</si>
  <si>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</si>
  <si>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</si>
  <si>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</si>
  <si>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</si>
  <si>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</si>
  <si>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</si>
  <si>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</si>
  <si>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</si>
  <si>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</si>
  <si>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</si>
  <si>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</si>
  <si>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</si>
  <si>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</si>
  <si>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</si>
  <si>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</si>
  <si>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</si>
  <si>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</si>
  <si>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</si>
  <si>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</si>
  <si>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</si>
  <si>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</si>
  <si>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</si>
  <si>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</si>
  <si>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</si>
  <si>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</si>
  <si>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</si>
  <si>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</si>
  <si>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</si>
  <si>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</si>
  <si>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</si>
  <si>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</si>
  <si>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</si>
  <si>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</si>
  <si>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</si>
  <si>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</si>
  <si>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</si>
  <si>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</si>
  <si>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</si>
  <si>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</si>
  <si>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</si>
  <si>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</si>
  <si>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</si>
  <si>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</si>
  <si>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</si>
  <si>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</si>
  <si>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</si>
  <si>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</si>
  <si>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</si>
  <si>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</si>
  <si>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</si>
  <si>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</si>
  <si>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</si>
  <si>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</si>
  <si>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</si>
  <si>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</si>
  <si>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</si>
  <si>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</si>
  <si>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</si>
  <si>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</si>
  <si>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</si>
  <si>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</si>
  <si>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</si>
  <si>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</si>
  <si>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</si>
  <si>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</si>
  <si>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</si>
  <si>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</si>
  <si>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</si>
  <si>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</si>
  <si>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</si>
  <si>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</si>
  <si>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</si>
  <si>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</si>
  <si>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</si>
  <si>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</si>
  <si>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</si>
  <si>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</si>
  <si>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</si>
  <si>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</si>
  <si>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</si>
  <si>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</si>
  <si>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</si>
  <si>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</si>
  <si>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</si>
  <si>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</si>
  <si>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</si>
  <si>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</si>
  <si>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</si>
  <si>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</si>
  <si>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</si>
  <si>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</si>
  <si>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</si>
  <si>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</si>
  <si>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</si>
  <si>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</si>
  <si>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</si>
  <si>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</si>
  <si>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</si>
  <si>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</si>
  <si>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</si>
  <si>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</si>
  <si>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</si>
  <si>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</si>
  <si>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</si>
  <si>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</si>
  <si>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</si>
  <si>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</si>
  <si>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</si>
  <si>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</si>
  <si>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</si>
  <si>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</si>
  <si>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</si>
  <si>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</si>
  <si>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</si>
  <si>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</si>
  <si>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</si>
  <si>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</si>
  <si>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</si>
  <si>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</si>
  <si>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</si>
  <si>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</si>
  <si>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</si>
  <si>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</si>
  <si>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</si>
  <si>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</si>
  <si>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</si>
  <si>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</si>
  <si>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</si>
  <si>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</si>
  <si>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</si>
  <si>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</si>
  <si>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</si>
  <si>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</si>
  <si>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</si>
  <si>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</si>
  <si>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</si>
  <si>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</si>
  <si>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</si>
  <si>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</si>
  <si>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</si>
  <si>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</si>
  <si>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</si>
  <si>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</si>
  <si>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</si>
  <si>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</si>
  <si>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</si>
  <si>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</si>
  <si>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</si>
  <si>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</si>
  <si>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</si>
  <si>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</si>
  <si>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</si>
  <si>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</si>
  <si>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</si>
  <si>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</si>
  <si>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</si>
  <si>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</si>
  <si>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</si>
  <si>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</si>
  <si>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</si>
  <si>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</si>
  <si>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</si>
  <si>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</si>
  <si>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</si>
  <si>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</si>
  <si>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</si>
  <si>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</si>
  <si>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</si>
  <si>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</si>
  <si>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</si>
  <si>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</si>
  <si>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</si>
  <si>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</si>
  <si>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</si>
  <si>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</si>
  <si>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</si>
  <si>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</si>
  <si>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</si>
  <si>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</si>
  <si>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</si>
  <si>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</si>
  <si>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</si>
  <si>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</si>
  <si>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</si>
  <si>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</si>
  <si>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</si>
  <si>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</si>
  <si>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</si>
  <si>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</si>
  <si>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</si>
  <si>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</si>
  <si>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</si>
  <si>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</si>
  <si>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</si>
  <si>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</si>
  <si>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</si>
  <si>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</si>
  <si>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</si>
  <si>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</si>
  <si>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</si>
  <si>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</si>
  <si>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</si>
  <si>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</si>
  <si>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</si>
  <si>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</si>
  <si>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</si>
  <si>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</si>
  <si>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</si>
  <si>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</si>
  <si>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</si>
  <si>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</si>
  <si>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</si>
  <si>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</si>
  <si>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</si>
  <si>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</si>
  <si>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</si>
  <si>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</si>
  <si>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</si>
  <si>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</si>
  <si>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</si>
  <si>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</si>
  <si>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</si>
  <si>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</si>
  <si>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</si>
  <si>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</si>
  <si>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</si>
  <si>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</si>
  <si>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</si>
  <si>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</si>
  <si>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</si>
  <si>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</si>
  <si>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</si>
  <si>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</si>
  <si>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</si>
  <si>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</si>
  <si>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</si>
  <si>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</si>
  <si>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</si>
  <si>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</si>
  <si>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</si>
  <si>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</si>
  <si>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</si>
  <si>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</si>
  <si>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</si>
  <si>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</si>
  <si>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</si>
  <si>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</si>
  <si>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</si>
  <si>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</si>
  <si>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</si>
  <si>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</si>
  <si>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</si>
  <si>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</si>
  <si>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</si>
  <si>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</si>
  <si>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</si>
  <si>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</si>
  <si>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</si>
  <si>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</si>
  <si>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</si>
  <si>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</si>
  <si>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</si>
  <si>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</si>
  <si>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</si>
  <si>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</si>
  <si>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</si>
  <si>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</si>
  <si>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</si>
  <si>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</si>
  <si>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</si>
  <si>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</si>
  <si>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</si>
  <si>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</si>
  <si>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</si>
  <si>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</si>
  <si>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</si>
  <si>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</si>
  <si>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</si>
  <si>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</si>
  <si>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</si>
  <si>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</si>
  <si>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</si>
  <si>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</si>
  <si>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</si>
  <si>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</si>
  <si>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</si>
  <si>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C49SZX20240198EC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</si>
  <si>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</si>
  <si>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</si>
  <si>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</si>
  <si>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</si>
  <si>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</si>
  <si>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</si>
  <si>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</si>
  <si>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C49SZX20240215MZ</t>
  </si>
  <si>
    <t>芯隆</t>
  </si>
  <si>
    <t>C49BJS20241218XHH</t>
  </si>
  <si>
    <t>北京恒立信通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</si>
</sst>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zoomScale="70" zoomScaleNormal="70" workbookViewId="0">
      <pane ySplit="1" topLeftCell="A3839" activePane="bottomLeft" state="frozen"/>
      <selection activeCell="L1" sqref="L1"/>
      <selection pane="bottomLeft" activeCell="AD3847" sqref="AD3847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490545018.2221663</v>
      </c>
      <c r="AJ14" s="19">
        <f t="shared" si="8"/>
        <v>58466058.756426476</v>
      </c>
      <c r="AK14" s="20">
        <f t="shared" si="9"/>
        <v>0.11918591889551589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490545018.2221663</v>
      </c>
      <c r="AJ15" s="19">
        <f t="shared" si="8"/>
        <v>58466058.756426476</v>
      </c>
      <c r="AK15" s="20">
        <f t="shared" si="9"/>
        <v>0.11918591889551589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490545018.2221663</v>
      </c>
      <c r="AJ29" s="19">
        <f t="shared" si="8"/>
        <v>58466058.756426476</v>
      </c>
      <c r="AK29" s="20">
        <f t="shared" si="9"/>
        <v>0.11918591889551589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490545018.2221663</v>
      </c>
      <c r="AJ52" s="19">
        <f t="shared" si="8"/>
        <v>58466058.756426476</v>
      </c>
      <c r="AK52" s="20">
        <f t="shared" si="9"/>
        <v>0.11918591889551589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490545018.2221663</v>
      </c>
      <c r="AJ53" s="19">
        <f t="shared" si="8"/>
        <v>58466058.756426476</v>
      </c>
      <c r="AK53" s="20">
        <f t="shared" si="9"/>
        <v>0.11918591889551589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490545018.2221663</v>
      </c>
      <c r="AJ54" s="19">
        <f t="shared" si="8"/>
        <v>58466058.756426476</v>
      </c>
      <c r="AK54" s="20">
        <f t="shared" si="9"/>
        <v>0.11918591889551589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490545018.2221663</v>
      </c>
      <c r="AJ55" s="19">
        <f t="shared" si="8"/>
        <v>58466058.756426476</v>
      </c>
      <c r="AK55" s="20">
        <f t="shared" si="9"/>
        <v>0.11918591889551589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490545018.2221663</v>
      </c>
      <c r="AJ61" s="19">
        <f t="shared" si="8"/>
        <v>58466058.756426476</v>
      </c>
      <c r="AK61" s="20">
        <f t="shared" si="9"/>
        <v>0.11918591889551589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490545018.2221663</v>
      </c>
      <c r="AJ62" s="19">
        <f t="shared" si="8"/>
        <v>58466058.756426476</v>
      </c>
      <c r="AK62" s="20">
        <f t="shared" si="9"/>
        <v>0.11918591889551589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490545018.2221663</v>
      </c>
      <c r="AJ63" s="19">
        <f t="shared" si="8"/>
        <v>58466058.756426476</v>
      </c>
      <c r="AK63" s="20">
        <f t="shared" si="9"/>
        <v>0.11918591889551589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490545018.2221663</v>
      </c>
      <c r="AJ64" s="19">
        <f t="shared" si="8"/>
        <v>58466058.756426476</v>
      </c>
      <c r="AK64" s="20">
        <f t="shared" si="9"/>
        <v>0.11918591889551589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490545018.2221663</v>
      </c>
      <c r="AJ65" s="19">
        <f t="shared" si="8"/>
        <v>58466058.756426476</v>
      </c>
      <c r="AK65" s="20">
        <f t="shared" si="9"/>
        <v>0.11918591889551589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490545018.2221663</v>
      </c>
      <c r="AJ71" s="19">
        <f t="shared" si="24"/>
        <v>58466058.756426476</v>
      </c>
      <c r="AK71" s="20">
        <f t="shared" si="25"/>
        <v>0.11918591889551589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490545018.2221663</v>
      </c>
      <c r="AJ72" s="19">
        <f t="shared" si="24"/>
        <v>58466058.756426476</v>
      </c>
      <c r="AK72" s="20">
        <f t="shared" si="25"/>
        <v>0.11918591889551589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490545018.2221663</v>
      </c>
      <c r="AJ75" s="19">
        <f t="shared" si="24"/>
        <v>58466058.756426476</v>
      </c>
      <c r="AK75" s="20">
        <f t="shared" si="25"/>
        <v>0.11918591889551589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28811447.787610624</v>
      </c>
      <c r="AJ80" s="19">
        <f t="shared" si="24"/>
        <v>3358262.4275132758</v>
      </c>
      <c r="AK80" s="20">
        <f t="shared" si="25"/>
        <v>0.11656000254722991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490545018.2221663</v>
      </c>
      <c r="AJ93" s="19">
        <f t="shared" si="24"/>
        <v>58466058.756426476</v>
      </c>
      <c r="AK93" s="20">
        <f t="shared" si="25"/>
        <v>0.11918591889551589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490545018.2221663</v>
      </c>
      <c r="AJ94" s="19">
        <f t="shared" si="24"/>
        <v>58466058.756426476</v>
      </c>
      <c r="AK94" s="20">
        <f t="shared" si="25"/>
        <v>0.11918591889551589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490545018.2221663</v>
      </c>
      <c r="AJ106" s="19">
        <f t="shared" si="24"/>
        <v>58466058.756426476</v>
      </c>
      <c r="AK106" s="20">
        <f t="shared" si="25"/>
        <v>0.11918591889551589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23890684.276106194</v>
      </c>
      <c r="AJ115" s="27">
        <f t="shared" si="24"/>
        <v>2834524.1323614153</v>
      </c>
      <c r="AK115" s="28">
        <f t="shared" si="25"/>
        <v>0.11864558166700608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490545018.2221663</v>
      </c>
      <c r="AJ132" s="19">
        <f t="shared" si="41"/>
        <v>58466058.756426476</v>
      </c>
      <c r="AK132" s="20">
        <f t="shared" si="42"/>
        <v>0.11918591889551589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490545018.2221663</v>
      </c>
      <c r="AJ137" s="19">
        <f t="shared" si="58"/>
        <v>58466058.756426476</v>
      </c>
      <c r="AK137" s="20">
        <f t="shared" si="59"/>
        <v>0.11918591889551589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490545018.2221663</v>
      </c>
      <c r="AJ138" s="19">
        <f t="shared" si="58"/>
        <v>58466058.756426476</v>
      </c>
      <c r="AK138" s="20">
        <f t="shared" si="59"/>
        <v>0.11918591889551589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490545018.2221663</v>
      </c>
      <c r="AJ139" s="19">
        <f t="shared" si="58"/>
        <v>58466058.756426476</v>
      </c>
      <c r="AK139" s="20">
        <f t="shared" si="59"/>
        <v>0.11918591889551589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490545018.2221663</v>
      </c>
      <c r="AJ140" s="19">
        <f t="shared" si="58"/>
        <v>58466058.756426476</v>
      </c>
      <c r="AK140" s="20">
        <f t="shared" si="59"/>
        <v>0.11918591889551589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490545018.2221663</v>
      </c>
      <c r="AJ141" s="19">
        <f t="shared" si="58"/>
        <v>58466058.756426476</v>
      </c>
      <c r="AK141" s="20">
        <f t="shared" si="59"/>
        <v>0.11918591889551589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490545018.2221663</v>
      </c>
      <c r="AJ142" s="19">
        <f t="shared" si="58"/>
        <v>58466058.756426476</v>
      </c>
      <c r="AK142" s="20">
        <f t="shared" si="59"/>
        <v>0.11918591889551589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490545018.2221663</v>
      </c>
      <c r="AJ143" s="19">
        <f t="shared" si="58"/>
        <v>58466058.756426476</v>
      </c>
      <c r="AK143" s="20">
        <f t="shared" si="59"/>
        <v>0.11918591889551589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490545018.2221663</v>
      </c>
      <c r="AJ146" s="19">
        <f t="shared" si="58"/>
        <v>58466058.756426476</v>
      </c>
      <c r="AK146" s="20">
        <f t="shared" si="59"/>
        <v>0.11918591889551589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490545018.2221663</v>
      </c>
      <c r="AJ160" s="19">
        <f t="shared" si="58"/>
        <v>58466058.756426476</v>
      </c>
      <c r="AK160" s="20">
        <f t="shared" si="59"/>
        <v>0.11918591889551589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23890684.276106194</v>
      </c>
      <c r="AJ201" s="19">
        <f t="shared" si="77"/>
        <v>2834524.1323614153</v>
      </c>
      <c r="AK201" s="20">
        <f t="shared" si="78"/>
        <v>0.11864558166700608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23890684.276106194</v>
      </c>
      <c r="AJ202" s="19">
        <f t="shared" si="77"/>
        <v>2834524.1323614153</v>
      </c>
      <c r="AK202" s="20">
        <f t="shared" si="78"/>
        <v>0.11864558166700608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490545018.2221663</v>
      </c>
      <c r="AJ240" s="19">
        <f t="shared" si="77"/>
        <v>58466058.756426476</v>
      </c>
      <c r="AK240" s="20">
        <f t="shared" si="78"/>
        <v>0.11918591889551589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490545018.2221663</v>
      </c>
      <c r="AJ241" s="19">
        <f t="shared" si="77"/>
        <v>58466058.756426476</v>
      </c>
      <c r="AK241" s="20">
        <f t="shared" si="78"/>
        <v>0.11918591889551589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490545018.2221663</v>
      </c>
      <c r="AJ245" s="19">
        <f t="shared" si="77"/>
        <v>58466058.756426476</v>
      </c>
      <c r="AK245" s="20">
        <f t="shared" si="78"/>
        <v>0.11918591889551589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490545018.2221663</v>
      </c>
      <c r="AJ246" s="19">
        <f t="shared" si="77"/>
        <v>58466058.756426476</v>
      </c>
      <c r="AK246" s="20">
        <f t="shared" si="78"/>
        <v>0.11918591889551589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28811447.787610624</v>
      </c>
      <c r="AJ250" s="19">
        <f t="shared" si="77"/>
        <v>3358262.4275132758</v>
      </c>
      <c r="AK250" s="20">
        <f t="shared" si="78"/>
        <v>0.11656000254722991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490545018.2221663</v>
      </c>
      <c r="AJ282" s="19">
        <f t="shared" si="97"/>
        <v>58466058.756426476</v>
      </c>
      <c r="AK282" s="20">
        <f t="shared" si="98"/>
        <v>0.11918591889551589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490545018.2221663</v>
      </c>
      <c r="AJ283" s="19">
        <f t="shared" si="97"/>
        <v>58466058.756426476</v>
      </c>
      <c r="AK283" s="20">
        <f t="shared" si="98"/>
        <v>0.11918591889551589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490545018.2221663</v>
      </c>
      <c r="AJ293" s="19">
        <f t="shared" si="97"/>
        <v>58466058.756426476</v>
      </c>
      <c r="AK293" s="20">
        <f t="shared" si="98"/>
        <v>0.11918591889551589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490545018.2221663</v>
      </c>
      <c r="AJ294" s="19">
        <f t="shared" si="97"/>
        <v>58466058.756426476</v>
      </c>
      <c r="AK294" s="20">
        <f t="shared" si="98"/>
        <v>0.11918591889551589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28811447.787610624</v>
      </c>
      <c r="AJ310" s="19">
        <f t="shared" si="97"/>
        <v>3358262.4275132758</v>
      </c>
      <c r="AK310" s="20">
        <f t="shared" si="98"/>
        <v>0.11656000254722991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28811447.787610624</v>
      </c>
      <c r="AJ311" s="19">
        <f t="shared" si="97"/>
        <v>3358262.4275132758</v>
      </c>
      <c r="AK311" s="20">
        <f t="shared" si="98"/>
        <v>0.11656000254722991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490545018.2221663</v>
      </c>
      <c r="AJ319" s="19">
        <f t="shared" si="97"/>
        <v>58466058.756426476</v>
      </c>
      <c r="AK319" s="20">
        <f t="shared" si="98"/>
        <v>0.11918591889551589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490545018.2221663</v>
      </c>
      <c r="AJ323" s="19">
        <f t="shared" si="97"/>
        <v>58466058.756426476</v>
      </c>
      <c r="AK323" s="20">
        <f t="shared" si="98"/>
        <v>0.11918591889551589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490545018.2221663</v>
      </c>
      <c r="AJ324" s="19">
        <f t="shared" si="97"/>
        <v>58466058.756426476</v>
      </c>
      <c r="AK324" s="20">
        <f t="shared" si="98"/>
        <v>0.11918591889551589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490545018.2221663</v>
      </c>
      <c r="AJ325" s="19">
        <f t="shared" si="97"/>
        <v>58466058.756426476</v>
      </c>
      <c r="AK325" s="20">
        <f t="shared" si="98"/>
        <v>0.11918591889551589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490545018.2221663</v>
      </c>
      <c r="AJ326" s="19">
        <f t="shared" ref="AJ326:AJ389" si="116">IF(P326="C66 SERVICE","",SUMIFS(AC:AC,F:F,F326,G:G,G326,E:E,E326))</f>
        <v>58466058.756426476</v>
      </c>
      <c r="AK326" s="20">
        <f t="shared" ref="AK326:AK389" si="117">IF(AJ326&gt;0,AJ326/AI326,"")</f>
        <v>0.11918591889551589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490545018.2221663</v>
      </c>
      <c r="AJ336" s="19">
        <f t="shared" si="116"/>
        <v>58466058.756426476</v>
      </c>
      <c r="AK336" s="20">
        <f t="shared" si="117"/>
        <v>0.11918591889551589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28811447.787610624</v>
      </c>
      <c r="AJ342" s="19">
        <f t="shared" si="116"/>
        <v>3358262.4275132758</v>
      </c>
      <c r="AK342" s="20">
        <f t="shared" si="117"/>
        <v>0.11656000254722991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28811447.787610624</v>
      </c>
      <c r="AJ343" s="19">
        <f t="shared" si="116"/>
        <v>3358262.4275132758</v>
      </c>
      <c r="AK343" s="20">
        <f t="shared" si="117"/>
        <v>0.11656000254722991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490545018.2221663</v>
      </c>
      <c r="AJ351" s="19">
        <f t="shared" si="116"/>
        <v>58466058.756426476</v>
      </c>
      <c r="AK351" s="20">
        <f t="shared" si="117"/>
        <v>0.11918591889551589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490545018.2221663</v>
      </c>
      <c r="AJ353" s="19">
        <f t="shared" si="116"/>
        <v>58466058.756426476</v>
      </c>
      <c r="AK353" s="20">
        <f t="shared" si="117"/>
        <v>0.11918591889551589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490545018.2221663</v>
      </c>
      <c r="AJ354" s="19">
        <f t="shared" si="116"/>
        <v>58466058.756426476</v>
      </c>
      <c r="AK354" s="20">
        <f t="shared" si="117"/>
        <v>0.11918591889551589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23890684.276106194</v>
      </c>
      <c r="AJ465" s="27">
        <f t="shared" si="152"/>
        <v>2834524.1323614153</v>
      </c>
      <c r="AK465" s="28">
        <f t="shared" si="153"/>
        <v>0.11864558166700608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23890684.276106194</v>
      </c>
      <c r="AJ466" s="27">
        <f t="shared" si="152"/>
        <v>2834524.1323614153</v>
      </c>
      <c r="AK466" s="28">
        <f t="shared" si="153"/>
        <v>0.11864558166700608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23890684.276106194</v>
      </c>
      <c r="AJ467" s="27">
        <f t="shared" si="152"/>
        <v>2834524.1323614153</v>
      </c>
      <c r="AK467" s="28">
        <f t="shared" si="153"/>
        <v>0.11864558166700608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490545018.2221663</v>
      </c>
      <c r="AJ476" s="19">
        <f t="shared" si="152"/>
        <v>58466058.756426476</v>
      </c>
      <c r="AK476" s="20">
        <f t="shared" si="153"/>
        <v>0.11918591889551589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490545018.2221663</v>
      </c>
      <c r="AJ504" s="19">
        <f t="shared" si="152"/>
        <v>58466058.756426476</v>
      </c>
      <c r="AK504" s="20">
        <f t="shared" si="153"/>
        <v>0.11918591889551589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28811447.787610624</v>
      </c>
      <c r="AJ505" s="19">
        <f t="shared" si="152"/>
        <v>3358262.4275132758</v>
      </c>
      <c r="AK505" s="20">
        <f t="shared" si="153"/>
        <v>0.11656000254722991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28811447.787610624</v>
      </c>
      <c r="AJ506" s="19">
        <f t="shared" si="152"/>
        <v>3358262.4275132758</v>
      </c>
      <c r="AK506" s="20">
        <f t="shared" si="153"/>
        <v>0.11656000254722991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28811447.787610624</v>
      </c>
      <c r="AJ507" s="19">
        <f t="shared" si="152"/>
        <v>3358262.4275132758</v>
      </c>
      <c r="AK507" s="20">
        <f t="shared" si="153"/>
        <v>0.11656000254722991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28811447.787610624</v>
      </c>
      <c r="AJ508" s="19">
        <f t="shared" si="152"/>
        <v>3358262.4275132758</v>
      </c>
      <c r="AK508" s="20">
        <f t="shared" si="153"/>
        <v>0.11656000254722991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28811447.787610624</v>
      </c>
      <c r="AJ540" s="19">
        <f t="shared" si="170"/>
        <v>3358262.4275132758</v>
      </c>
      <c r="AK540" s="20">
        <f t="shared" si="171"/>
        <v>0.11656000254722991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28811447.787610624</v>
      </c>
      <c r="AJ541" s="19">
        <f t="shared" si="170"/>
        <v>3358262.4275132758</v>
      </c>
      <c r="AK541" s="20">
        <f t="shared" si="171"/>
        <v>0.11656000254722991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28811447.787610624</v>
      </c>
      <c r="AJ542" s="19">
        <f t="shared" si="170"/>
        <v>3358262.4275132758</v>
      </c>
      <c r="AK542" s="20">
        <f t="shared" si="171"/>
        <v>0.11656000254722991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490545018.2221663</v>
      </c>
      <c r="AJ549" s="19">
        <f t="shared" si="170"/>
        <v>58466058.756426476</v>
      </c>
      <c r="AK549" s="20">
        <f t="shared" si="171"/>
        <v>0.11918591889551589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490545018.2221663</v>
      </c>
      <c r="AJ550" s="19">
        <f t="shared" si="170"/>
        <v>58466058.756426476</v>
      </c>
      <c r="AK550" s="20">
        <f t="shared" si="171"/>
        <v>0.11918591889551589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490545018.2221663</v>
      </c>
      <c r="AJ578" s="19">
        <f t="shared" si="170"/>
        <v>58466058.756426476</v>
      </c>
      <c r="AK578" s="20">
        <f t="shared" si="171"/>
        <v>0.11918591889551589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490545018.2221663</v>
      </c>
      <c r="AJ579" s="19">
        <f t="shared" si="170"/>
        <v>58466058.756426476</v>
      </c>
      <c r="AK579" s="20">
        <f t="shared" si="171"/>
        <v>0.11918591889551589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490545018.2221663</v>
      </c>
      <c r="AJ580" s="19">
        <f t="shared" si="170"/>
        <v>58466058.756426476</v>
      </c>
      <c r="AK580" s="20">
        <f t="shared" si="171"/>
        <v>0.11918591889551589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490545018.2221663</v>
      </c>
      <c r="AJ581" s="19">
        <f t="shared" si="170"/>
        <v>58466058.756426476</v>
      </c>
      <c r="AK581" s="20">
        <f t="shared" si="171"/>
        <v>0.11918591889551589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490545018.2221663</v>
      </c>
      <c r="AJ600" s="19">
        <f t="shared" si="189"/>
        <v>58466058.756426476</v>
      </c>
      <c r="AK600" s="20">
        <f t="shared" si="190"/>
        <v>0.11918591889551589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490545018.2221663</v>
      </c>
      <c r="AJ608" s="19">
        <f t="shared" si="189"/>
        <v>58466058.756426476</v>
      </c>
      <c r="AK608" s="20">
        <f t="shared" si="190"/>
        <v>0.11918591889551589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490545018.2221663</v>
      </c>
      <c r="AJ609" s="19">
        <f t="shared" si="189"/>
        <v>58466058.756426476</v>
      </c>
      <c r="AK609" s="20">
        <f t="shared" si="190"/>
        <v>0.11918591889551589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490545018.2221663</v>
      </c>
      <c r="AJ615" s="19">
        <f t="shared" si="189"/>
        <v>58466058.756426476</v>
      </c>
      <c r="AK615" s="20">
        <f t="shared" si="190"/>
        <v>0.11918591889551589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490545018.2221663</v>
      </c>
      <c r="AJ616" s="19">
        <f t="shared" si="189"/>
        <v>58466058.756426476</v>
      </c>
      <c r="AK616" s="20">
        <f t="shared" si="190"/>
        <v>0.11918591889551589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490545018.2221663</v>
      </c>
      <c r="AJ619" s="19">
        <f t="shared" si="189"/>
        <v>58466058.756426476</v>
      </c>
      <c r="AK619" s="20">
        <f t="shared" si="190"/>
        <v>0.11918591889551589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28811447.787610624</v>
      </c>
      <c r="AJ622" s="19">
        <f t="shared" si="189"/>
        <v>3358262.4275132758</v>
      </c>
      <c r="AK622" s="20">
        <f t="shared" si="190"/>
        <v>0.11656000254722991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490545018.2221663</v>
      </c>
      <c r="AJ631" s="19">
        <f t="shared" si="189"/>
        <v>58466058.756426476</v>
      </c>
      <c r="AK631" s="20">
        <f t="shared" si="190"/>
        <v>0.11918591889551589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490545018.2221663</v>
      </c>
      <c r="AJ632" s="19">
        <f t="shared" si="189"/>
        <v>58466058.756426476</v>
      </c>
      <c r="AK632" s="20">
        <f t="shared" si="190"/>
        <v>0.11918591889551589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28811447.787610624</v>
      </c>
      <c r="AJ633" s="19">
        <f t="shared" si="189"/>
        <v>3358262.4275132758</v>
      </c>
      <c r="AK633" s="20">
        <f t="shared" si="190"/>
        <v>0.11656000254722991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28811447.787610624</v>
      </c>
      <c r="AJ634" s="19">
        <f t="shared" si="189"/>
        <v>3358262.4275132758</v>
      </c>
      <c r="AK634" s="20">
        <f t="shared" si="190"/>
        <v>0.11656000254722991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490545018.2221663</v>
      </c>
      <c r="AJ668" s="19">
        <f t="shared" si="209"/>
        <v>58466058.756426476</v>
      </c>
      <c r="AK668" s="20">
        <f t="shared" si="210"/>
        <v>0.11918591889551589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490545018.2221663</v>
      </c>
      <c r="AJ669" s="19">
        <f t="shared" si="209"/>
        <v>58466058.756426476</v>
      </c>
      <c r="AK669" s="20">
        <f t="shared" si="210"/>
        <v>0.11918591889551589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490545018.2221663</v>
      </c>
      <c r="AJ698" s="19">
        <f t="shared" si="209"/>
        <v>58466058.756426476</v>
      </c>
      <c r="AK698" s="20">
        <f t="shared" si="210"/>
        <v>0.11918591889551589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490545018.2221663</v>
      </c>
      <c r="AJ699" s="19">
        <f t="shared" si="209"/>
        <v>58466058.756426476</v>
      </c>
      <c r="AK699" s="20">
        <f t="shared" si="210"/>
        <v>0.11918591889551589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490545018.2221663</v>
      </c>
      <c r="AJ733" s="19">
        <f t="shared" si="227"/>
        <v>58466058.756426476</v>
      </c>
      <c r="AK733" s="20">
        <f t="shared" si="228"/>
        <v>0.11918591889551589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490545018.2221663</v>
      </c>
      <c r="AJ734" s="19">
        <f t="shared" si="227"/>
        <v>58466058.756426476</v>
      </c>
      <c r="AK734" s="20">
        <f t="shared" si="228"/>
        <v>0.11918591889551589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490545018.2221663</v>
      </c>
      <c r="AJ751" s="19">
        <f t="shared" si="227"/>
        <v>58466058.756426476</v>
      </c>
      <c r="AK751" s="20">
        <f t="shared" si="228"/>
        <v>0.11918591889551589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490545018.2221663</v>
      </c>
      <c r="AJ752" s="19">
        <f t="shared" si="227"/>
        <v>58466058.756426476</v>
      </c>
      <c r="AK752" s="20">
        <f t="shared" si="228"/>
        <v>0.11918591889551589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490545018.2221663</v>
      </c>
      <c r="AJ774" s="19">
        <f t="shared" ref="AJ774:AJ837" si="245">IF(P774="C66 SERVICE","",SUMIFS(AC:AC,F:F,F774,G:G,G774,E:E,E774))</f>
        <v>58466058.756426476</v>
      </c>
      <c r="AK774" s="20">
        <f t="shared" ref="AK774:AK837" si="246">IF(AJ774&gt;0,AJ774/AI774,"")</f>
        <v>0.11918591889551589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490545018.2221663</v>
      </c>
      <c r="AJ776" s="19">
        <f t="shared" si="245"/>
        <v>58466058.756426476</v>
      </c>
      <c r="AK776" s="20">
        <f t="shared" si="246"/>
        <v>0.11918591889551589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490545018.2221663</v>
      </c>
      <c r="AJ777" s="19">
        <f t="shared" si="245"/>
        <v>58466058.756426476</v>
      </c>
      <c r="AK777" s="20">
        <f t="shared" si="246"/>
        <v>0.11918591889551589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490545018.2221663</v>
      </c>
      <c r="AJ781" s="19">
        <f t="shared" si="245"/>
        <v>58466058.756426476</v>
      </c>
      <c r="AK781" s="20">
        <f t="shared" si="246"/>
        <v>0.11918591889551589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490545018.2221663</v>
      </c>
      <c r="AJ816" s="19">
        <f t="shared" si="245"/>
        <v>58466058.756426476</v>
      </c>
      <c r="AK816" s="20">
        <f t="shared" si="246"/>
        <v>0.11918591889551589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490545018.2221663</v>
      </c>
      <c r="AJ817" s="19">
        <f t="shared" si="245"/>
        <v>58466058.756426476</v>
      </c>
      <c r="AK817" s="20">
        <f t="shared" si="246"/>
        <v>0.11918591889551589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490545018.2221663</v>
      </c>
      <c r="AJ820" s="19">
        <f t="shared" si="245"/>
        <v>58466058.756426476</v>
      </c>
      <c r="AK820" s="20">
        <f t="shared" si="246"/>
        <v>0.11918591889551589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490545018.2221663</v>
      </c>
      <c r="AJ823" s="19">
        <f t="shared" si="245"/>
        <v>58466058.756426476</v>
      </c>
      <c r="AK823" s="20">
        <f t="shared" si="246"/>
        <v>0.11918591889551589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490545018.2221663</v>
      </c>
      <c r="AJ824" s="19">
        <f t="shared" si="245"/>
        <v>58466058.756426476</v>
      </c>
      <c r="AK824" s="20">
        <f t="shared" si="246"/>
        <v>0.11918591889551589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490545018.2221663</v>
      </c>
      <c r="AJ825" s="19">
        <f t="shared" si="245"/>
        <v>58466058.756426476</v>
      </c>
      <c r="AK825" s="20">
        <f t="shared" si="246"/>
        <v>0.11918591889551589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490545018.2221663</v>
      </c>
      <c r="AJ852" s="19">
        <f t="shared" si="263"/>
        <v>58466058.756426476</v>
      </c>
      <c r="AK852" s="20">
        <f t="shared" si="264"/>
        <v>0.11918591889551589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490545018.2221663</v>
      </c>
      <c r="AJ853" s="19">
        <f t="shared" si="263"/>
        <v>58466058.756426476</v>
      </c>
      <c r="AK853" s="20">
        <f t="shared" si="264"/>
        <v>0.11918591889551589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490545018.2221663</v>
      </c>
      <c r="AJ854" s="19">
        <f t="shared" si="263"/>
        <v>58466058.756426476</v>
      </c>
      <c r="AK854" s="20">
        <f t="shared" si="264"/>
        <v>0.11918591889551589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490545018.2221663</v>
      </c>
      <c r="AJ871" s="19">
        <f t="shared" si="263"/>
        <v>58466058.756426476</v>
      </c>
      <c r="AK871" s="20">
        <f t="shared" si="264"/>
        <v>0.11918591889551589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490545018.2221663</v>
      </c>
      <c r="AJ872" s="19">
        <f t="shared" si="263"/>
        <v>58466058.756426476</v>
      </c>
      <c r="AK872" s="20">
        <f t="shared" si="264"/>
        <v>0.11918591889551589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490545018.2221663</v>
      </c>
      <c r="AJ873" s="19">
        <f t="shared" si="263"/>
        <v>58466058.756426476</v>
      </c>
      <c r="AK873" s="20">
        <f t="shared" si="264"/>
        <v>0.11918591889551589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490545018.2221663</v>
      </c>
      <c r="AJ874" s="19">
        <f t="shared" si="263"/>
        <v>58466058.756426476</v>
      </c>
      <c r="AK874" s="20">
        <f t="shared" si="264"/>
        <v>0.11918591889551589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23890684.276106194</v>
      </c>
      <c r="AJ875" s="19">
        <f t="shared" si="263"/>
        <v>2834524.1323614153</v>
      </c>
      <c r="AK875" s="20">
        <f t="shared" si="264"/>
        <v>0.11864558166700608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23890684.276106194</v>
      </c>
      <c r="AJ876" s="19">
        <f t="shared" si="263"/>
        <v>2834524.1323614153</v>
      </c>
      <c r="AK876" s="20">
        <f t="shared" si="264"/>
        <v>0.11864558166700608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23890684.276106194</v>
      </c>
      <c r="AJ877" s="19">
        <f t="shared" si="263"/>
        <v>2834524.1323614153</v>
      </c>
      <c r="AK877" s="20">
        <f t="shared" si="264"/>
        <v>0.11864558166700608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23890684.276106194</v>
      </c>
      <c r="AJ878" s="19">
        <f t="shared" si="263"/>
        <v>2834524.1323614153</v>
      </c>
      <c r="AK878" s="20">
        <f t="shared" si="264"/>
        <v>0.11864558166700608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23890684.276106194</v>
      </c>
      <c r="AJ879" s="19">
        <f t="shared" si="263"/>
        <v>2834524.1323614153</v>
      </c>
      <c r="AK879" s="20">
        <f t="shared" si="264"/>
        <v>0.11864558166700608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23890684.276106194</v>
      </c>
      <c r="AJ880" s="19">
        <f t="shared" si="263"/>
        <v>2834524.1323614153</v>
      </c>
      <c r="AK880" s="20">
        <f t="shared" si="264"/>
        <v>0.11864558166700608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23890684.276106194</v>
      </c>
      <c r="AJ881" s="19">
        <f t="shared" si="263"/>
        <v>2834524.1323614153</v>
      </c>
      <c r="AK881" s="20">
        <f t="shared" si="264"/>
        <v>0.11864558166700608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23890684.276106194</v>
      </c>
      <c r="AJ882" s="19">
        <f t="shared" si="263"/>
        <v>2834524.1323614153</v>
      </c>
      <c r="AK882" s="20">
        <f t="shared" si="264"/>
        <v>0.11864558166700608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23890684.276106194</v>
      </c>
      <c r="AJ883" s="19">
        <f t="shared" si="263"/>
        <v>2834524.1323614153</v>
      </c>
      <c r="AK883" s="20">
        <f t="shared" si="264"/>
        <v>0.11864558166700608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23890684.276106194</v>
      </c>
      <c r="AJ884" s="19">
        <f t="shared" si="263"/>
        <v>2834524.1323614153</v>
      </c>
      <c r="AK884" s="20">
        <f t="shared" si="264"/>
        <v>0.11864558166700608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23890684.276106194</v>
      </c>
      <c r="AJ885" s="19">
        <f t="shared" si="263"/>
        <v>2834524.1323614153</v>
      </c>
      <c r="AK885" s="20">
        <f t="shared" si="264"/>
        <v>0.11864558166700608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23890684.276106194</v>
      </c>
      <c r="AJ886" s="19">
        <f t="shared" si="263"/>
        <v>2834524.1323614153</v>
      </c>
      <c r="AK886" s="20">
        <f t="shared" si="264"/>
        <v>0.11864558166700608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490545018.2221663</v>
      </c>
      <c r="AJ902" s="19">
        <f t="shared" ref="AJ902:AJ965" si="283">IF(P902="C66 SERVICE","",SUMIFS(AC:AC,F:F,F902,G:G,G902,E:E,E902))</f>
        <v>58466058.756426476</v>
      </c>
      <c r="AK902" s="20">
        <f t="shared" ref="AK902:AK965" si="284">IF(AJ902&gt;0,AJ902/AI902,"")</f>
        <v>0.11918591889551589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490545018.2221663</v>
      </c>
      <c r="AJ903" s="19">
        <f t="shared" si="283"/>
        <v>58466058.756426476</v>
      </c>
      <c r="AK903" s="20">
        <f t="shared" si="284"/>
        <v>0.11918591889551589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490545018.2221663</v>
      </c>
      <c r="AJ904" s="19">
        <f t="shared" si="283"/>
        <v>58466058.756426476</v>
      </c>
      <c r="AK904" s="20">
        <f t="shared" si="284"/>
        <v>0.11918591889551589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490545018.2221663</v>
      </c>
      <c r="AJ905" s="19">
        <f t="shared" si="283"/>
        <v>58466058.756426476</v>
      </c>
      <c r="AK905" s="20">
        <f t="shared" si="284"/>
        <v>0.11918591889551589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490545018.2221663</v>
      </c>
      <c r="AJ906" s="19">
        <f t="shared" si="283"/>
        <v>58466058.756426476</v>
      </c>
      <c r="AK906" s="20">
        <f t="shared" si="284"/>
        <v>0.11918591889551589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490545018.2221663</v>
      </c>
      <c r="AJ907" s="19">
        <f t="shared" si="283"/>
        <v>58466058.756426476</v>
      </c>
      <c r="AK907" s="20">
        <f t="shared" si="284"/>
        <v>0.11918591889551589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490545018.2221663</v>
      </c>
      <c r="AJ914" s="19">
        <f t="shared" si="283"/>
        <v>58466058.756426476</v>
      </c>
      <c r="AK914" s="20">
        <f t="shared" si="284"/>
        <v>0.11918591889551589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490545018.2221663</v>
      </c>
      <c r="AJ918" s="19">
        <f t="shared" si="283"/>
        <v>58466058.756426476</v>
      </c>
      <c r="AK918" s="20">
        <f t="shared" si="284"/>
        <v>0.11918591889551589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490545018.2221663</v>
      </c>
      <c r="AJ919" s="19">
        <f t="shared" si="283"/>
        <v>58466058.756426476</v>
      </c>
      <c r="AK919" s="20">
        <f t="shared" si="284"/>
        <v>0.11918591889551589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490545018.2221663</v>
      </c>
      <c r="AJ925" s="19">
        <f t="shared" si="283"/>
        <v>58466058.756426476</v>
      </c>
      <c r="AK925" s="20">
        <f t="shared" si="284"/>
        <v>0.11918591889551589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490545018.2221663</v>
      </c>
      <c r="AJ926" s="19">
        <f t="shared" si="283"/>
        <v>58466058.756426476</v>
      </c>
      <c r="AK926" s="20">
        <f t="shared" si="284"/>
        <v>0.11918591889551589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490545018.2221663</v>
      </c>
      <c r="AJ978" s="19">
        <f t="shared" si="300"/>
        <v>58466058.756426476</v>
      </c>
      <c r="AK978" s="20">
        <f t="shared" si="301"/>
        <v>0.11918591889551589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490545018.2221663</v>
      </c>
      <c r="AJ989" s="19">
        <f t="shared" si="300"/>
        <v>58466058.756426476</v>
      </c>
      <c r="AK989" s="20">
        <f t="shared" si="301"/>
        <v>0.11918591889551589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490545018.2221663</v>
      </c>
      <c r="AJ990" s="19">
        <f t="shared" si="300"/>
        <v>58466058.756426476</v>
      </c>
      <c r="AK990" s="20">
        <f t="shared" si="301"/>
        <v>0.11918591889551589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490545018.2221663</v>
      </c>
      <c r="AJ1008" s="19">
        <f t="shared" si="300"/>
        <v>58466058.756426476</v>
      </c>
      <c r="AK1008" s="20">
        <f t="shared" si="301"/>
        <v>0.11918591889551589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490545018.2221663</v>
      </c>
      <c r="AJ1009" s="19">
        <f t="shared" si="300"/>
        <v>58466058.756426476</v>
      </c>
      <c r="AK1009" s="20">
        <f t="shared" si="301"/>
        <v>0.11918591889551589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490545018.2221663</v>
      </c>
      <c r="AJ1010" s="19">
        <f t="shared" si="300"/>
        <v>58466058.756426476</v>
      </c>
      <c r="AK1010" s="20">
        <f t="shared" si="301"/>
        <v>0.11918591889551589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490545018.2221663</v>
      </c>
      <c r="AJ1011" s="19">
        <f t="shared" si="300"/>
        <v>58466058.756426476</v>
      </c>
      <c r="AK1011" s="20">
        <f t="shared" si="301"/>
        <v>0.11918591889551589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490545018.2221663</v>
      </c>
      <c r="AJ1012" s="19">
        <f t="shared" si="300"/>
        <v>58466058.756426476</v>
      </c>
      <c r="AK1012" s="20">
        <f t="shared" si="301"/>
        <v>0.11918591889551589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490545018.2221663</v>
      </c>
      <c r="AJ1013" s="19">
        <f t="shared" si="300"/>
        <v>58466058.756426476</v>
      </c>
      <c r="AK1013" s="20">
        <f t="shared" si="301"/>
        <v>0.11918591889551589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490545018.2221663</v>
      </c>
      <c r="AJ1014" s="19">
        <f t="shared" si="300"/>
        <v>58466058.756426476</v>
      </c>
      <c r="AK1014" s="20">
        <f t="shared" si="301"/>
        <v>0.11918591889551589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490545018.2221663</v>
      </c>
      <c r="AJ1015" s="19">
        <f t="shared" si="300"/>
        <v>58466058.756426476</v>
      </c>
      <c r="AK1015" s="20">
        <f t="shared" si="301"/>
        <v>0.11918591889551589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490545018.2221663</v>
      </c>
      <c r="AJ1016" s="19">
        <f t="shared" si="300"/>
        <v>58466058.756426476</v>
      </c>
      <c r="AK1016" s="20">
        <f t="shared" si="301"/>
        <v>0.11918591889551589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490545018.2221663</v>
      </c>
      <c r="AJ1017" s="19">
        <f t="shared" si="300"/>
        <v>58466058.756426476</v>
      </c>
      <c r="AK1017" s="20">
        <f t="shared" si="301"/>
        <v>0.11918591889551589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490545018.2221663</v>
      </c>
      <c r="AJ1018" s="19">
        <f t="shared" si="300"/>
        <v>58466058.756426476</v>
      </c>
      <c r="AK1018" s="20">
        <f t="shared" si="301"/>
        <v>0.11918591889551589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490545018.2221663</v>
      </c>
      <c r="AJ1019" s="19">
        <f t="shared" si="300"/>
        <v>58466058.756426476</v>
      </c>
      <c r="AK1019" s="20">
        <f t="shared" si="301"/>
        <v>0.11918591889551589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490545018.2221663</v>
      </c>
      <c r="AJ1020" s="19">
        <f t="shared" si="300"/>
        <v>58466058.756426476</v>
      </c>
      <c r="AK1020" s="20">
        <f t="shared" si="301"/>
        <v>0.11918591889551589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490545018.2221663</v>
      </c>
      <c r="AJ1021" s="19">
        <f t="shared" si="300"/>
        <v>58466058.756426476</v>
      </c>
      <c r="AK1021" s="20">
        <f t="shared" si="301"/>
        <v>0.11918591889551589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490545018.2221663</v>
      </c>
      <c r="AJ1022" s="19">
        <f t="shared" si="300"/>
        <v>58466058.756426476</v>
      </c>
      <c r="AK1022" s="20">
        <f t="shared" si="301"/>
        <v>0.11918591889551589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490545018.2221663</v>
      </c>
      <c r="AJ1023" s="19">
        <f t="shared" si="300"/>
        <v>58466058.756426476</v>
      </c>
      <c r="AK1023" s="20">
        <f t="shared" si="301"/>
        <v>0.11918591889551589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490545018.2221663</v>
      </c>
      <c r="AJ1024" s="19">
        <f t="shared" si="300"/>
        <v>58466058.756426476</v>
      </c>
      <c r="AK1024" s="20">
        <f t="shared" si="301"/>
        <v>0.11918591889551589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490545018.2221663</v>
      </c>
      <c r="AJ1025" s="19">
        <f t="shared" si="300"/>
        <v>58466058.756426476</v>
      </c>
      <c r="AK1025" s="20">
        <f t="shared" si="301"/>
        <v>0.11918591889551589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490545018.2221663</v>
      </c>
      <c r="AJ1026" s="19">
        <f t="shared" si="300"/>
        <v>58466058.756426476</v>
      </c>
      <c r="AK1026" s="20">
        <f t="shared" si="301"/>
        <v>0.11918591889551589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490545018.2221663</v>
      </c>
      <c r="AJ1027" s="19">
        <f t="shared" si="300"/>
        <v>58466058.756426476</v>
      </c>
      <c r="AK1027" s="20">
        <f t="shared" si="301"/>
        <v>0.11918591889551589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490545018.2221663</v>
      </c>
      <c r="AJ1032" s="19">
        <f t="shared" si="320"/>
        <v>58466058.756426476</v>
      </c>
      <c r="AK1032" s="20">
        <f t="shared" si="321"/>
        <v>0.11918591889551589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490545018.2221663</v>
      </c>
      <c r="AJ1069" s="19">
        <f t="shared" si="320"/>
        <v>58466058.756426476</v>
      </c>
      <c r="AK1069" s="20">
        <f t="shared" si="321"/>
        <v>0.11918591889551589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490545018.2221663</v>
      </c>
      <c r="AJ1070" s="19">
        <f t="shared" si="320"/>
        <v>58466058.756426476</v>
      </c>
      <c r="AK1070" s="20">
        <f t="shared" si="321"/>
        <v>0.11918591889551589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490545018.2221663</v>
      </c>
      <c r="AJ1083" s="19">
        <f t="shared" si="320"/>
        <v>58466058.756426476</v>
      </c>
      <c r="AK1083" s="20">
        <f t="shared" si="321"/>
        <v>0.11918591889551589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490545018.2221663</v>
      </c>
      <c r="AJ1110" s="19">
        <f t="shared" si="336"/>
        <v>58466058.756426476</v>
      </c>
      <c r="AK1110" s="20">
        <f t="shared" si="337"/>
        <v>0.11918591889551589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490545018.2221663</v>
      </c>
      <c r="AJ1111" s="19">
        <f t="shared" si="336"/>
        <v>58466058.756426476</v>
      </c>
      <c r="AK1111" s="20">
        <f t="shared" si="337"/>
        <v>0.11918591889551589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490545018.2221663</v>
      </c>
      <c r="AJ1125" s="19">
        <f t="shared" si="336"/>
        <v>58466058.756426476</v>
      </c>
      <c r="AK1125" s="20">
        <f t="shared" si="337"/>
        <v>0.11918591889551589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490545018.2221663</v>
      </c>
      <c r="AJ1126" s="19">
        <f t="shared" si="336"/>
        <v>58466058.756426476</v>
      </c>
      <c r="AK1126" s="20">
        <f t="shared" si="337"/>
        <v>0.11918591889551589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490545018.2221663</v>
      </c>
      <c r="AJ1127" s="19">
        <f t="shared" si="336"/>
        <v>58466058.756426476</v>
      </c>
      <c r="AK1127" s="20">
        <f t="shared" si="337"/>
        <v>0.11918591889551589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490545018.2221663</v>
      </c>
      <c r="AJ1134" s="19">
        <f t="shared" si="336"/>
        <v>58466058.756426476</v>
      </c>
      <c r="AK1134" s="20">
        <f t="shared" si="337"/>
        <v>0.11918591889551589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490545018.2221663</v>
      </c>
      <c r="AJ1166" s="19">
        <f t="shared" si="354"/>
        <v>58466058.756426476</v>
      </c>
      <c r="AK1166" s="20">
        <f t="shared" si="355"/>
        <v>0.11918591889551589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490545018.2221663</v>
      </c>
      <c r="AJ1167" s="19">
        <f t="shared" si="354"/>
        <v>58466058.756426476</v>
      </c>
      <c r="AK1167" s="20">
        <f t="shared" si="355"/>
        <v>0.11918591889551589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490545018.2221663</v>
      </c>
      <c r="AJ1168" s="19">
        <f t="shared" si="354"/>
        <v>58466058.756426476</v>
      </c>
      <c r="AK1168" s="20">
        <f t="shared" si="355"/>
        <v>0.11918591889551589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490545018.2221663</v>
      </c>
      <c r="AJ1169" s="19">
        <f t="shared" si="354"/>
        <v>58466058.756426476</v>
      </c>
      <c r="AK1169" s="20">
        <f t="shared" si="355"/>
        <v>0.11918591889551589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490545018.2221663</v>
      </c>
      <c r="AJ1170" s="19">
        <f t="shared" si="354"/>
        <v>58466058.756426476</v>
      </c>
      <c r="AK1170" s="20">
        <f t="shared" si="355"/>
        <v>0.11918591889551589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490545018.2221663</v>
      </c>
      <c r="AJ1171" s="19">
        <f t="shared" si="354"/>
        <v>58466058.756426476</v>
      </c>
      <c r="AK1171" s="20">
        <f t="shared" si="355"/>
        <v>0.11918591889551589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490545018.2221663</v>
      </c>
      <c r="AJ1172" s="19">
        <f t="shared" si="354"/>
        <v>58466058.756426476</v>
      </c>
      <c r="AK1172" s="20">
        <f t="shared" si="355"/>
        <v>0.11918591889551589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490545018.2221663</v>
      </c>
      <c r="AJ1173" s="19">
        <f t="shared" si="354"/>
        <v>58466058.756426476</v>
      </c>
      <c r="AK1173" s="20">
        <f t="shared" si="355"/>
        <v>0.11918591889551589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490545018.2221663</v>
      </c>
      <c r="AJ1174" s="19">
        <f t="shared" si="354"/>
        <v>58466058.756426476</v>
      </c>
      <c r="AK1174" s="20">
        <f t="shared" si="355"/>
        <v>0.11918591889551589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490545018.2221663</v>
      </c>
      <c r="AJ1175" s="19">
        <f t="shared" si="354"/>
        <v>58466058.756426476</v>
      </c>
      <c r="AK1175" s="20">
        <f t="shared" si="355"/>
        <v>0.11918591889551589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490545018.2221663</v>
      </c>
      <c r="AJ1176" s="19">
        <f t="shared" si="354"/>
        <v>58466058.756426476</v>
      </c>
      <c r="AK1176" s="20">
        <f t="shared" si="355"/>
        <v>0.11918591889551589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490545018.2221663</v>
      </c>
      <c r="AJ1177" s="19">
        <f t="shared" si="354"/>
        <v>58466058.756426476</v>
      </c>
      <c r="AK1177" s="20">
        <f t="shared" si="355"/>
        <v>0.11918591889551589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490545018.2221663</v>
      </c>
      <c r="AJ1186" s="19">
        <f t="shared" si="354"/>
        <v>58466058.756426476</v>
      </c>
      <c r="AK1186" s="20">
        <f t="shared" si="355"/>
        <v>0.11918591889551589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490545018.2221663</v>
      </c>
      <c r="AJ1187" s="19">
        <f t="shared" si="354"/>
        <v>58466058.756426476</v>
      </c>
      <c r="AK1187" s="20">
        <f t="shared" si="355"/>
        <v>0.11918591889551589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490545018.2221663</v>
      </c>
      <c r="AJ1188" s="19">
        <f t="shared" si="354"/>
        <v>58466058.756426476</v>
      </c>
      <c r="AK1188" s="20">
        <f t="shared" si="355"/>
        <v>0.11918591889551589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490545018.2221663</v>
      </c>
      <c r="AJ1194" s="19">
        <f t="shared" si="354"/>
        <v>58466058.756426476</v>
      </c>
      <c r="AK1194" s="20">
        <f t="shared" si="355"/>
        <v>0.11918591889551589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490545018.2221663</v>
      </c>
      <c r="AJ1195" s="19">
        <f t="shared" si="354"/>
        <v>58466058.756426476</v>
      </c>
      <c r="AK1195" s="20">
        <f t="shared" si="355"/>
        <v>0.11918591889551589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490545018.2221663</v>
      </c>
      <c r="AJ1196" s="19">
        <f t="shared" si="354"/>
        <v>58466058.756426476</v>
      </c>
      <c r="AK1196" s="20">
        <f t="shared" si="355"/>
        <v>0.11918591889551589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490545018.2221663</v>
      </c>
      <c r="AJ1197" s="19">
        <f t="shared" si="354"/>
        <v>58466058.756426476</v>
      </c>
      <c r="AK1197" s="20">
        <f t="shared" si="355"/>
        <v>0.11918591889551589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490545018.2221663</v>
      </c>
      <c r="AJ1214" s="19">
        <f t="shared" si="354"/>
        <v>58466058.756426476</v>
      </c>
      <c r="AK1214" s="20">
        <f t="shared" si="355"/>
        <v>0.11918591889551589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490545018.2221663</v>
      </c>
      <c r="AJ1215" s="19">
        <f t="shared" si="354"/>
        <v>58466058.756426476</v>
      </c>
      <c r="AK1215" s="20">
        <f t="shared" si="355"/>
        <v>0.11918591889551589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490545018.2221663</v>
      </c>
      <c r="AJ1216" s="19">
        <f t="shared" si="354"/>
        <v>58466058.756426476</v>
      </c>
      <c r="AK1216" s="20">
        <f t="shared" si="355"/>
        <v>0.11918591889551589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490545018.2221663</v>
      </c>
      <c r="AJ1217" s="19">
        <f t="shared" si="354"/>
        <v>58466058.756426476</v>
      </c>
      <c r="AK1217" s="20">
        <f t="shared" si="355"/>
        <v>0.11918591889551589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490545018.2221663</v>
      </c>
      <c r="AJ1220" s="19">
        <f t="shared" si="354"/>
        <v>58466058.756426476</v>
      </c>
      <c r="AK1220" s="20">
        <f t="shared" si="355"/>
        <v>0.11918591889551589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490545018.2221663</v>
      </c>
      <c r="AJ1245" s="19">
        <f t="shared" si="374"/>
        <v>58466058.756426476</v>
      </c>
      <c r="AK1245" s="20">
        <f t="shared" si="375"/>
        <v>0.11918591889551589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490545018.2221663</v>
      </c>
      <c r="AJ1246" s="19">
        <f t="shared" si="374"/>
        <v>58466058.756426476</v>
      </c>
      <c r="AK1246" s="20">
        <f t="shared" si="375"/>
        <v>0.11918591889551589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490545018.2221663</v>
      </c>
      <c r="AJ1247" s="19">
        <f t="shared" si="374"/>
        <v>58466058.756426476</v>
      </c>
      <c r="AK1247" s="20">
        <f t="shared" si="375"/>
        <v>0.11918591889551589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490545018.2221663</v>
      </c>
      <c r="AJ1248" s="19">
        <f t="shared" si="374"/>
        <v>58466058.756426476</v>
      </c>
      <c r="AK1248" s="20">
        <f t="shared" si="375"/>
        <v>0.11918591889551589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490545018.2221663</v>
      </c>
      <c r="AJ1249" s="19">
        <f t="shared" si="374"/>
        <v>58466058.756426476</v>
      </c>
      <c r="AK1249" s="20">
        <f t="shared" si="375"/>
        <v>0.11918591889551589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490545018.2221663</v>
      </c>
      <c r="AJ1263" s="19">
        <f t="shared" si="374"/>
        <v>58466058.756426476</v>
      </c>
      <c r="AK1263" s="20">
        <f t="shared" si="375"/>
        <v>0.11918591889551589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490545018.2221663</v>
      </c>
      <c r="AJ1264" s="19">
        <f t="shared" si="374"/>
        <v>58466058.756426476</v>
      </c>
      <c r="AK1264" s="20">
        <f t="shared" si="375"/>
        <v>0.11918591889551589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490545018.2221663</v>
      </c>
      <c r="AJ1265" s="19">
        <f t="shared" si="374"/>
        <v>58466058.756426476</v>
      </c>
      <c r="AK1265" s="20">
        <f t="shared" si="375"/>
        <v>0.11918591889551589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490545018.2221663</v>
      </c>
      <c r="AJ1266" s="19">
        <f t="shared" si="374"/>
        <v>58466058.756426476</v>
      </c>
      <c r="AK1266" s="20">
        <f t="shared" si="375"/>
        <v>0.11918591889551589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490545018.2221663</v>
      </c>
      <c r="AJ1292" s="19">
        <f t="shared" si="393"/>
        <v>58466058.756426476</v>
      </c>
      <c r="AK1292" s="20">
        <f t="shared" si="394"/>
        <v>0.11918591889551589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490545018.2221663</v>
      </c>
      <c r="AJ1296" s="19">
        <f t="shared" si="393"/>
        <v>58466058.756426476</v>
      </c>
      <c r="AK1296" s="20">
        <f t="shared" si="394"/>
        <v>0.11918591889551589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490545018.2221663</v>
      </c>
      <c r="AJ1333" s="19">
        <f t="shared" si="393"/>
        <v>58466058.756426476</v>
      </c>
      <c r="AK1333" s="20">
        <f t="shared" si="394"/>
        <v>0.11918591889551589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490545018.2221663</v>
      </c>
      <c r="AJ1334" s="19">
        <f t="shared" si="393"/>
        <v>58466058.756426476</v>
      </c>
      <c r="AK1334" s="20">
        <f t="shared" si="394"/>
        <v>0.11918591889551589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490545018.2221663</v>
      </c>
      <c r="AJ1341" s="19">
        <f t="shared" si="393"/>
        <v>58466058.756426476</v>
      </c>
      <c r="AK1341" s="20">
        <f t="shared" si="394"/>
        <v>0.11918591889551589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490545018.2221663</v>
      </c>
      <c r="AJ1355" s="19">
        <f t="shared" si="411"/>
        <v>58466058.756426476</v>
      </c>
      <c r="AK1355" s="20">
        <f t="shared" si="412"/>
        <v>0.11918591889551589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490545018.2221663</v>
      </c>
      <c r="AJ1356" s="19">
        <f t="shared" si="411"/>
        <v>58466058.756426476</v>
      </c>
      <c r="AK1356" s="20">
        <f t="shared" si="412"/>
        <v>0.11918591889551589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490545018.2221663</v>
      </c>
      <c r="AJ1357" s="19">
        <f t="shared" si="411"/>
        <v>58466058.756426476</v>
      </c>
      <c r="AK1357" s="20">
        <f t="shared" si="412"/>
        <v>0.11918591889551589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490545018.2221663</v>
      </c>
      <c r="AJ1364" s="19">
        <f t="shared" si="411"/>
        <v>58466058.756426476</v>
      </c>
      <c r="AK1364" s="20">
        <f t="shared" si="412"/>
        <v>0.11918591889551589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490545018.2221663</v>
      </c>
      <c r="AJ1366" s="19">
        <f t="shared" si="411"/>
        <v>58466058.756426476</v>
      </c>
      <c r="AK1366" s="20">
        <f t="shared" si="412"/>
        <v>0.11918591889551589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490545018.2221663</v>
      </c>
      <c r="AJ1367" s="19">
        <f t="shared" si="411"/>
        <v>58466058.756426476</v>
      </c>
      <c r="AK1367" s="20">
        <f t="shared" si="412"/>
        <v>0.11918591889551589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490545018.2221663</v>
      </c>
      <c r="AJ1395" s="19">
        <f t="shared" si="411"/>
        <v>58466058.756426476</v>
      </c>
      <c r="AK1395" s="20">
        <f t="shared" si="412"/>
        <v>0.11918591889551589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490545018.2221663</v>
      </c>
      <c r="AJ1396" s="19">
        <f t="shared" si="411"/>
        <v>58466058.756426476</v>
      </c>
      <c r="AK1396" s="20">
        <f t="shared" si="412"/>
        <v>0.11918591889551589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490545018.2221663</v>
      </c>
      <c r="AJ1403" s="19">
        <f t="shared" si="411"/>
        <v>58466058.756426476</v>
      </c>
      <c r="AK1403" s="20">
        <f t="shared" si="412"/>
        <v>0.11918591889551589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490545018.2221663</v>
      </c>
      <c r="AJ1411" s="19">
        <f t="shared" si="411"/>
        <v>58466058.756426476</v>
      </c>
      <c r="AK1411" s="20">
        <f t="shared" si="412"/>
        <v>0.11918591889551589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490545018.2221663</v>
      </c>
      <c r="AJ1412" s="19">
        <f t="shared" si="411"/>
        <v>58466058.756426476</v>
      </c>
      <c r="AK1412" s="20">
        <f t="shared" si="412"/>
        <v>0.11918591889551589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490545018.2221663</v>
      </c>
      <c r="AJ1416" s="19">
        <f t="shared" si="430"/>
        <v>58466058.756426476</v>
      </c>
      <c r="AK1416" s="20">
        <f t="shared" si="431"/>
        <v>0.11918591889551589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490545018.2221663</v>
      </c>
      <c r="AJ1417" s="19">
        <f t="shared" si="430"/>
        <v>58466058.756426476</v>
      </c>
      <c r="AK1417" s="20">
        <f t="shared" si="431"/>
        <v>0.11918591889551589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490545018.2221663</v>
      </c>
      <c r="AJ1418" s="19">
        <f t="shared" si="430"/>
        <v>58466058.756426476</v>
      </c>
      <c r="AK1418" s="20">
        <f t="shared" si="431"/>
        <v>0.11918591889551589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490545018.2221663</v>
      </c>
      <c r="AJ1419" s="19">
        <f t="shared" si="430"/>
        <v>58466058.756426476</v>
      </c>
      <c r="AK1419" s="20">
        <f t="shared" si="431"/>
        <v>0.11918591889551589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28811447.787610624</v>
      </c>
      <c r="AJ1429" s="19">
        <f t="shared" si="430"/>
        <v>3358262.4275132758</v>
      </c>
      <c r="AK1429" s="20">
        <f t="shared" si="431"/>
        <v>0.11656000254722991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28811447.787610624</v>
      </c>
      <c r="AJ1430" s="19">
        <f t="shared" si="430"/>
        <v>3358262.4275132758</v>
      </c>
      <c r="AK1430" s="20">
        <f t="shared" si="431"/>
        <v>0.11656000254722991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490545018.2221663</v>
      </c>
      <c r="AJ1432" s="19">
        <f t="shared" si="430"/>
        <v>58466058.756426476</v>
      </c>
      <c r="AK1432" s="20">
        <f t="shared" si="431"/>
        <v>0.11918591889551589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28811447.787610624</v>
      </c>
      <c r="AJ1434" s="19">
        <f t="shared" si="430"/>
        <v>3358262.4275132758</v>
      </c>
      <c r="AK1434" s="20">
        <f t="shared" si="431"/>
        <v>0.11656000254722991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490545018.2221663</v>
      </c>
      <c r="AJ1442" s="19">
        <f t="shared" si="430"/>
        <v>58466058.756426476</v>
      </c>
      <c r="AK1442" s="20">
        <f t="shared" si="431"/>
        <v>0.11918591889551589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23890684.276106194</v>
      </c>
      <c r="AJ1446" s="27">
        <f t="shared" si="430"/>
        <v>2834524.1323614153</v>
      </c>
      <c r="AK1446" s="28">
        <f t="shared" si="431"/>
        <v>0.11864558166700608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490545018.2221663</v>
      </c>
      <c r="AJ1456" s="19">
        <f t="shared" si="430"/>
        <v>58466058.756426476</v>
      </c>
      <c r="AK1456" s="20">
        <f t="shared" si="431"/>
        <v>0.11918591889551589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490545018.2221663</v>
      </c>
      <c r="AJ1457" s="19">
        <f t="shared" si="430"/>
        <v>58466058.756426476</v>
      </c>
      <c r="AK1457" s="20">
        <f t="shared" si="431"/>
        <v>0.11918591889551589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490545018.2221663</v>
      </c>
      <c r="AJ1458" s="19">
        <f t="shared" si="430"/>
        <v>58466058.756426476</v>
      </c>
      <c r="AK1458" s="20">
        <f t="shared" si="431"/>
        <v>0.11918591889551589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490545018.2221663</v>
      </c>
      <c r="AJ1459" s="19">
        <f t="shared" si="430"/>
        <v>58466058.756426476</v>
      </c>
      <c r="AK1459" s="20">
        <f t="shared" si="431"/>
        <v>0.11918591889551589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490545018.2221663</v>
      </c>
      <c r="AJ1460" s="19">
        <f t="shared" si="430"/>
        <v>58466058.756426476</v>
      </c>
      <c r="AK1460" s="20">
        <f t="shared" si="431"/>
        <v>0.11918591889551589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490545018.2221663</v>
      </c>
      <c r="AJ1461" s="19">
        <f t="shared" si="430"/>
        <v>58466058.756426476</v>
      </c>
      <c r="AK1461" s="20">
        <f t="shared" si="431"/>
        <v>0.11918591889551589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490545018.2221663</v>
      </c>
      <c r="AJ1462" s="19">
        <f t="shared" si="430"/>
        <v>58466058.756426476</v>
      </c>
      <c r="AK1462" s="20">
        <f t="shared" si="431"/>
        <v>0.11918591889551589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490545018.2221663</v>
      </c>
      <c r="AJ1463" s="19">
        <f t="shared" si="430"/>
        <v>58466058.756426476</v>
      </c>
      <c r="AK1463" s="20">
        <f t="shared" si="431"/>
        <v>0.11918591889551589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490545018.2221663</v>
      </c>
      <c r="AJ1464" s="19">
        <f t="shared" si="430"/>
        <v>58466058.756426476</v>
      </c>
      <c r="AK1464" s="20">
        <f t="shared" si="431"/>
        <v>0.11918591889551589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490545018.2221663</v>
      </c>
      <c r="AJ1465" s="19">
        <f t="shared" si="430"/>
        <v>58466058.756426476</v>
      </c>
      <c r="AK1465" s="20">
        <f t="shared" si="431"/>
        <v>0.11918591889551589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490545018.2221663</v>
      </c>
      <c r="AJ1473" s="19">
        <f t="shared" si="430"/>
        <v>58466058.756426476</v>
      </c>
      <c r="AK1473" s="20">
        <f t="shared" si="431"/>
        <v>0.11918591889551589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490545018.2221663</v>
      </c>
      <c r="AJ1480" s="19">
        <f t="shared" si="449"/>
        <v>58466058.756426476</v>
      </c>
      <c r="AK1480" s="20">
        <f t="shared" si="450"/>
        <v>0.11918591889551589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490545018.2221663</v>
      </c>
      <c r="AJ1481" s="19">
        <f t="shared" si="449"/>
        <v>58466058.756426476</v>
      </c>
      <c r="AK1481" s="20">
        <f t="shared" si="450"/>
        <v>0.11918591889551589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490545018.2221663</v>
      </c>
      <c r="AJ1510" s="27">
        <f t="shared" si="449"/>
        <v>58466058.756426476</v>
      </c>
      <c r="AK1510" s="28">
        <f t="shared" si="450"/>
        <v>0.11918591889551589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490545018.2221663</v>
      </c>
      <c r="AJ1515" s="19">
        <f t="shared" si="449"/>
        <v>58466058.756426476</v>
      </c>
      <c r="AK1515" s="20">
        <f t="shared" si="450"/>
        <v>0.11918591889551589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490545018.2221663</v>
      </c>
      <c r="AJ1521" s="19">
        <f t="shared" si="449"/>
        <v>58466058.756426476</v>
      </c>
      <c r="AK1521" s="20">
        <f t="shared" si="450"/>
        <v>0.11918591889551589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490545018.2221663</v>
      </c>
      <c r="AJ1528" s="19">
        <f t="shared" si="449"/>
        <v>58466058.756426476</v>
      </c>
      <c r="AK1528" s="20">
        <f t="shared" si="450"/>
        <v>0.11918591889551589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490545018.2221663</v>
      </c>
      <c r="AJ1529" s="19">
        <f t="shared" si="449"/>
        <v>58466058.756426476</v>
      </c>
      <c r="AK1529" s="20">
        <f t="shared" si="450"/>
        <v>0.11918591889551589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490545018.2221663</v>
      </c>
      <c r="AJ1530" s="19">
        <f t="shared" si="449"/>
        <v>58466058.756426476</v>
      </c>
      <c r="AK1530" s="20">
        <f t="shared" si="450"/>
        <v>0.11918591889551589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490545018.2221663</v>
      </c>
      <c r="AJ1531" s="19">
        <f t="shared" si="449"/>
        <v>58466058.756426476</v>
      </c>
      <c r="AK1531" s="20">
        <f t="shared" si="450"/>
        <v>0.11918591889551589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490545018.2221663</v>
      </c>
      <c r="AJ1534" s="19">
        <f t="shared" si="449"/>
        <v>58466058.756426476</v>
      </c>
      <c r="AK1534" s="20">
        <f t="shared" si="450"/>
        <v>0.11918591889551589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490545018.2221663</v>
      </c>
      <c r="AJ1535" s="19">
        <f t="shared" si="449"/>
        <v>58466058.756426476</v>
      </c>
      <c r="AK1535" s="20">
        <f t="shared" si="450"/>
        <v>0.11918591889551589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490545018.2221663</v>
      </c>
      <c r="AJ1536" s="19">
        <f t="shared" si="449"/>
        <v>58466058.756426476</v>
      </c>
      <c r="AK1536" s="20">
        <f t="shared" si="450"/>
        <v>0.11918591889551589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490545018.2221663</v>
      </c>
      <c r="AJ1537" s="19">
        <f t="shared" si="449"/>
        <v>58466058.756426476</v>
      </c>
      <c r="AK1537" s="20">
        <f t="shared" si="450"/>
        <v>0.11918591889551589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490545018.2221663</v>
      </c>
      <c r="AJ1538" s="19">
        <f t="shared" si="449"/>
        <v>58466058.756426476</v>
      </c>
      <c r="AK1538" s="20">
        <f t="shared" si="450"/>
        <v>0.11918591889551589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490545018.2221663</v>
      </c>
      <c r="AJ1539" s="19">
        <f t="shared" si="449"/>
        <v>58466058.756426476</v>
      </c>
      <c r="AK1539" s="20">
        <f t="shared" si="450"/>
        <v>0.11918591889551589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490545018.2221663</v>
      </c>
      <c r="AJ1545" s="19">
        <f t="shared" si="467"/>
        <v>58466058.756426476</v>
      </c>
      <c r="AK1545" s="20">
        <f t="shared" si="468"/>
        <v>0.11918591889551589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490545018.2221663</v>
      </c>
      <c r="AJ1546" s="19">
        <f t="shared" si="467"/>
        <v>58466058.756426476</v>
      </c>
      <c r="AK1546" s="20">
        <f t="shared" si="468"/>
        <v>0.11918591889551589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490545018.2221663</v>
      </c>
      <c r="AJ1549" s="19">
        <f t="shared" si="467"/>
        <v>58466058.756426476</v>
      </c>
      <c r="AK1549" s="20">
        <f t="shared" si="468"/>
        <v>0.11918591889551589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490545018.2221663</v>
      </c>
      <c r="AJ1583" s="19">
        <f t="shared" si="467"/>
        <v>58466058.756426476</v>
      </c>
      <c r="AK1583" s="20">
        <f t="shared" si="468"/>
        <v>0.11918591889551589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490545018.2221663</v>
      </c>
      <c r="AJ1584" s="19">
        <f t="shared" si="467"/>
        <v>58466058.756426476</v>
      </c>
      <c r="AK1584" s="20">
        <f t="shared" si="468"/>
        <v>0.11918591889551589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490545018.2221663</v>
      </c>
      <c r="AJ1590" s="19">
        <f t="shared" si="467"/>
        <v>58466058.756426476</v>
      </c>
      <c r="AK1590" s="20">
        <f t="shared" si="468"/>
        <v>0.11918591889551589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490545018.2221663</v>
      </c>
      <c r="AJ1623" s="19">
        <f t="shared" si="484"/>
        <v>58466058.756426476</v>
      </c>
      <c r="AK1623" s="20">
        <f t="shared" si="485"/>
        <v>0.11918591889551589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490545018.2221663</v>
      </c>
      <c r="AJ1624" s="19">
        <f t="shared" si="484"/>
        <v>58466058.756426476</v>
      </c>
      <c r="AK1624" s="20">
        <f t="shared" si="485"/>
        <v>0.11918591889551589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490545018.2221663</v>
      </c>
      <c r="AJ1631" s="19">
        <f t="shared" si="484"/>
        <v>58466058.756426476</v>
      </c>
      <c r="AK1631" s="20">
        <f t="shared" si="485"/>
        <v>0.11918591889551589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28811447.787610624</v>
      </c>
      <c r="AJ1632" s="19">
        <f t="shared" si="484"/>
        <v>3358262.4275132758</v>
      </c>
      <c r="AK1632" s="20">
        <f t="shared" si="485"/>
        <v>0.11656000254722991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490545018.2221663</v>
      </c>
      <c r="AJ1633" s="19">
        <f t="shared" si="484"/>
        <v>58466058.756426476</v>
      </c>
      <c r="AK1633" s="20">
        <f t="shared" si="485"/>
        <v>0.11918591889551589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490545018.2221663</v>
      </c>
      <c r="AJ1634" s="19">
        <f t="shared" si="484"/>
        <v>58466058.756426476</v>
      </c>
      <c r="AK1634" s="20">
        <f t="shared" si="485"/>
        <v>0.11918591889551589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490545018.2221663</v>
      </c>
      <c r="AJ1635" s="19">
        <f t="shared" si="484"/>
        <v>58466058.756426476</v>
      </c>
      <c r="AK1635" s="20">
        <f t="shared" si="485"/>
        <v>0.11918591889551589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490545018.2221663</v>
      </c>
      <c r="AJ1636" s="19">
        <f t="shared" si="484"/>
        <v>58466058.756426476</v>
      </c>
      <c r="AK1636" s="20">
        <f t="shared" si="485"/>
        <v>0.11918591889551589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490545018.2221663</v>
      </c>
      <c r="AJ1666" s="19">
        <f t="shared" si="484"/>
        <v>58466058.756426476</v>
      </c>
      <c r="AK1666" s="20">
        <f t="shared" si="485"/>
        <v>0.11918591889551589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490545018.2221663</v>
      </c>
      <c r="AJ1673" s="19">
        <f t="shared" si="502"/>
        <v>58466058.756426476</v>
      </c>
      <c r="AK1673" s="20">
        <f t="shared" si="503"/>
        <v>0.11918591889551589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490545018.2221663</v>
      </c>
      <c r="AJ1674" s="19">
        <f t="shared" si="502"/>
        <v>58466058.756426476</v>
      </c>
      <c r="AK1674" s="20">
        <f t="shared" si="503"/>
        <v>0.11918591889551589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490545018.2221663</v>
      </c>
      <c r="AJ1680" s="19">
        <f t="shared" si="502"/>
        <v>58466058.756426476</v>
      </c>
      <c r="AK1680" s="20">
        <f t="shared" si="503"/>
        <v>0.11918591889551589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490545018.2221663</v>
      </c>
      <c r="AJ1684" s="19">
        <f t="shared" si="502"/>
        <v>58466058.756426476</v>
      </c>
      <c r="AK1684" s="20">
        <f t="shared" si="503"/>
        <v>0.11918591889551589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490545018.2221663</v>
      </c>
      <c r="AJ1698" s="19">
        <f t="shared" si="502"/>
        <v>58466058.756426476</v>
      </c>
      <c r="AK1698" s="20">
        <f t="shared" si="503"/>
        <v>0.11918591889551589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490545018.2221663</v>
      </c>
      <c r="AJ1699" s="19">
        <f t="shared" si="502"/>
        <v>58466058.756426476</v>
      </c>
      <c r="AK1699" s="20">
        <f t="shared" si="503"/>
        <v>0.11918591889551589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490545018.2221663</v>
      </c>
      <c r="AJ1703" s="19">
        <f t="shared" si="502"/>
        <v>58466058.756426476</v>
      </c>
      <c r="AK1703" s="20">
        <f t="shared" si="503"/>
        <v>0.11918591889551589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490545018.2221663</v>
      </c>
      <c r="AJ1704" s="19">
        <f t="shared" si="502"/>
        <v>58466058.756426476</v>
      </c>
      <c r="AK1704" s="20">
        <f t="shared" si="503"/>
        <v>0.11918591889551589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490545018.2221663</v>
      </c>
      <c r="AJ1705" s="19">
        <f t="shared" si="502"/>
        <v>58466058.756426476</v>
      </c>
      <c r="AK1705" s="20">
        <f t="shared" si="503"/>
        <v>0.11918591889551589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490545018.2221663</v>
      </c>
      <c r="AJ1706" s="19">
        <f t="shared" si="502"/>
        <v>58466058.756426476</v>
      </c>
      <c r="AK1706" s="20">
        <f t="shared" si="503"/>
        <v>0.11918591889551589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490545018.2221663</v>
      </c>
      <c r="AJ1707" s="19">
        <f t="shared" si="502"/>
        <v>58466058.756426476</v>
      </c>
      <c r="AK1707" s="20">
        <f t="shared" si="503"/>
        <v>0.11918591889551589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490545018.2221663</v>
      </c>
      <c r="AJ1717" s="19">
        <f t="shared" si="502"/>
        <v>58466058.756426476</v>
      </c>
      <c r="AK1717" s="20">
        <f t="shared" si="503"/>
        <v>0.11918591889551589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490545018.2221663</v>
      </c>
      <c r="AJ1718" s="19">
        <f t="shared" si="502"/>
        <v>58466058.756426476</v>
      </c>
      <c r="AK1718" s="20">
        <f t="shared" si="503"/>
        <v>0.11918591889551589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490545018.2221663</v>
      </c>
      <c r="AJ1719" s="19">
        <f t="shared" si="502"/>
        <v>58466058.756426476</v>
      </c>
      <c r="AK1719" s="20">
        <f t="shared" si="503"/>
        <v>0.11918591889551589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490545018.2221663</v>
      </c>
      <c r="AJ1720" s="19">
        <f t="shared" si="502"/>
        <v>58466058.756426476</v>
      </c>
      <c r="AK1720" s="20">
        <f t="shared" si="503"/>
        <v>0.11918591889551589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490545018.2221663</v>
      </c>
      <c r="AJ1721" s="19">
        <f t="shared" si="502"/>
        <v>58466058.756426476</v>
      </c>
      <c r="AK1721" s="20">
        <f t="shared" si="503"/>
        <v>0.11918591889551589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490545018.2221663</v>
      </c>
      <c r="AJ1722" s="19">
        <f t="shared" si="502"/>
        <v>58466058.756426476</v>
      </c>
      <c r="AK1722" s="20">
        <f t="shared" si="503"/>
        <v>0.11918591889551589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23890684.276106194</v>
      </c>
      <c r="AJ1734" s="27">
        <f t="shared" ref="AJ1734:AJ1797" si="519">IF(P1734="C66 SERVICE","",SUMIFS(AC:AC,F:F,F1734,G:G,G1734,E:E,E1734))</f>
        <v>2834524.1323614153</v>
      </c>
      <c r="AK1734" s="28">
        <f t="shared" ref="AK1734:AK1797" si="520">IF(AJ1734&gt;0,AJ1734/AI1734,"")</f>
        <v>0.11864558166700608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490545018.2221663</v>
      </c>
      <c r="AJ1759" s="19">
        <f t="shared" si="519"/>
        <v>58466058.756426476</v>
      </c>
      <c r="AK1759" s="20">
        <f t="shared" si="520"/>
        <v>0.11918591889551589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490545018.2221663</v>
      </c>
      <c r="AJ1760" s="19">
        <f t="shared" si="519"/>
        <v>58466058.756426476</v>
      </c>
      <c r="AK1760" s="20">
        <f t="shared" si="520"/>
        <v>0.11918591889551589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490545018.2221663</v>
      </c>
      <c r="AJ1761" s="19">
        <f t="shared" si="519"/>
        <v>58466058.756426476</v>
      </c>
      <c r="AK1761" s="20">
        <f t="shared" si="520"/>
        <v>0.11918591889551589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490545018.2221663</v>
      </c>
      <c r="AJ1762" s="19">
        <f t="shared" si="519"/>
        <v>58466058.756426476</v>
      </c>
      <c r="AK1762" s="20">
        <f t="shared" si="520"/>
        <v>0.11918591889551589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490545018.2221663</v>
      </c>
      <c r="AJ1763" s="19">
        <f t="shared" si="519"/>
        <v>58466058.756426476</v>
      </c>
      <c r="AK1763" s="20">
        <f t="shared" si="520"/>
        <v>0.11918591889551589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490545018.2221663</v>
      </c>
      <c r="AJ1764" s="19">
        <f t="shared" si="519"/>
        <v>58466058.756426476</v>
      </c>
      <c r="AK1764" s="20">
        <f t="shared" si="520"/>
        <v>0.11918591889551589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490545018.2221663</v>
      </c>
      <c r="AJ1765" s="19">
        <f t="shared" si="519"/>
        <v>58466058.756426476</v>
      </c>
      <c r="AK1765" s="20">
        <f t="shared" si="520"/>
        <v>0.11918591889551589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490545018.2221663</v>
      </c>
      <c r="AJ1766" s="19">
        <f t="shared" si="519"/>
        <v>58466058.756426476</v>
      </c>
      <c r="AK1766" s="20">
        <f t="shared" si="520"/>
        <v>0.11918591889551589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490545018.2221663</v>
      </c>
      <c r="AJ1767" s="19">
        <f t="shared" si="519"/>
        <v>58466058.756426476</v>
      </c>
      <c r="AK1767" s="20">
        <f t="shared" si="520"/>
        <v>0.11918591889551589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490545018.2221663</v>
      </c>
      <c r="AJ1768" s="19">
        <f t="shared" si="519"/>
        <v>58466058.756426476</v>
      </c>
      <c r="AK1768" s="20">
        <f t="shared" si="520"/>
        <v>0.11918591889551589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490545018.2221663</v>
      </c>
      <c r="AJ1769" s="19">
        <f t="shared" si="519"/>
        <v>58466058.756426476</v>
      </c>
      <c r="AK1769" s="20">
        <f t="shared" si="520"/>
        <v>0.11918591889551589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490545018.2221663</v>
      </c>
      <c r="AJ1770" s="19">
        <f t="shared" si="519"/>
        <v>58466058.756426476</v>
      </c>
      <c r="AK1770" s="20">
        <f t="shared" si="520"/>
        <v>0.11918591889551589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490545018.2221663</v>
      </c>
      <c r="AJ1771" s="19">
        <f t="shared" si="519"/>
        <v>58466058.756426476</v>
      </c>
      <c r="AK1771" s="20">
        <f t="shared" si="520"/>
        <v>0.11918591889551589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490545018.2221663</v>
      </c>
      <c r="AJ1776" s="19">
        <f t="shared" si="519"/>
        <v>58466058.756426476</v>
      </c>
      <c r="AK1776" s="20">
        <f t="shared" si="520"/>
        <v>0.11918591889551589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490545018.2221663</v>
      </c>
      <c r="AJ1777" s="19">
        <f t="shared" si="519"/>
        <v>58466058.756426476</v>
      </c>
      <c r="AK1777" s="20">
        <f t="shared" si="520"/>
        <v>0.11918591889551589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490545018.2221663</v>
      </c>
      <c r="AJ1780" s="19">
        <f t="shared" si="519"/>
        <v>58466058.756426476</v>
      </c>
      <c r="AK1780" s="20">
        <f t="shared" si="520"/>
        <v>0.11918591889551589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490545018.2221663</v>
      </c>
      <c r="AJ1781" s="19">
        <f t="shared" si="519"/>
        <v>58466058.756426476</v>
      </c>
      <c r="AK1781" s="20">
        <f t="shared" si="520"/>
        <v>0.11918591889551589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23890684.276106194</v>
      </c>
      <c r="AJ1782" s="27">
        <f t="shared" si="519"/>
        <v>2834524.1323614153</v>
      </c>
      <c r="AK1782" s="28">
        <f t="shared" si="520"/>
        <v>0.11864558166700608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23890684.276106194</v>
      </c>
      <c r="AJ1783" s="27">
        <f t="shared" si="519"/>
        <v>2834524.1323614153</v>
      </c>
      <c r="AK1783" s="28">
        <f t="shared" si="520"/>
        <v>0.11864558166700608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23890684.276106194</v>
      </c>
      <c r="AJ1784" s="27">
        <f t="shared" si="519"/>
        <v>2834524.1323614153</v>
      </c>
      <c r="AK1784" s="28">
        <f t="shared" si="520"/>
        <v>0.11864558166700608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23890684.276106194</v>
      </c>
      <c r="AJ1785" s="27">
        <f t="shared" si="519"/>
        <v>2834524.1323614153</v>
      </c>
      <c r="AK1785" s="28">
        <f t="shared" si="520"/>
        <v>0.11864558166700608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23890684.276106194</v>
      </c>
      <c r="AJ1786" s="27">
        <f t="shared" si="519"/>
        <v>2834524.1323614153</v>
      </c>
      <c r="AK1786" s="28">
        <f t="shared" si="520"/>
        <v>0.11864558166700608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23890684.276106194</v>
      </c>
      <c r="AJ1787" s="27">
        <f t="shared" si="519"/>
        <v>2834524.1323614153</v>
      </c>
      <c r="AK1787" s="28">
        <f t="shared" si="520"/>
        <v>0.11864558166700608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490545018.2221663</v>
      </c>
      <c r="AJ1793" s="19">
        <f t="shared" si="519"/>
        <v>58466058.756426476</v>
      </c>
      <c r="AK1793" s="20">
        <f t="shared" si="520"/>
        <v>0.11918591889551589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490545018.2221663</v>
      </c>
      <c r="AJ1794" s="19">
        <f t="shared" si="519"/>
        <v>58466058.756426476</v>
      </c>
      <c r="AK1794" s="20">
        <f t="shared" si="520"/>
        <v>0.11918591889551589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490545018.2221663</v>
      </c>
      <c r="AJ1795" s="19">
        <f t="shared" si="519"/>
        <v>58466058.756426476</v>
      </c>
      <c r="AK1795" s="20">
        <f t="shared" si="520"/>
        <v>0.11918591889551589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490545018.2221663</v>
      </c>
      <c r="AJ1796" s="19">
        <f t="shared" si="519"/>
        <v>58466058.756426476</v>
      </c>
      <c r="AK1796" s="20">
        <f t="shared" si="520"/>
        <v>0.11918591889551589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490545018.2221663</v>
      </c>
      <c r="AJ1797" s="19">
        <f t="shared" si="519"/>
        <v>58466058.756426476</v>
      </c>
      <c r="AK1797" s="20">
        <f t="shared" si="520"/>
        <v>0.11918591889551589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490545018.2221663</v>
      </c>
      <c r="AJ1809" s="19">
        <f t="shared" si="539"/>
        <v>58466058.756426476</v>
      </c>
      <c r="AK1809" s="20">
        <f t="shared" si="540"/>
        <v>0.11918591889551589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490545018.2221663</v>
      </c>
      <c r="AJ1810" s="19">
        <f t="shared" si="539"/>
        <v>58466058.756426476</v>
      </c>
      <c r="AK1810" s="20">
        <f t="shared" si="540"/>
        <v>0.11918591889551589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490545018.2221663</v>
      </c>
      <c r="AJ1813" s="19">
        <f t="shared" si="539"/>
        <v>58466058.756426476</v>
      </c>
      <c r="AK1813" s="20">
        <f t="shared" si="540"/>
        <v>0.11918591889551589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490545018.2221663</v>
      </c>
      <c r="AJ1816" s="19">
        <f t="shared" si="539"/>
        <v>58466058.756426476</v>
      </c>
      <c r="AK1816" s="20">
        <f t="shared" si="540"/>
        <v>0.11918591889551589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490545018.2221663</v>
      </c>
      <c r="AJ1817" s="19">
        <f t="shared" si="539"/>
        <v>58466058.756426476</v>
      </c>
      <c r="AK1817" s="20">
        <f t="shared" si="540"/>
        <v>0.11918591889551589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490545018.2221663</v>
      </c>
      <c r="AJ1818" s="19">
        <f t="shared" si="539"/>
        <v>58466058.756426476</v>
      </c>
      <c r="AK1818" s="20">
        <f t="shared" si="540"/>
        <v>0.11918591889551589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490545018.2221663</v>
      </c>
      <c r="AJ1819" s="19">
        <f t="shared" si="539"/>
        <v>58466058.756426476</v>
      </c>
      <c r="AK1819" s="20">
        <f t="shared" si="540"/>
        <v>0.11918591889551589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490545018.2221663</v>
      </c>
      <c r="AJ1820" s="19">
        <f t="shared" si="539"/>
        <v>58466058.756426476</v>
      </c>
      <c r="AK1820" s="20">
        <f t="shared" si="540"/>
        <v>0.11918591889551589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490545018.2221663</v>
      </c>
      <c r="AJ1821" s="19">
        <f t="shared" si="539"/>
        <v>58466058.756426476</v>
      </c>
      <c r="AK1821" s="20">
        <f t="shared" si="540"/>
        <v>0.11918591889551589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490545018.2221663</v>
      </c>
      <c r="AJ1822" s="19">
        <f t="shared" si="539"/>
        <v>58466058.756426476</v>
      </c>
      <c r="AK1822" s="20">
        <f t="shared" si="540"/>
        <v>0.11918591889551589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490545018.2221663</v>
      </c>
      <c r="AJ1823" s="19">
        <f t="shared" si="539"/>
        <v>58466058.756426476</v>
      </c>
      <c r="AK1823" s="20">
        <f t="shared" si="540"/>
        <v>0.11918591889551589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490545018.2221663</v>
      </c>
      <c r="AJ1824" s="19">
        <f t="shared" si="539"/>
        <v>58466058.756426476</v>
      </c>
      <c r="AK1824" s="20">
        <f t="shared" si="540"/>
        <v>0.11918591889551589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490545018.2221663</v>
      </c>
      <c r="AJ1825" s="19">
        <f t="shared" si="539"/>
        <v>58466058.756426476</v>
      </c>
      <c r="AK1825" s="20">
        <f t="shared" si="540"/>
        <v>0.11918591889551589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490545018.2221663</v>
      </c>
      <c r="AJ1826" s="19">
        <f t="shared" si="539"/>
        <v>58466058.756426476</v>
      </c>
      <c r="AK1826" s="20">
        <f t="shared" si="540"/>
        <v>0.11918591889551589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490545018.2221663</v>
      </c>
      <c r="AJ1827" s="19">
        <f t="shared" si="539"/>
        <v>58466058.756426476</v>
      </c>
      <c r="AK1827" s="20">
        <f t="shared" si="540"/>
        <v>0.11918591889551589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490545018.2221663</v>
      </c>
      <c r="AJ1828" s="19">
        <f t="shared" si="539"/>
        <v>58466058.756426476</v>
      </c>
      <c r="AK1828" s="20">
        <f t="shared" si="540"/>
        <v>0.11918591889551589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490545018.2221663</v>
      </c>
      <c r="AJ1829" s="19">
        <f t="shared" si="539"/>
        <v>58466058.756426476</v>
      </c>
      <c r="AK1829" s="20">
        <f t="shared" si="540"/>
        <v>0.11918591889551589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490545018.2221663</v>
      </c>
      <c r="AJ1830" s="19">
        <f t="shared" si="539"/>
        <v>58466058.756426476</v>
      </c>
      <c r="AK1830" s="20">
        <f t="shared" si="540"/>
        <v>0.11918591889551589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490545018.2221663</v>
      </c>
      <c r="AJ1831" s="19">
        <f t="shared" si="539"/>
        <v>58466058.756426476</v>
      </c>
      <c r="AK1831" s="20">
        <f t="shared" si="540"/>
        <v>0.11918591889551589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490545018.2221663</v>
      </c>
      <c r="AJ1845" s="19">
        <f t="shared" si="539"/>
        <v>58466058.756426476</v>
      </c>
      <c r="AK1845" s="20">
        <f t="shared" si="540"/>
        <v>0.11918591889551589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490545018.2221663</v>
      </c>
      <c r="AJ1846" s="19">
        <f t="shared" si="539"/>
        <v>58466058.756426476</v>
      </c>
      <c r="AK1846" s="20">
        <f t="shared" si="540"/>
        <v>0.11918591889551589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490545018.2221663</v>
      </c>
      <c r="AJ1847" s="19">
        <f t="shared" si="539"/>
        <v>58466058.756426476</v>
      </c>
      <c r="AK1847" s="20">
        <f t="shared" si="540"/>
        <v>0.11918591889551589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490545018.2221663</v>
      </c>
      <c r="AJ1848" s="19">
        <f t="shared" si="539"/>
        <v>58466058.756426476</v>
      </c>
      <c r="AK1848" s="20">
        <f t="shared" si="540"/>
        <v>0.11918591889551589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490545018.2221663</v>
      </c>
      <c r="AJ1849" s="19">
        <f t="shared" si="539"/>
        <v>58466058.756426476</v>
      </c>
      <c r="AK1849" s="20">
        <f t="shared" si="540"/>
        <v>0.11918591889551589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490545018.2221663</v>
      </c>
      <c r="AJ1850" s="19">
        <f t="shared" si="539"/>
        <v>58466058.756426476</v>
      </c>
      <c r="AK1850" s="20">
        <f t="shared" si="540"/>
        <v>0.11918591889551589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490545018.2221663</v>
      </c>
      <c r="AJ1851" s="19">
        <f t="shared" si="539"/>
        <v>58466058.756426476</v>
      </c>
      <c r="AK1851" s="20">
        <f t="shared" si="540"/>
        <v>0.11918591889551589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490545018.2221663</v>
      </c>
      <c r="AJ1852" s="19">
        <f t="shared" si="539"/>
        <v>58466058.756426476</v>
      </c>
      <c r="AK1852" s="20">
        <f t="shared" si="540"/>
        <v>0.11918591889551589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490545018.2221663</v>
      </c>
      <c r="AJ1853" s="19">
        <f t="shared" si="539"/>
        <v>58466058.756426476</v>
      </c>
      <c r="AK1853" s="20">
        <f t="shared" si="540"/>
        <v>0.11918591889551589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490545018.2221663</v>
      </c>
      <c r="AJ1893" s="19">
        <f t="shared" si="557"/>
        <v>58466058.756426476</v>
      </c>
      <c r="AK1893" s="20">
        <f t="shared" si="558"/>
        <v>0.11918591889551589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490545018.2221663</v>
      </c>
      <c r="AJ1899" s="19">
        <f t="shared" si="557"/>
        <v>58466058.756426476</v>
      </c>
      <c r="AK1899" s="20">
        <f t="shared" si="558"/>
        <v>0.11918591889551589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490545018.2221663</v>
      </c>
      <c r="AJ1901" s="19">
        <f t="shared" si="557"/>
        <v>58466058.756426476</v>
      </c>
      <c r="AK1901" s="20">
        <f t="shared" si="558"/>
        <v>0.11918591889551589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490545018.2221663</v>
      </c>
      <c r="AJ1902" s="19">
        <f t="shared" si="557"/>
        <v>58466058.756426476</v>
      </c>
      <c r="AK1902" s="20">
        <f t="shared" si="558"/>
        <v>0.11918591889551589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490545018.2221663</v>
      </c>
      <c r="AJ1903" s="19">
        <f t="shared" si="557"/>
        <v>58466058.756426476</v>
      </c>
      <c r="AK1903" s="20">
        <f t="shared" si="558"/>
        <v>0.11918591889551589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490545018.2221663</v>
      </c>
      <c r="AJ1904" s="19">
        <f t="shared" si="557"/>
        <v>58466058.756426476</v>
      </c>
      <c r="AK1904" s="20">
        <f t="shared" si="558"/>
        <v>0.11918591889551589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490545018.2221663</v>
      </c>
      <c r="AJ1905" s="19">
        <f t="shared" si="557"/>
        <v>58466058.756426476</v>
      </c>
      <c r="AK1905" s="20">
        <f t="shared" si="558"/>
        <v>0.11918591889551589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490545018.2221663</v>
      </c>
      <c r="AJ1915" s="19">
        <f t="shared" si="557"/>
        <v>58466058.756426476</v>
      </c>
      <c r="AK1915" s="20">
        <f t="shared" si="558"/>
        <v>0.11918591889551589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490545018.2221663</v>
      </c>
      <c r="AJ1916" s="19">
        <f t="shared" si="557"/>
        <v>58466058.756426476</v>
      </c>
      <c r="AK1916" s="20">
        <f t="shared" si="558"/>
        <v>0.11918591889551589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490545018.2221663</v>
      </c>
      <c r="AJ1917" s="19">
        <f t="shared" si="557"/>
        <v>58466058.756426476</v>
      </c>
      <c r="AK1917" s="20">
        <f t="shared" si="558"/>
        <v>0.11918591889551589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490545018.2221663</v>
      </c>
      <c r="AJ1918" s="19">
        <f t="shared" si="557"/>
        <v>58466058.756426476</v>
      </c>
      <c r="AK1918" s="20">
        <f t="shared" si="558"/>
        <v>0.11918591889551589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490545018.2221663</v>
      </c>
      <c r="AJ1919" s="19">
        <f t="shared" si="557"/>
        <v>58466058.756426476</v>
      </c>
      <c r="AK1919" s="20">
        <f t="shared" si="558"/>
        <v>0.11918591889551589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490545018.2221663</v>
      </c>
      <c r="AJ1920" s="19">
        <f t="shared" si="557"/>
        <v>58466058.756426476</v>
      </c>
      <c r="AK1920" s="20">
        <f t="shared" si="558"/>
        <v>0.11918591889551589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490545018.2221663</v>
      </c>
      <c r="AJ1921" s="19">
        <f t="shared" si="557"/>
        <v>58466058.756426476</v>
      </c>
      <c r="AK1921" s="20">
        <f t="shared" si="558"/>
        <v>0.11918591889551589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490545018.2221663</v>
      </c>
      <c r="AJ1922" s="19">
        <f t="shared" si="557"/>
        <v>58466058.756426476</v>
      </c>
      <c r="AK1922" s="20">
        <f t="shared" si="558"/>
        <v>0.11918591889551589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490545018.2221663</v>
      </c>
      <c r="AJ1923" s="19">
        <f t="shared" si="557"/>
        <v>58466058.756426476</v>
      </c>
      <c r="AK1923" s="20">
        <f t="shared" si="558"/>
        <v>0.11918591889551589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490545018.2221663</v>
      </c>
      <c r="AJ1924" s="19">
        <f t="shared" si="557"/>
        <v>58466058.756426476</v>
      </c>
      <c r="AK1924" s="20">
        <f t="shared" si="558"/>
        <v>0.11918591889551589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490545018.2221663</v>
      </c>
      <c r="AJ1926" s="19">
        <f t="shared" ref="AJ1926:AJ1989" si="576">IF(P1926="C66 SERVICE","",SUMIFS(AC:AC,F:F,F1926,G:G,G1926,E:E,E1926))</f>
        <v>58466058.756426476</v>
      </c>
      <c r="AK1926" s="20">
        <f t="shared" ref="AK1926:AK1989" si="577">IF(AJ1926&gt;0,AJ1926/AI1926,"")</f>
        <v>0.11918591889551589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490545018.2221663</v>
      </c>
      <c r="AJ1946" s="19">
        <f t="shared" si="576"/>
        <v>58466058.756426476</v>
      </c>
      <c r="AK1946" s="20">
        <f t="shared" si="577"/>
        <v>0.11918591889551589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490545018.2221663</v>
      </c>
      <c r="AJ1954" s="19">
        <f t="shared" si="576"/>
        <v>58466058.756426476</v>
      </c>
      <c r="AK1954" s="20">
        <f t="shared" si="577"/>
        <v>0.11918591889551589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490545018.2221663</v>
      </c>
      <c r="AJ1955" s="19">
        <f t="shared" si="576"/>
        <v>58466058.756426476</v>
      </c>
      <c r="AK1955" s="20">
        <f t="shared" si="577"/>
        <v>0.11918591889551589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490545018.2221663</v>
      </c>
      <c r="AJ1956" s="19">
        <f t="shared" si="576"/>
        <v>58466058.756426476</v>
      </c>
      <c r="AK1956" s="20">
        <f t="shared" si="577"/>
        <v>0.11918591889551589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23890684.276106194</v>
      </c>
      <c r="AJ1977" s="19">
        <f t="shared" si="576"/>
        <v>2834524.1323614153</v>
      </c>
      <c r="AK1977" s="20">
        <f t="shared" si="577"/>
        <v>0.11864558166700608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23890684.276106194</v>
      </c>
      <c r="AJ1978" s="19">
        <f t="shared" si="576"/>
        <v>2834524.1323614153</v>
      </c>
      <c r="AK1978" s="20">
        <f t="shared" si="577"/>
        <v>0.11864558166700608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23890684.276106194</v>
      </c>
      <c r="AJ1979" s="19">
        <f t="shared" si="576"/>
        <v>2834524.1323614153</v>
      </c>
      <c r="AK1979" s="20">
        <f t="shared" si="577"/>
        <v>0.11864558166700608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23890684.276106194</v>
      </c>
      <c r="AJ1987" s="27">
        <f t="shared" si="576"/>
        <v>2834524.1323614153</v>
      </c>
      <c r="AK1987" s="28">
        <f t="shared" si="577"/>
        <v>0.11864558166700608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23890684.276106194</v>
      </c>
      <c r="AJ1988" s="27">
        <f t="shared" si="576"/>
        <v>2834524.1323614153</v>
      </c>
      <c r="AK1988" s="28">
        <f t="shared" si="577"/>
        <v>0.11864558166700608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23890684.276106194</v>
      </c>
      <c r="AJ2004" s="27">
        <f t="shared" si="595"/>
        <v>2834524.1323614153</v>
      </c>
      <c r="AK2004" s="28">
        <f t="shared" si="596"/>
        <v>0.11864558166700608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23890684.276106194</v>
      </c>
      <c r="AJ2005" s="27">
        <f t="shared" si="595"/>
        <v>2834524.1323614153</v>
      </c>
      <c r="AK2005" s="28">
        <f t="shared" si="596"/>
        <v>0.11864558166700608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490545018.2221663</v>
      </c>
      <c r="AJ2082" s="19">
        <f t="shared" si="613"/>
        <v>58466058.756426476</v>
      </c>
      <c r="AK2082" s="20">
        <f t="shared" si="614"/>
        <v>0.11918591889551589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490545018.2221663</v>
      </c>
      <c r="AJ2083" s="19">
        <f t="shared" si="613"/>
        <v>58466058.756426476</v>
      </c>
      <c r="AK2083" s="20">
        <f t="shared" si="614"/>
        <v>0.11918591889551589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490545018.2221663</v>
      </c>
      <c r="AJ2084" s="19">
        <f t="shared" si="613"/>
        <v>58466058.756426476</v>
      </c>
      <c r="AK2084" s="20">
        <f t="shared" si="614"/>
        <v>0.11918591889551589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490545018.2221663</v>
      </c>
      <c r="AJ2085" s="19">
        <f t="shared" si="613"/>
        <v>58466058.756426476</v>
      </c>
      <c r="AK2085" s="20">
        <f t="shared" si="614"/>
        <v>0.11918591889551589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490545018.2221663</v>
      </c>
      <c r="AJ2086" s="19">
        <f t="shared" si="613"/>
        <v>58466058.756426476</v>
      </c>
      <c r="AK2086" s="20">
        <f t="shared" si="614"/>
        <v>0.11918591889551589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490545018.2221663</v>
      </c>
      <c r="AJ2087" s="19">
        <f t="shared" si="613"/>
        <v>58466058.756426476</v>
      </c>
      <c r="AK2087" s="20">
        <f t="shared" si="614"/>
        <v>0.11918591889551589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490545018.2221663</v>
      </c>
      <c r="AJ2088" s="19">
        <f t="shared" si="613"/>
        <v>58466058.756426476</v>
      </c>
      <c r="AK2088" s="20">
        <f t="shared" si="614"/>
        <v>0.11918591889551589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490545018.2221663</v>
      </c>
      <c r="AJ2089" s="19">
        <f t="shared" si="613"/>
        <v>58466058.756426476</v>
      </c>
      <c r="AK2089" s="20">
        <f t="shared" si="614"/>
        <v>0.11918591889551589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490545018.2221663</v>
      </c>
      <c r="AJ2105" s="19">
        <f t="shared" si="613"/>
        <v>58466058.756426476</v>
      </c>
      <c r="AK2105" s="20">
        <f t="shared" si="614"/>
        <v>0.11918591889551589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490545018.2221663</v>
      </c>
      <c r="AJ2108" s="19">
        <f t="shared" si="613"/>
        <v>58466058.756426476</v>
      </c>
      <c r="AK2108" s="20">
        <f t="shared" si="614"/>
        <v>0.11918591889551589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490545018.2221663</v>
      </c>
      <c r="AJ2109" s="19">
        <f t="shared" si="613"/>
        <v>58466058.756426476</v>
      </c>
      <c r="AK2109" s="20">
        <f t="shared" si="614"/>
        <v>0.11918591889551589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490545018.2221663</v>
      </c>
      <c r="AJ2163" s="19">
        <f t="shared" si="630"/>
        <v>58466058.756426476</v>
      </c>
      <c r="AK2163" s="20">
        <f t="shared" si="631"/>
        <v>0.11918591889551589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490545018.2221663</v>
      </c>
      <c r="AJ2164" s="19">
        <f t="shared" si="630"/>
        <v>58466058.756426476</v>
      </c>
      <c r="AK2164" s="20">
        <f t="shared" si="631"/>
        <v>0.11918591889551589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490545018.2221663</v>
      </c>
      <c r="AJ2183" s="19">
        <f t="shared" si="650"/>
        <v>58466058.756426476</v>
      </c>
      <c r="AK2183" s="20">
        <f t="shared" si="651"/>
        <v>0.11918591889551589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490545018.2221663</v>
      </c>
      <c r="AJ2213" s="19">
        <f t="shared" si="650"/>
        <v>58466058.756426476</v>
      </c>
      <c r="AK2213" s="20">
        <f t="shared" si="651"/>
        <v>0.11918591889551589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490545018.2221663</v>
      </c>
      <c r="AJ2214" s="19">
        <f t="shared" si="650"/>
        <v>58466058.756426476</v>
      </c>
      <c r="AK2214" s="20">
        <f t="shared" si="651"/>
        <v>0.11918591889551589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490545018.2221663</v>
      </c>
      <c r="AJ2215" s="19">
        <f t="shared" si="650"/>
        <v>58466058.756426476</v>
      </c>
      <c r="AK2215" s="20">
        <f t="shared" si="651"/>
        <v>0.11918591889551589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490545018.2221663</v>
      </c>
      <c r="AJ2270" s="19">
        <f t="shared" si="669"/>
        <v>58466058.756426476</v>
      </c>
      <c r="AK2270" s="20">
        <f t="shared" si="670"/>
        <v>0.11918591889551589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490545018.2221663</v>
      </c>
      <c r="AJ2271" s="19">
        <f t="shared" si="669"/>
        <v>58466058.756426476</v>
      </c>
      <c r="AK2271" s="20">
        <f t="shared" si="670"/>
        <v>0.11918591889551589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490545018.2221663</v>
      </c>
      <c r="AJ2272" s="19">
        <f t="shared" si="669"/>
        <v>58466058.756426476</v>
      </c>
      <c r="AK2272" s="20">
        <f t="shared" si="670"/>
        <v>0.11918591889551589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490545018.2221663</v>
      </c>
      <c r="AJ2344" s="19">
        <f t="shared" si="693"/>
        <v>58466058.756426476</v>
      </c>
      <c r="AK2344" s="20">
        <f t="shared" si="694"/>
        <v>0.11918591889551589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490545018.2221663</v>
      </c>
      <c r="AJ2347" s="19">
        <f t="shared" si="693"/>
        <v>58466058.756426476</v>
      </c>
      <c r="AK2347" s="20">
        <f t="shared" si="694"/>
        <v>0.11918591889551589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490545018.2221663</v>
      </c>
      <c r="AJ2348" s="19">
        <f t="shared" si="693"/>
        <v>58466058.756426476</v>
      </c>
      <c r="AK2348" s="20">
        <f t="shared" si="694"/>
        <v>0.11918591889551589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490545018.2221663</v>
      </c>
      <c r="AJ2365" s="19">
        <f t="shared" si="693"/>
        <v>58466058.756426476</v>
      </c>
      <c r="AK2365" s="20">
        <f t="shared" si="694"/>
        <v>0.11918591889551589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490545018.2221663</v>
      </c>
      <c r="AJ2373" s="19">
        <f t="shared" si="693"/>
        <v>58466058.756426476</v>
      </c>
      <c r="AK2373" s="20">
        <f t="shared" si="694"/>
        <v>0.11918591889551589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490545018.2221663</v>
      </c>
      <c r="AJ2375" s="19">
        <f t="shared" si="712"/>
        <v>58466058.756426476</v>
      </c>
      <c r="AK2375" s="20">
        <f t="shared" si="713"/>
        <v>0.11918591889551589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490545018.2221663</v>
      </c>
      <c r="AJ2376" s="19">
        <f t="shared" si="712"/>
        <v>58466058.756426476</v>
      </c>
      <c r="AK2376" s="20">
        <f t="shared" si="713"/>
        <v>0.11918591889551589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490545018.2221663</v>
      </c>
      <c r="AJ2385" s="19">
        <f t="shared" si="712"/>
        <v>58466058.756426476</v>
      </c>
      <c r="AK2385" s="20">
        <f t="shared" si="713"/>
        <v>0.11918591889551589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23890684.276106194</v>
      </c>
      <c r="AJ2391" s="27">
        <f t="shared" si="712"/>
        <v>2834524.1323614153</v>
      </c>
      <c r="AK2391" s="28">
        <f t="shared" si="713"/>
        <v>0.11864558166700608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23890684.276106194</v>
      </c>
      <c r="AJ2410" s="19">
        <f t="shared" si="712"/>
        <v>2834524.1323614153</v>
      </c>
      <c r="AK2410" s="20">
        <f t="shared" si="713"/>
        <v>0.11864558166700608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23890684.276106194</v>
      </c>
      <c r="AJ2411" s="19">
        <f t="shared" si="712"/>
        <v>2834524.1323614153</v>
      </c>
      <c r="AK2411" s="20">
        <f t="shared" si="713"/>
        <v>0.11864558166700608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490545018.2221663</v>
      </c>
      <c r="AJ2456" s="19">
        <f t="shared" si="731"/>
        <v>58466058.756426476</v>
      </c>
      <c r="AK2456" s="20">
        <f t="shared" si="732"/>
        <v>0.11918591889551589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490545018.2221663</v>
      </c>
      <c r="AJ2516" s="19">
        <f t="shared" si="750"/>
        <v>58466058.756426476</v>
      </c>
      <c r="AK2516" s="20">
        <f t="shared" si="751"/>
        <v>0.11918591889551589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490545018.2221663</v>
      </c>
      <c r="AJ2517" s="19">
        <f t="shared" si="750"/>
        <v>58466058.756426476</v>
      </c>
      <c r="AK2517" s="20">
        <f t="shared" si="751"/>
        <v>0.11918591889551589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490545018.2221663</v>
      </c>
      <c r="AJ2518" s="19">
        <f t="shared" si="750"/>
        <v>58466058.756426476</v>
      </c>
      <c r="AK2518" s="20">
        <f t="shared" si="751"/>
        <v>0.11918591889551589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490545018.2221663</v>
      </c>
      <c r="AJ2519" s="19">
        <f t="shared" si="750"/>
        <v>58466058.756426476</v>
      </c>
      <c r="AK2519" s="20">
        <f t="shared" si="751"/>
        <v>0.11918591889551589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490545018.2221663</v>
      </c>
      <c r="AJ2520" s="19">
        <f t="shared" si="750"/>
        <v>58466058.756426476</v>
      </c>
      <c r="AK2520" s="20">
        <f t="shared" si="751"/>
        <v>0.11918591889551589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490545018.2221663</v>
      </c>
      <c r="AJ2521" s="19">
        <f t="shared" si="750"/>
        <v>58466058.756426476</v>
      </c>
      <c r="AK2521" s="20">
        <f t="shared" si="751"/>
        <v>0.11918591889551589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490545018.2221663</v>
      </c>
      <c r="AJ2522" s="19">
        <f t="shared" si="750"/>
        <v>58466058.756426476</v>
      </c>
      <c r="AK2522" s="20">
        <f t="shared" si="751"/>
        <v>0.11918591889551589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490545018.2221663</v>
      </c>
      <c r="AJ2523" s="19">
        <f t="shared" si="750"/>
        <v>58466058.756426476</v>
      </c>
      <c r="AK2523" s="20">
        <f t="shared" si="751"/>
        <v>0.11918591889551589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490545018.2221663</v>
      </c>
      <c r="AJ2524" s="19">
        <f t="shared" si="750"/>
        <v>58466058.756426476</v>
      </c>
      <c r="AK2524" s="20">
        <f t="shared" si="751"/>
        <v>0.11918591889551589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490545018.2221663</v>
      </c>
      <c r="AJ2535" s="19">
        <f t="shared" si="750"/>
        <v>58466058.756426476</v>
      </c>
      <c r="AK2535" s="20">
        <f t="shared" si="751"/>
        <v>0.11918591889551589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490545018.2221663</v>
      </c>
      <c r="AJ2540" s="19">
        <f t="shared" si="750"/>
        <v>58466058.756426476</v>
      </c>
      <c r="AK2540" s="20">
        <f t="shared" si="751"/>
        <v>0.11918591889551589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490545018.2221663</v>
      </c>
      <c r="AJ2541" s="19">
        <f t="shared" si="750"/>
        <v>58466058.756426476</v>
      </c>
      <c r="AK2541" s="20">
        <f t="shared" si="751"/>
        <v>0.11918591889551589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490545018.2221663</v>
      </c>
      <c r="AJ2546" s="19">
        <f t="shared" si="750"/>
        <v>58466058.756426476</v>
      </c>
      <c r="AK2546" s="20">
        <f t="shared" si="751"/>
        <v>0.11918591889551589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490545018.2221663</v>
      </c>
      <c r="AJ2547" s="19">
        <f t="shared" si="750"/>
        <v>58466058.756426476</v>
      </c>
      <c r="AK2547" s="20">
        <f t="shared" si="751"/>
        <v>0.11918591889551589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490545018.2221663</v>
      </c>
      <c r="AJ2548" s="19">
        <f t="shared" si="750"/>
        <v>58466058.756426476</v>
      </c>
      <c r="AK2548" s="20">
        <f t="shared" si="751"/>
        <v>0.11918591889551589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490545018.2221663</v>
      </c>
      <c r="AJ2549" s="19">
        <f t="shared" si="750"/>
        <v>58466058.756426476</v>
      </c>
      <c r="AK2549" s="20">
        <f t="shared" si="751"/>
        <v>0.11918591889551589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490545018.2221663</v>
      </c>
      <c r="AJ2552" s="19">
        <f t="shared" si="750"/>
        <v>58466058.756426476</v>
      </c>
      <c r="AK2552" s="20">
        <f t="shared" si="751"/>
        <v>0.11918591889551589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490545018.2221663</v>
      </c>
      <c r="AJ2553" s="19">
        <f t="shared" si="750"/>
        <v>58466058.756426476</v>
      </c>
      <c r="AK2553" s="20">
        <f t="shared" si="751"/>
        <v>0.11918591889551589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490545018.2221663</v>
      </c>
      <c r="AJ2569" s="19">
        <f t="shared" si="768"/>
        <v>58466058.756426476</v>
      </c>
      <c r="AK2569" s="20">
        <f t="shared" si="769"/>
        <v>0.11918591889551589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490545018.2221663</v>
      </c>
      <c r="AJ2600" s="19">
        <f t="shared" si="768"/>
        <v>58466058.756426476</v>
      </c>
      <c r="AK2600" s="20">
        <f t="shared" si="769"/>
        <v>0.11918591889551589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490545018.2221663</v>
      </c>
      <c r="AJ2601" s="19">
        <f t="shared" si="768"/>
        <v>58466058.756426476</v>
      </c>
      <c r="AK2601" s="20">
        <f t="shared" si="769"/>
        <v>0.11918591889551589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28811447.787610624</v>
      </c>
      <c r="AJ2612" s="27">
        <f t="shared" si="768"/>
        <v>3358262.4275132758</v>
      </c>
      <c r="AK2612" s="28">
        <f t="shared" si="769"/>
        <v>0.11656000254722991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28811447.787610624</v>
      </c>
      <c r="AJ2613" s="27">
        <f t="shared" si="768"/>
        <v>3358262.4275132758</v>
      </c>
      <c r="AK2613" s="28">
        <f t="shared" si="769"/>
        <v>0.11656000254722991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2025</v>
      </c>
      <c r="G2619" s="152">
        <v>1</v>
      </c>
      <c r="H2619" s="155"/>
      <c r="I2619" s="33" t="str">
        <f t="shared" si="764"/>
        <v>Q4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21219953.121415932</v>
      </c>
      <c r="AJ2619" s="19">
        <f t="shared" si="768"/>
        <v>2546394.3745699115</v>
      </c>
      <c r="AK2619" s="20">
        <f t="shared" si="769"/>
        <v>0.11999999999999998</v>
      </c>
      <c r="AL2619" s="17"/>
      <c r="AM2619" s="17"/>
      <c r="AN2619" s="17"/>
      <c r="AO2619" s="17"/>
      <c r="AP2619" s="28" t="str">
        <f t="shared" si="770"/>
        <v>20251</v>
      </c>
      <c r="AQ2619" s="28" t="str">
        <f t="shared" si="771"/>
        <v>20251JPY</v>
      </c>
      <c r="AR2619" s="206" t="str">
        <f t="shared" si="772"/>
        <v>YAMAHA_Mounter</v>
      </c>
      <c r="AS2619" s="22">
        <f t="shared" si="773"/>
        <v>47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490545018.2221663</v>
      </c>
      <c r="AJ2627" s="19">
        <f t="shared" si="768"/>
        <v>58466058.756426476</v>
      </c>
      <c r="AK2627" s="20">
        <f t="shared" si="769"/>
        <v>0.11918591889551589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490545018.2221663</v>
      </c>
      <c r="AJ2642" s="19">
        <f t="shared" si="787"/>
        <v>58466058.756426476</v>
      </c>
      <c r="AK2642" s="20">
        <f t="shared" si="788"/>
        <v>0.11918591889551589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490545018.2221663</v>
      </c>
      <c r="AJ2643" s="19">
        <f t="shared" si="787"/>
        <v>58466058.756426476</v>
      </c>
      <c r="AK2643" s="20">
        <f t="shared" si="788"/>
        <v>0.11918591889551589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490545018.2221663</v>
      </c>
      <c r="AJ2646" s="19">
        <f t="shared" si="787"/>
        <v>58466058.756426476</v>
      </c>
      <c r="AK2646" s="20">
        <f t="shared" si="788"/>
        <v>0.11918591889551589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490545018.2221663</v>
      </c>
      <c r="AJ2647" s="19">
        <f t="shared" si="787"/>
        <v>58466058.756426476</v>
      </c>
      <c r="AK2647" s="20">
        <f t="shared" si="788"/>
        <v>0.11918591889551589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490545018.2221663</v>
      </c>
      <c r="AJ2652" s="19">
        <f t="shared" si="787"/>
        <v>58466058.756426476</v>
      </c>
      <c r="AK2652" s="20">
        <f t="shared" si="788"/>
        <v>0.11918591889551589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2025</v>
      </c>
      <c r="G2679" s="152">
        <v>1</v>
      </c>
      <c r="H2679" s="155"/>
      <c r="I2679" s="33" t="str">
        <f t="shared" si="783"/>
        <v>Q4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21219953.121415932</v>
      </c>
      <c r="AJ2679" s="19">
        <f t="shared" si="787"/>
        <v>2546394.3745699115</v>
      </c>
      <c r="AK2679" s="20">
        <f t="shared" si="788"/>
        <v>0.11999999999999998</v>
      </c>
      <c r="AL2679" s="17"/>
      <c r="AM2679" s="17"/>
      <c r="AN2679" s="17"/>
      <c r="AO2679" s="17"/>
      <c r="AP2679" s="28" t="str">
        <f t="shared" si="789"/>
        <v>20251</v>
      </c>
      <c r="AQ2679" s="28" t="str">
        <f t="shared" si="790"/>
        <v>20251JPY</v>
      </c>
      <c r="AR2679" s="206" t="str">
        <f t="shared" si="791"/>
        <v>YAMAHA_Mounter</v>
      </c>
      <c r="AS2679" s="22">
        <f t="shared" si="792"/>
        <v>47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490545018.2221663</v>
      </c>
      <c r="AJ2718" s="19">
        <f t="shared" si="809"/>
        <v>58466058.756426476</v>
      </c>
      <c r="AK2718" s="20">
        <f t="shared" si="810"/>
        <v>0.11918591889551589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490545018.2221663</v>
      </c>
      <c r="AJ2719" s="19">
        <f t="shared" si="809"/>
        <v>58466058.756426476</v>
      </c>
      <c r="AK2719" s="20">
        <f t="shared" si="810"/>
        <v>0.11918591889551589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490545018.2221663</v>
      </c>
      <c r="AJ2736" s="19">
        <f t="shared" si="809"/>
        <v>58466058.756426476</v>
      </c>
      <c r="AK2736" s="20">
        <f t="shared" si="810"/>
        <v>0.11918591889551589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490545018.2221663</v>
      </c>
      <c r="AJ2737" s="19">
        <f t="shared" si="809"/>
        <v>58466058.756426476</v>
      </c>
      <c r="AK2737" s="20">
        <f t="shared" si="810"/>
        <v>0.11918591889551589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490545018.2221663</v>
      </c>
      <c r="AJ2738" s="19">
        <f t="shared" si="809"/>
        <v>58466058.756426476</v>
      </c>
      <c r="AK2738" s="20">
        <f t="shared" si="810"/>
        <v>0.11918591889551589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490545018.2221663</v>
      </c>
      <c r="AJ2761" s="19">
        <f t="shared" si="826"/>
        <v>58466058.756426476</v>
      </c>
      <c r="AK2761" s="20">
        <f t="shared" si="827"/>
        <v>0.11918591889551589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490545018.2221663</v>
      </c>
      <c r="AJ2762" s="19">
        <f t="shared" si="826"/>
        <v>58466058.756426476</v>
      </c>
      <c r="AK2762" s="20">
        <f t="shared" si="827"/>
        <v>0.11918591889551589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490545018.2221663</v>
      </c>
      <c r="AJ2763" s="19">
        <f t="shared" si="826"/>
        <v>58466058.756426476</v>
      </c>
      <c r="AK2763" s="20">
        <f t="shared" si="827"/>
        <v>0.11918591889551589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490545018.2221663</v>
      </c>
      <c r="AJ2764" s="19">
        <f t="shared" si="826"/>
        <v>58466058.756426476</v>
      </c>
      <c r="AK2764" s="20">
        <f t="shared" si="827"/>
        <v>0.11918591889551589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490545018.2221663</v>
      </c>
      <c r="AJ2765" s="19">
        <f t="shared" si="826"/>
        <v>58466058.756426476</v>
      </c>
      <c r="AK2765" s="20">
        <f t="shared" si="827"/>
        <v>0.11918591889551589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490545018.2221663</v>
      </c>
      <c r="AJ2778" s="19">
        <f t="shared" si="826"/>
        <v>58466058.756426476</v>
      </c>
      <c r="AK2778" s="20">
        <f t="shared" si="827"/>
        <v>0.11918591889551589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490545018.2221663</v>
      </c>
      <c r="AJ2779" s="19">
        <f t="shared" si="826"/>
        <v>58466058.756426476</v>
      </c>
      <c r="AK2779" s="20">
        <f t="shared" si="827"/>
        <v>0.11918591889551589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490545018.2221663</v>
      </c>
      <c r="AJ2780" s="19">
        <f t="shared" si="826"/>
        <v>58466058.756426476</v>
      </c>
      <c r="AK2780" s="20">
        <f t="shared" si="827"/>
        <v>0.11918591889551589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490545018.2221663</v>
      </c>
      <c r="AJ2781" s="19">
        <f t="shared" si="826"/>
        <v>58466058.756426476</v>
      </c>
      <c r="AK2781" s="20">
        <f t="shared" si="827"/>
        <v>0.11918591889551589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2025</v>
      </c>
      <c r="G2791" s="152">
        <v>1</v>
      </c>
      <c r="H2791" s="29"/>
      <c r="I2791" s="33" t="str">
        <f t="shared" si="822"/>
        <v>Q4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21219953.121415932</v>
      </c>
      <c r="AJ2791" s="27">
        <f t="shared" si="826"/>
        <v>2546394.3745699115</v>
      </c>
      <c r="AK2791" s="28">
        <f t="shared" si="827"/>
        <v>0.11999999999999998</v>
      </c>
      <c r="AL2791" s="24"/>
      <c r="AM2791" s="24"/>
      <c r="AN2791" s="24"/>
      <c r="AO2791" s="24"/>
      <c r="AP2791" s="28" t="str">
        <f t="shared" si="828"/>
        <v>20251</v>
      </c>
      <c r="AQ2791" s="28" t="str">
        <f t="shared" si="829"/>
        <v>20251RMB</v>
      </c>
      <c r="AR2791" s="206" t="str">
        <f t="shared" si="830"/>
        <v>YAMAHA_Mounter</v>
      </c>
      <c r="AS2791" s="22">
        <f t="shared" si="831"/>
        <v>12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490545018.2221663</v>
      </c>
      <c r="AJ2792" s="19">
        <f t="shared" si="826"/>
        <v>58466058.756426476</v>
      </c>
      <c r="AK2792" s="20">
        <f t="shared" si="827"/>
        <v>0.11918591889551589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490545018.2221663</v>
      </c>
      <c r="AJ2793" s="19">
        <f t="shared" si="826"/>
        <v>58466058.756426476</v>
      </c>
      <c r="AK2793" s="20">
        <f t="shared" si="827"/>
        <v>0.11918591889551589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490545018.2221663</v>
      </c>
      <c r="AJ2794" s="19">
        <f t="shared" si="826"/>
        <v>58466058.756426476</v>
      </c>
      <c r="AK2794" s="20">
        <f t="shared" si="827"/>
        <v>0.11918591889551589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490545018.2221663</v>
      </c>
      <c r="AJ2795" s="19">
        <f t="shared" si="826"/>
        <v>58466058.756426476</v>
      </c>
      <c r="AK2795" s="20">
        <f t="shared" si="827"/>
        <v>0.11918591889551589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490545018.2221663</v>
      </c>
      <c r="AJ2796" s="19">
        <f t="shared" si="826"/>
        <v>58466058.756426476</v>
      </c>
      <c r="AK2796" s="20">
        <f t="shared" si="827"/>
        <v>0.11918591889551589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490545018.2221663</v>
      </c>
      <c r="AJ2797" s="19">
        <f t="shared" si="826"/>
        <v>58466058.756426476</v>
      </c>
      <c r="AK2797" s="20">
        <f t="shared" si="827"/>
        <v>0.11918591889551589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490545018.2221663</v>
      </c>
      <c r="AJ2798" s="19">
        <f t="shared" si="826"/>
        <v>58466058.756426476</v>
      </c>
      <c r="AK2798" s="20">
        <f t="shared" si="827"/>
        <v>0.11918591889551589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490545018.2221663</v>
      </c>
      <c r="AJ2799" s="19">
        <f t="shared" si="826"/>
        <v>58466058.756426476</v>
      </c>
      <c r="AK2799" s="20">
        <f t="shared" si="827"/>
        <v>0.11918591889551589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490545018.2221663</v>
      </c>
      <c r="AJ2800" s="19">
        <f t="shared" si="826"/>
        <v>58466058.756426476</v>
      </c>
      <c r="AK2800" s="20">
        <f t="shared" si="827"/>
        <v>0.11918591889551589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490545018.2221663</v>
      </c>
      <c r="AJ2801" s="19">
        <f t="shared" si="826"/>
        <v>58466058.756426476</v>
      </c>
      <c r="AK2801" s="20">
        <f t="shared" si="827"/>
        <v>0.11918591889551589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490545018.2221663</v>
      </c>
      <c r="AJ2809" s="19">
        <f t="shared" si="826"/>
        <v>58466058.756426476</v>
      </c>
      <c r="AK2809" s="20">
        <f t="shared" si="827"/>
        <v>0.11918591889551589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490545018.2221663</v>
      </c>
      <c r="AJ2810" s="19">
        <f t="shared" si="826"/>
        <v>58466058.756426476</v>
      </c>
      <c r="AK2810" s="20">
        <f t="shared" si="827"/>
        <v>0.11918591889551589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490545018.2221663</v>
      </c>
      <c r="AJ2832" s="19">
        <f t="shared" si="844"/>
        <v>58466058.756426476</v>
      </c>
      <c r="AK2832" s="20">
        <f t="shared" si="845"/>
        <v>0.11918591889551589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490545018.2221663</v>
      </c>
      <c r="AJ2833" s="19">
        <f t="shared" si="844"/>
        <v>58466058.756426476</v>
      </c>
      <c r="AK2833" s="20">
        <f t="shared" si="845"/>
        <v>0.11918591889551589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490545018.2221663</v>
      </c>
      <c r="AJ2834" s="19">
        <f t="shared" si="844"/>
        <v>58466058.756426476</v>
      </c>
      <c r="AK2834" s="20">
        <f t="shared" si="845"/>
        <v>0.11918591889551589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490545018.2221663</v>
      </c>
      <c r="AJ2835" s="19">
        <f t="shared" si="844"/>
        <v>58466058.756426476</v>
      </c>
      <c r="AK2835" s="20">
        <f t="shared" si="845"/>
        <v>0.11918591889551589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490545018.2221663</v>
      </c>
      <c r="AJ2836" s="19">
        <f t="shared" si="844"/>
        <v>58466058.756426476</v>
      </c>
      <c r="AK2836" s="20">
        <f t="shared" si="845"/>
        <v>0.11918591889551589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23890684.276106194</v>
      </c>
      <c r="AJ2837" s="27">
        <f t="shared" si="844"/>
        <v>2834524.1323614153</v>
      </c>
      <c r="AK2837" s="28">
        <f t="shared" si="845"/>
        <v>0.11864558166700608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23890684.276106194</v>
      </c>
      <c r="AJ2838" s="27">
        <f t="shared" si="844"/>
        <v>2834524.1323614153</v>
      </c>
      <c r="AK2838" s="28">
        <f t="shared" si="845"/>
        <v>0.11864558166700608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23890684.276106194</v>
      </c>
      <c r="AJ2839" s="27">
        <f t="shared" si="844"/>
        <v>2834524.1323614153</v>
      </c>
      <c r="AK2839" s="28">
        <f t="shared" si="845"/>
        <v>0.11864558166700608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23890684.276106194</v>
      </c>
      <c r="AJ2840" s="27">
        <f t="shared" si="844"/>
        <v>2834524.1323614153</v>
      </c>
      <c r="AK2840" s="28">
        <f t="shared" si="845"/>
        <v>0.11864558166700608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21219953.121415932</v>
      </c>
      <c r="AJ2846" s="27">
        <f t="shared" si="844"/>
        <v>2546394.3745699115</v>
      </c>
      <c r="AK2846" s="28">
        <f t="shared" si="845"/>
        <v>0.11999999999999998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21219953.121415932</v>
      </c>
      <c r="AJ2847" s="27">
        <f t="shared" si="844"/>
        <v>2546394.3745699115</v>
      </c>
      <c r="AK2847" s="28">
        <f t="shared" si="845"/>
        <v>0.11999999999999998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490545018.2221663</v>
      </c>
      <c r="AJ2857" s="19">
        <f t="shared" si="844"/>
        <v>58466058.756426476</v>
      </c>
      <c r="AK2857" s="20">
        <f t="shared" si="845"/>
        <v>0.11918591889551589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490545018.2221663</v>
      </c>
      <c r="AJ2858" s="19">
        <f t="shared" si="844"/>
        <v>58466058.756426476</v>
      </c>
      <c r="AK2858" s="20">
        <f t="shared" si="845"/>
        <v>0.11918591889551589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490545018.2221663</v>
      </c>
      <c r="AJ2878" s="19">
        <f t="shared" si="844"/>
        <v>58466058.756426476</v>
      </c>
      <c r="AK2878" s="20">
        <f t="shared" si="845"/>
        <v>0.11918591889551589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490545018.2221663</v>
      </c>
      <c r="AJ2886" s="19">
        <f t="shared" ref="AJ2886:AJ2949" si="865">IF(P2886="C66 SERVICE","",SUMIFS(AC:AC,F:F,F2886,G:G,G2886,E:E,E2886))</f>
        <v>58466058.756426476</v>
      </c>
      <c r="AK2886" s="20">
        <f t="shared" ref="AK2886:AK2949" si="866">IF(AJ2886&gt;0,AJ2886/AI2886,"")</f>
        <v>0.11918591889551589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490545018.2221663</v>
      </c>
      <c r="AJ2887" s="19">
        <f t="shared" si="865"/>
        <v>58466058.756426476</v>
      </c>
      <c r="AK2887" s="20">
        <f t="shared" si="866"/>
        <v>0.11918591889551589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490545018.2221663</v>
      </c>
      <c r="AJ2888" s="19">
        <f t="shared" si="865"/>
        <v>58466058.756426476</v>
      </c>
      <c r="AK2888" s="20">
        <f t="shared" si="866"/>
        <v>0.11918591889551589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490545018.2221663</v>
      </c>
      <c r="AJ2889" s="19">
        <f t="shared" si="865"/>
        <v>58466058.756426476</v>
      </c>
      <c r="AK2889" s="20">
        <f t="shared" si="866"/>
        <v>0.11918591889551589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490545018.2221663</v>
      </c>
      <c r="AJ2890" s="19">
        <f t="shared" si="865"/>
        <v>58466058.756426476</v>
      </c>
      <c r="AK2890" s="20">
        <f t="shared" si="866"/>
        <v>0.11918591889551589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490545018.2221663</v>
      </c>
      <c r="AJ2900" s="19">
        <f t="shared" si="865"/>
        <v>58466058.756426476</v>
      </c>
      <c r="AK2900" s="20">
        <f t="shared" si="866"/>
        <v>0.11918591889551589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490545018.2221663</v>
      </c>
      <c r="AJ2905" s="19">
        <f t="shared" si="865"/>
        <v>58466058.756426476</v>
      </c>
      <c r="AK2905" s="20">
        <f t="shared" si="866"/>
        <v>0.11918591889551589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490545018.2221663</v>
      </c>
      <c r="AJ2918" s="19">
        <f t="shared" si="865"/>
        <v>58466058.756426476</v>
      </c>
      <c r="AK2918" s="20">
        <f t="shared" si="866"/>
        <v>0.11918591889551589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490545018.2221663</v>
      </c>
      <c r="AJ2919" s="19">
        <f t="shared" si="865"/>
        <v>58466058.756426476</v>
      </c>
      <c r="AK2919" s="20">
        <f t="shared" si="866"/>
        <v>0.11918591889551589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490545018.2221663</v>
      </c>
      <c r="AJ2920" s="19">
        <f t="shared" si="865"/>
        <v>58466058.756426476</v>
      </c>
      <c r="AK2920" s="20">
        <f t="shared" si="866"/>
        <v>0.11918591889551589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490545018.2221663</v>
      </c>
      <c r="AJ2921" s="19">
        <f t="shared" si="865"/>
        <v>58466058.756426476</v>
      </c>
      <c r="AK2921" s="20">
        <f t="shared" si="866"/>
        <v>0.11918591889551589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490545018.2221663</v>
      </c>
      <c r="AJ2922" s="19">
        <f t="shared" si="865"/>
        <v>58466058.756426476</v>
      </c>
      <c r="AK2922" s="20">
        <f t="shared" si="866"/>
        <v>0.11918591889551589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490545018.2221663</v>
      </c>
      <c r="AJ2923" s="19">
        <f t="shared" si="865"/>
        <v>58466058.756426476</v>
      </c>
      <c r="AK2923" s="20">
        <f t="shared" si="866"/>
        <v>0.11918591889551589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490545018.2221663</v>
      </c>
      <c r="AJ2924" s="19">
        <f t="shared" si="865"/>
        <v>58466058.756426476</v>
      </c>
      <c r="AK2924" s="20">
        <f t="shared" si="866"/>
        <v>0.11918591889551589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490545018.2221663</v>
      </c>
      <c r="AJ2925" s="19">
        <f t="shared" si="865"/>
        <v>58466058.756426476</v>
      </c>
      <c r="AK2925" s="20">
        <f t="shared" si="866"/>
        <v>0.11918591889551589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490545018.2221663</v>
      </c>
      <c r="AJ2931" s="19">
        <f t="shared" si="865"/>
        <v>58466058.756426476</v>
      </c>
      <c r="AK2931" s="20">
        <f t="shared" si="866"/>
        <v>0.11918591889551589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490545018.2221663</v>
      </c>
      <c r="AJ2933" s="19">
        <f t="shared" si="865"/>
        <v>58466058.756426476</v>
      </c>
      <c r="AK2933" s="20">
        <f t="shared" si="866"/>
        <v>0.11918591889551589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490545018.2221663</v>
      </c>
      <c r="AJ2937" s="19">
        <f t="shared" si="865"/>
        <v>58466058.756426476</v>
      </c>
      <c r="AK2937" s="20">
        <f t="shared" si="866"/>
        <v>0.11918591889551589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490545018.2221663</v>
      </c>
      <c r="AJ2938" s="19">
        <f t="shared" si="865"/>
        <v>58466058.756426476</v>
      </c>
      <c r="AK2938" s="20">
        <f t="shared" si="866"/>
        <v>0.11918591889551589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490545018.2221663</v>
      </c>
      <c r="AJ2956" s="19">
        <f t="shared" si="885"/>
        <v>58466058.756426476</v>
      </c>
      <c r="AK2956" s="20">
        <f t="shared" si="886"/>
        <v>0.11918591889551589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490545018.2221663</v>
      </c>
      <c r="AJ2960" s="19">
        <f t="shared" si="885"/>
        <v>58466058.756426476</v>
      </c>
      <c r="AK2960" s="20">
        <f t="shared" si="886"/>
        <v>0.11918591889551589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490545018.2221663</v>
      </c>
      <c r="AJ2961" s="19">
        <f t="shared" si="885"/>
        <v>58466058.756426476</v>
      </c>
      <c r="AK2961" s="20">
        <f t="shared" si="886"/>
        <v>0.11918591889551589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490545018.2221663</v>
      </c>
      <c r="AJ2962" s="19">
        <f t="shared" si="885"/>
        <v>58466058.756426476</v>
      </c>
      <c r="AK2962" s="20">
        <f t="shared" si="886"/>
        <v>0.11918591889551589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490545018.2221663</v>
      </c>
      <c r="AJ2963" s="19">
        <f t="shared" si="885"/>
        <v>58466058.756426476</v>
      </c>
      <c r="AK2963" s="20">
        <f t="shared" si="886"/>
        <v>0.11918591889551589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28811447.787610624</v>
      </c>
      <c r="AJ2965" s="19">
        <f t="shared" si="885"/>
        <v>3358262.4275132758</v>
      </c>
      <c r="AK2965" s="20">
        <f t="shared" si="886"/>
        <v>0.11656000254722991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28811447.787610624</v>
      </c>
      <c r="AJ2966" s="19">
        <f t="shared" si="885"/>
        <v>3358262.4275132758</v>
      </c>
      <c r="AK2966" s="20">
        <f t="shared" si="886"/>
        <v>0.11656000254722991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490545018.2221663</v>
      </c>
      <c r="AJ2967" s="27">
        <f t="shared" si="885"/>
        <v>58466058.756426476</v>
      </c>
      <c r="AK2967" s="28">
        <f t="shared" si="886"/>
        <v>0.11918591889551589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490545018.2221663</v>
      </c>
      <c r="AJ2982" s="19">
        <f t="shared" si="885"/>
        <v>58466058.756426476</v>
      </c>
      <c r="AK2982" s="20">
        <f t="shared" si="886"/>
        <v>0.11918591889551589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490545018.2221663</v>
      </c>
      <c r="AJ2985" s="19">
        <f t="shared" si="885"/>
        <v>58466058.756426476</v>
      </c>
      <c r="AK2985" s="20">
        <f t="shared" si="886"/>
        <v>0.11918591889551589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490545018.2221663</v>
      </c>
      <c r="AJ2986" s="19">
        <f t="shared" si="885"/>
        <v>58466058.756426476</v>
      </c>
      <c r="AK2986" s="20">
        <f t="shared" si="886"/>
        <v>0.11918591889551589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490545018.2221663</v>
      </c>
      <c r="AJ3000" s="27">
        <f t="shared" si="885"/>
        <v>58466058.756426476</v>
      </c>
      <c r="AK3000" s="28">
        <f t="shared" si="886"/>
        <v>0.11918591889551589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490545018.2221663</v>
      </c>
      <c r="AJ3007" s="19">
        <f t="shared" si="885"/>
        <v>58466058.756426476</v>
      </c>
      <c r="AK3007" s="20">
        <f t="shared" si="886"/>
        <v>0.11918591889551589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490545018.2221663</v>
      </c>
      <c r="AJ3008" s="19">
        <f t="shared" si="885"/>
        <v>58466058.756426476</v>
      </c>
      <c r="AK3008" s="20">
        <f t="shared" si="886"/>
        <v>0.11918591889551589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490545018.2221663</v>
      </c>
      <c r="AJ3009" s="19">
        <f t="shared" si="885"/>
        <v>58466058.756426476</v>
      </c>
      <c r="AK3009" s="20">
        <f t="shared" si="886"/>
        <v>0.11918591889551589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490545018.2221663</v>
      </c>
      <c r="AJ3010" s="19">
        <f t="shared" si="885"/>
        <v>58466058.756426476</v>
      </c>
      <c r="AK3010" s="20">
        <f t="shared" si="886"/>
        <v>0.11918591889551589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490545018.2221663</v>
      </c>
      <c r="AJ3011" s="19">
        <f t="shared" si="885"/>
        <v>58466058.756426476</v>
      </c>
      <c r="AK3011" s="20">
        <f t="shared" si="886"/>
        <v>0.11918591889551589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490545018.2221663</v>
      </c>
      <c r="AJ3012" s="19">
        <f t="shared" si="885"/>
        <v>58466058.756426476</v>
      </c>
      <c r="AK3012" s="20">
        <f t="shared" si="886"/>
        <v>0.11918591889551589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490545018.2221663</v>
      </c>
      <c r="AJ3013" s="19">
        <f t="shared" si="885"/>
        <v>58466058.756426476</v>
      </c>
      <c r="AK3013" s="20">
        <f t="shared" si="886"/>
        <v>0.11918591889551589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490545018.2221663</v>
      </c>
      <c r="AJ3014" s="19">
        <f t="shared" ref="AJ3014:AJ3077" si="903">IF(P3014="C66 SERVICE","",SUMIFS(AC:AC,F:F,F3014,G:G,G3014,E:E,E3014))</f>
        <v>58466058.756426476</v>
      </c>
      <c r="AK3014" s="20">
        <f t="shared" ref="AK3014:AK3077" si="904">IF(AJ3014&gt;0,AJ3014/AI3014,"")</f>
        <v>0.11918591889551589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490545018.2221663</v>
      </c>
      <c r="AJ3021" s="19">
        <f t="shared" si="903"/>
        <v>58466058.756426476</v>
      </c>
      <c r="AK3021" s="20">
        <f t="shared" si="904"/>
        <v>0.11918591889551589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490545018.2221663</v>
      </c>
      <c r="AJ3022" s="19">
        <f t="shared" si="903"/>
        <v>58466058.756426476</v>
      </c>
      <c r="AK3022" s="20">
        <f t="shared" si="904"/>
        <v>0.11918591889551589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490545018.2221663</v>
      </c>
      <c r="AJ3023" s="19">
        <f t="shared" si="903"/>
        <v>58466058.756426476</v>
      </c>
      <c r="AK3023" s="20">
        <f t="shared" si="904"/>
        <v>0.11918591889551589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490545018.2221663</v>
      </c>
      <c r="AJ3024" s="19">
        <f t="shared" si="903"/>
        <v>58466058.756426476</v>
      </c>
      <c r="AK3024" s="20">
        <f t="shared" si="904"/>
        <v>0.11918591889551589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490545018.2221663</v>
      </c>
      <c r="AJ3025" s="19">
        <f t="shared" si="903"/>
        <v>58466058.756426476</v>
      </c>
      <c r="AK3025" s="20">
        <f t="shared" si="904"/>
        <v>0.11918591889551589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490545018.2221663</v>
      </c>
      <c r="AJ3026" s="19">
        <f t="shared" si="903"/>
        <v>58466058.756426476</v>
      </c>
      <c r="AK3026" s="20">
        <f t="shared" si="904"/>
        <v>0.11918591889551589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490545018.2221663</v>
      </c>
      <c r="AJ3027" s="19">
        <f t="shared" si="903"/>
        <v>58466058.756426476</v>
      </c>
      <c r="AK3027" s="20">
        <f t="shared" si="904"/>
        <v>0.11918591889551589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490545018.2221663</v>
      </c>
      <c r="AJ3028" s="19">
        <f t="shared" si="903"/>
        <v>58466058.756426476</v>
      </c>
      <c r="AK3028" s="20">
        <f t="shared" si="904"/>
        <v>0.11918591889551589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490545018.2221663</v>
      </c>
      <c r="AJ3034" s="19">
        <f t="shared" si="903"/>
        <v>58466058.756426476</v>
      </c>
      <c r="AK3034" s="20">
        <f t="shared" si="904"/>
        <v>0.11918591889551589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490545018.2221663</v>
      </c>
      <c r="AJ3035" s="19">
        <f t="shared" si="903"/>
        <v>58466058.756426476</v>
      </c>
      <c r="AK3035" s="20">
        <f t="shared" si="904"/>
        <v>0.11918591889551589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490545018.2221663</v>
      </c>
      <c r="AJ3036" s="19">
        <f t="shared" si="903"/>
        <v>58466058.756426476</v>
      </c>
      <c r="AK3036" s="20">
        <f t="shared" si="904"/>
        <v>0.11918591889551589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490545018.2221663</v>
      </c>
      <c r="AJ3037" s="19">
        <f t="shared" si="903"/>
        <v>58466058.756426476</v>
      </c>
      <c r="AK3037" s="20">
        <f t="shared" si="904"/>
        <v>0.11918591889551589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490545018.2221663</v>
      </c>
      <c r="AJ3038" s="19">
        <f t="shared" si="903"/>
        <v>58466058.756426476</v>
      </c>
      <c r="AK3038" s="20">
        <f t="shared" si="904"/>
        <v>0.11918591889551589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490545018.2221663</v>
      </c>
      <c r="AJ3039" s="19">
        <f t="shared" si="903"/>
        <v>58466058.756426476</v>
      </c>
      <c r="AK3039" s="20">
        <f t="shared" si="904"/>
        <v>0.11918591889551589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490545018.2221663</v>
      </c>
      <c r="AJ3040" s="19">
        <f t="shared" si="903"/>
        <v>58466058.756426476</v>
      </c>
      <c r="AK3040" s="20">
        <f t="shared" si="904"/>
        <v>0.11918591889551589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490545018.2221663</v>
      </c>
      <c r="AJ3041" s="19">
        <f t="shared" si="903"/>
        <v>58466058.756426476</v>
      </c>
      <c r="AK3041" s="20">
        <f t="shared" si="904"/>
        <v>0.11918591889551589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490545018.2221663</v>
      </c>
      <c r="AJ3042" s="19">
        <f t="shared" si="903"/>
        <v>58466058.756426476</v>
      </c>
      <c r="AK3042" s="20">
        <f t="shared" si="904"/>
        <v>0.11918591889551589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490545018.2221663</v>
      </c>
      <c r="AJ3043" s="19">
        <f t="shared" si="903"/>
        <v>58466058.756426476</v>
      </c>
      <c r="AK3043" s="20">
        <f t="shared" si="904"/>
        <v>0.11918591889551589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490545018.2221663</v>
      </c>
      <c r="AJ3044" s="19">
        <f t="shared" si="903"/>
        <v>58466058.756426476</v>
      </c>
      <c r="AK3044" s="20">
        <f t="shared" si="904"/>
        <v>0.11918591889551589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490545018.2221663</v>
      </c>
      <c r="AJ3049" s="19">
        <f t="shared" si="903"/>
        <v>58466058.756426476</v>
      </c>
      <c r="AK3049" s="20">
        <f t="shared" si="904"/>
        <v>0.11918591889551589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490545018.2221663</v>
      </c>
      <c r="AJ3050" s="19">
        <f t="shared" si="903"/>
        <v>58466058.756426476</v>
      </c>
      <c r="AK3050" s="20">
        <f t="shared" si="904"/>
        <v>0.11918591889551589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490545018.2221663</v>
      </c>
      <c r="AJ3068" s="19">
        <f t="shared" si="903"/>
        <v>58466058.756426476</v>
      </c>
      <c r="AK3068" s="20">
        <f t="shared" si="904"/>
        <v>0.11918591889551589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490545018.2221663</v>
      </c>
      <c r="AJ3069" s="19">
        <f t="shared" si="903"/>
        <v>58466058.756426476</v>
      </c>
      <c r="AK3069" s="20">
        <f t="shared" si="904"/>
        <v>0.11918591889551589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490545018.2221663</v>
      </c>
      <c r="AJ3070" s="19">
        <f t="shared" si="903"/>
        <v>58466058.756426476</v>
      </c>
      <c r="AK3070" s="20">
        <f t="shared" si="904"/>
        <v>0.11918591889551589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490545018.2221663</v>
      </c>
      <c r="AJ3071" s="19">
        <f t="shared" si="903"/>
        <v>58466058.756426476</v>
      </c>
      <c r="AK3071" s="20">
        <f t="shared" si="904"/>
        <v>0.11918591889551589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490545018.2221663</v>
      </c>
      <c r="AJ3072" s="19">
        <f t="shared" si="903"/>
        <v>58466058.756426476</v>
      </c>
      <c r="AK3072" s="20">
        <f t="shared" si="904"/>
        <v>0.11918591889551589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490545018.2221663</v>
      </c>
      <c r="AJ3073" s="19">
        <f t="shared" si="903"/>
        <v>58466058.756426476</v>
      </c>
      <c r="AK3073" s="20">
        <f t="shared" si="904"/>
        <v>0.11918591889551589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490545018.2221663</v>
      </c>
      <c r="AJ3074" s="19">
        <f t="shared" si="903"/>
        <v>58466058.756426476</v>
      </c>
      <c r="AK3074" s="20">
        <f t="shared" si="904"/>
        <v>0.11918591889551589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490545018.2221663</v>
      </c>
      <c r="AJ3075" s="19">
        <f t="shared" si="903"/>
        <v>58466058.756426476</v>
      </c>
      <c r="AK3075" s="20">
        <f t="shared" si="904"/>
        <v>0.11918591889551589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490545018.2221663</v>
      </c>
      <c r="AJ3076" s="19">
        <f t="shared" si="903"/>
        <v>58466058.756426476</v>
      </c>
      <c r="AK3076" s="20">
        <f t="shared" si="904"/>
        <v>0.11918591889551589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490545018.2221663</v>
      </c>
      <c r="AJ3077" s="19">
        <f t="shared" si="903"/>
        <v>58466058.756426476</v>
      </c>
      <c r="AK3077" s="20">
        <f t="shared" si="904"/>
        <v>0.11918591889551589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490545018.2221663</v>
      </c>
      <c r="AJ3078" s="19">
        <f t="shared" ref="AJ3078:AJ3141" si="921">IF(P3078="C66 SERVICE","",SUMIFS(AC:AC,F:F,F3078,G:G,G3078,E:E,E3078))</f>
        <v>58466058.756426476</v>
      </c>
      <c r="AK3078" s="20">
        <f t="shared" ref="AK3078:AK3141" si="922">IF(AJ3078&gt;0,AJ3078/AI3078,"")</f>
        <v>0.11918591889551589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490545018.2221663</v>
      </c>
      <c r="AJ3079" s="19">
        <f t="shared" si="921"/>
        <v>58466058.756426476</v>
      </c>
      <c r="AK3079" s="20">
        <f t="shared" si="922"/>
        <v>0.11918591889551589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490545018.2221663</v>
      </c>
      <c r="AJ3080" s="19">
        <f t="shared" si="921"/>
        <v>58466058.756426476</v>
      </c>
      <c r="AK3080" s="20">
        <f t="shared" si="922"/>
        <v>0.11918591889551589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490545018.2221663</v>
      </c>
      <c r="AJ3081" s="19">
        <f t="shared" si="921"/>
        <v>58466058.756426476</v>
      </c>
      <c r="AK3081" s="20">
        <f t="shared" si="922"/>
        <v>0.11918591889551589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490545018.2221663</v>
      </c>
      <c r="AJ3082" s="19">
        <f t="shared" si="921"/>
        <v>58466058.756426476</v>
      </c>
      <c r="AK3082" s="20">
        <f t="shared" si="922"/>
        <v>0.11918591889551589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490545018.2221663</v>
      </c>
      <c r="AJ3098" s="19">
        <f t="shared" si="921"/>
        <v>58466058.756426476</v>
      </c>
      <c r="AK3098" s="20">
        <f t="shared" si="922"/>
        <v>0.11918591889551589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490545018.2221663</v>
      </c>
      <c r="AJ3099" s="19">
        <f t="shared" si="921"/>
        <v>58466058.756426476</v>
      </c>
      <c r="AK3099" s="20">
        <f t="shared" si="922"/>
        <v>0.11918591889551589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490545018.2221663</v>
      </c>
      <c r="AJ3100" s="19">
        <f t="shared" si="921"/>
        <v>58466058.756426476</v>
      </c>
      <c r="AK3100" s="20">
        <f t="shared" si="922"/>
        <v>0.11918591889551589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490545018.2221663</v>
      </c>
      <c r="AJ3114" s="19">
        <f t="shared" si="921"/>
        <v>58466058.756426476</v>
      </c>
      <c r="AK3114" s="20">
        <f t="shared" si="922"/>
        <v>0.11918591889551589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490545018.2221663</v>
      </c>
      <c r="AJ3115" s="19">
        <f t="shared" si="921"/>
        <v>58466058.756426476</v>
      </c>
      <c r="AK3115" s="20">
        <f t="shared" si="922"/>
        <v>0.11918591889551589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490545018.2221663</v>
      </c>
      <c r="AJ3116" s="19">
        <f t="shared" si="921"/>
        <v>58466058.756426476</v>
      </c>
      <c r="AK3116" s="20">
        <f t="shared" si="922"/>
        <v>0.11918591889551589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490545018.2221663</v>
      </c>
      <c r="AJ3121" s="19">
        <f t="shared" si="921"/>
        <v>58466058.756426476</v>
      </c>
      <c r="AK3121" s="20">
        <f t="shared" si="922"/>
        <v>0.11918591889551589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490545018.2221663</v>
      </c>
      <c r="AJ3122" s="19">
        <f t="shared" si="921"/>
        <v>58466058.756426476</v>
      </c>
      <c r="AK3122" s="20">
        <f t="shared" si="922"/>
        <v>0.11918591889551589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490545018.2221663</v>
      </c>
      <c r="AJ3136" s="19">
        <f t="shared" si="921"/>
        <v>58466058.756426476</v>
      </c>
      <c r="AK3136" s="20">
        <f t="shared" si="922"/>
        <v>0.11918591889551589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490545018.2221663</v>
      </c>
      <c r="AJ3137" s="19">
        <f t="shared" si="921"/>
        <v>58466058.756426476</v>
      </c>
      <c r="AK3137" s="20">
        <f t="shared" si="922"/>
        <v>0.11918591889551589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490545018.2221663</v>
      </c>
      <c r="AJ3138" s="19">
        <f t="shared" si="921"/>
        <v>58466058.756426476</v>
      </c>
      <c r="AK3138" s="20">
        <f t="shared" si="922"/>
        <v>0.11918591889551589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490545018.2221663</v>
      </c>
      <c r="AJ3139" s="19">
        <f t="shared" si="921"/>
        <v>58466058.756426476</v>
      </c>
      <c r="AK3139" s="20">
        <f t="shared" si="922"/>
        <v>0.11918591889551589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28811447.787610624</v>
      </c>
      <c r="AJ3161" s="19">
        <f t="shared" si="940"/>
        <v>3358262.4275132758</v>
      </c>
      <c r="AK3161" s="20">
        <f t="shared" si="941"/>
        <v>0.11656000254722991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490545018.2221663</v>
      </c>
      <c r="AJ3164" s="19">
        <f t="shared" si="940"/>
        <v>58466058.756426476</v>
      </c>
      <c r="AK3164" s="20">
        <f t="shared" si="941"/>
        <v>0.11918591889551589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490545018.2221663</v>
      </c>
      <c r="AJ3194" s="27">
        <f t="shared" si="940"/>
        <v>58466058.756426476</v>
      </c>
      <c r="AK3194" s="28">
        <f t="shared" si="941"/>
        <v>0.11918591889551589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490545018.2221663</v>
      </c>
      <c r="AJ3195" s="27">
        <f t="shared" si="940"/>
        <v>58466058.756426476</v>
      </c>
      <c r="AK3195" s="28">
        <f t="shared" si="941"/>
        <v>0.11918591889551589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490545018.2221663</v>
      </c>
      <c r="AJ3217" s="19">
        <f t="shared" si="959"/>
        <v>58466058.756426476</v>
      </c>
      <c r="AK3217" s="20">
        <f t="shared" si="960"/>
        <v>0.11918591889551589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490545018.2221663</v>
      </c>
      <c r="AJ3218" s="19">
        <f t="shared" si="959"/>
        <v>58466058.756426476</v>
      </c>
      <c r="AK3218" s="20">
        <f t="shared" si="960"/>
        <v>0.11918591889551589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490545018.2221663</v>
      </c>
      <c r="AJ3219" s="19">
        <f t="shared" si="959"/>
        <v>58466058.756426476</v>
      </c>
      <c r="AK3219" s="20">
        <f t="shared" si="960"/>
        <v>0.11918591889551589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490545018.2221663</v>
      </c>
      <c r="AJ3220" s="19">
        <f t="shared" si="959"/>
        <v>58466058.756426476</v>
      </c>
      <c r="AK3220" s="20">
        <f t="shared" si="960"/>
        <v>0.11918591889551589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490545018.2221663</v>
      </c>
      <c r="AJ3221" s="19">
        <f t="shared" si="959"/>
        <v>58466058.756426476</v>
      </c>
      <c r="AK3221" s="20">
        <f t="shared" si="960"/>
        <v>0.11918591889551589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490545018.2221663</v>
      </c>
      <c r="AJ3222" s="19">
        <f t="shared" si="959"/>
        <v>58466058.756426476</v>
      </c>
      <c r="AK3222" s="20">
        <f t="shared" si="960"/>
        <v>0.11918591889551589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490545018.2221663</v>
      </c>
      <c r="AJ3227" s="19">
        <f t="shared" si="959"/>
        <v>58466058.756426476</v>
      </c>
      <c r="AK3227" s="20">
        <f t="shared" si="960"/>
        <v>0.11918591889551589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490545018.2221663</v>
      </c>
      <c r="AJ3228" s="19">
        <f t="shared" si="959"/>
        <v>58466058.756426476</v>
      </c>
      <c r="AK3228" s="20">
        <f t="shared" si="960"/>
        <v>0.11918591889551589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490545018.2221663</v>
      </c>
      <c r="AJ3253" s="27">
        <f t="shared" si="959"/>
        <v>58466058.756426476</v>
      </c>
      <c r="AK3253" s="28">
        <f t="shared" si="960"/>
        <v>0.11918591889551589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490545018.2221663</v>
      </c>
      <c r="AJ3255" s="19">
        <f t="shared" si="959"/>
        <v>58466058.756426476</v>
      </c>
      <c r="AK3255" s="20">
        <f t="shared" si="960"/>
        <v>0.11918591889551589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490545018.2221663</v>
      </c>
      <c r="AJ3277" s="27">
        <f t="shared" si="979"/>
        <v>58466058.756426476</v>
      </c>
      <c r="AK3277" s="28">
        <f t="shared" si="980"/>
        <v>0.11918591889551589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1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21219953.121415932</v>
      </c>
      <c r="AJ3278" s="200">
        <f t="shared" si="979"/>
        <v>2546394.3745699115</v>
      </c>
      <c r="AK3278" s="201">
        <f t="shared" si="980"/>
        <v>0.11999999999999998</v>
      </c>
      <c r="AL3278" s="22"/>
      <c r="AM3278" s="22"/>
      <c r="AN3278" s="22"/>
      <c r="AO3278" s="22"/>
      <c r="AP3278" s="28" t="str">
        <f t="shared" si="981"/>
        <v>20251</v>
      </c>
      <c r="AQ3278" s="28" t="str">
        <f t="shared" si="982"/>
        <v>20251RMB</v>
      </c>
      <c r="AR3278" s="206" t="str">
        <f t="shared" si="983"/>
        <v>YAMAHA_Mounter</v>
      </c>
      <c r="AS3278" s="22">
        <f t="shared" si="984"/>
        <v>9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490545018.2221663</v>
      </c>
      <c r="AJ3320" s="19">
        <f t="shared" si="979"/>
        <v>58466058.756426476</v>
      </c>
      <c r="AK3320" s="20">
        <f t="shared" si="980"/>
        <v>0.11918591889551589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490545018.2221663</v>
      </c>
      <c r="AJ3321" s="19">
        <f t="shared" si="979"/>
        <v>58466058.756426476</v>
      </c>
      <c r="AK3321" s="20">
        <f t="shared" si="980"/>
        <v>0.11918591889551589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490545018.2221663</v>
      </c>
      <c r="AJ3322" s="19">
        <f t="shared" si="979"/>
        <v>58466058.756426476</v>
      </c>
      <c r="AK3322" s="20">
        <f t="shared" si="980"/>
        <v>0.11918591889551589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490545018.2221663</v>
      </c>
      <c r="AJ3323" s="19">
        <f t="shared" si="979"/>
        <v>58466058.756426476</v>
      </c>
      <c r="AK3323" s="20">
        <f t="shared" si="980"/>
        <v>0.11918591889551589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490545018.2221663</v>
      </c>
      <c r="AJ3324" s="19">
        <f t="shared" si="979"/>
        <v>58466058.756426476</v>
      </c>
      <c r="AK3324" s="20">
        <f t="shared" si="980"/>
        <v>0.11918591889551589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490545018.2221663</v>
      </c>
      <c r="AJ3325" s="19">
        <f t="shared" si="979"/>
        <v>58466058.756426476</v>
      </c>
      <c r="AK3325" s="20">
        <f t="shared" si="980"/>
        <v>0.11918591889551589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490545018.2221663</v>
      </c>
      <c r="AJ3338" s="19">
        <f t="shared" si="999"/>
        <v>58466058.756426476</v>
      </c>
      <c r="AK3338" s="20">
        <f t="shared" si="1000"/>
        <v>0.11918591889551589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1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21219953.121415932</v>
      </c>
      <c r="AJ3343" s="200">
        <f t="shared" si="999"/>
        <v>2546394.3745699115</v>
      </c>
      <c r="AK3343" s="201">
        <f t="shared" si="1000"/>
        <v>0.11999999999999998</v>
      </c>
      <c r="AL3343" s="24"/>
      <c r="AM3343" s="24"/>
      <c r="AN3343" s="24"/>
      <c r="AO3343" s="24"/>
      <c r="AP3343" s="28" t="str">
        <f t="shared" si="1001"/>
        <v>20251</v>
      </c>
      <c r="AQ3343" s="208" t="str">
        <f t="shared" si="1002"/>
        <v>20251RMB</v>
      </c>
      <c r="AR3343" s="206" t="str">
        <f t="shared" si="1003"/>
        <v>YAMAHA_Mounter</v>
      </c>
      <c r="AS3343" s="22">
        <f t="shared" si="1004"/>
        <v>9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23890684.276106194</v>
      </c>
      <c r="AJ3550" s="27">
        <f t="shared" si="1045"/>
        <v>2834524.1323614153</v>
      </c>
      <c r="AK3550" s="28">
        <f t="shared" si="1046"/>
        <v>0.11864558166700608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23890684.276106194</v>
      </c>
      <c r="AJ3551" s="27">
        <f t="shared" si="1045"/>
        <v>2834524.1323614153</v>
      </c>
      <c r="AK3551" s="28">
        <f t="shared" si="1046"/>
        <v>0.11864558166700608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23890684.276106194</v>
      </c>
      <c r="AJ3552" s="27">
        <f t="shared" si="1045"/>
        <v>2834524.1323614153</v>
      </c>
      <c r="AK3552" s="28">
        <f t="shared" si="1046"/>
        <v>0.11864558166700608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23890684.276106194</v>
      </c>
      <c r="AJ3553" s="27">
        <f t="shared" si="1045"/>
        <v>2834524.1323614153</v>
      </c>
      <c r="AK3553" s="28">
        <f t="shared" si="1046"/>
        <v>0.11864558166700608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21219953.121415932</v>
      </c>
      <c r="AJ3566" s="27">
        <f t="shared" si="1045"/>
        <v>2546394.3745699115</v>
      </c>
      <c r="AK3566" s="28">
        <f t="shared" si="1046"/>
        <v>0.11999999999999998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24033458.336283185</v>
      </c>
      <c r="AJ3570" s="19">
        <f t="shared" si="1045"/>
        <v>2884015.0003539836</v>
      </c>
      <c r="AK3570" s="20">
        <f t="shared" si="1046"/>
        <v>0.12000000000000006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24033458.336283185</v>
      </c>
      <c r="AJ3571" s="19">
        <f t="shared" si="1045"/>
        <v>2884015.0003539836</v>
      </c>
      <c r="AK3571" s="20">
        <f t="shared" si="1046"/>
        <v>0.12000000000000006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490545018.2221663</v>
      </c>
      <c r="AJ3572" s="27">
        <f t="shared" si="1045"/>
        <v>58466058.756426476</v>
      </c>
      <c r="AK3572" s="28">
        <f t="shared" si="1046"/>
        <v>0.11918591889551589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490545018.2221663</v>
      </c>
      <c r="AJ3573" s="27">
        <f t="shared" si="1045"/>
        <v>58466058.756426476</v>
      </c>
      <c r="AK3573" s="28">
        <f t="shared" si="1046"/>
        <v>0.11918591889551589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490545018.2221663</v>
      </c>
      <c r="AJ3574" s="27">
        <f t="shared" si="1045"/>
        <v>58466058.756426476</v>
      </c>
      <c r="AK3574" s="28">
        <f t="shared" si="1046"/>
        <v>0.11918591889551589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490545018.2221663</v>
      </c>
      <c r="AJ3575" s="27">
        <f t="shared" si="1045"/>
        <v>58466058.756426476</v>
      </c>
      <c r="AK3575" s="28">
        <f t="shared" si="1046"/>
        <v>0.11918591889551589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490545018.2221663</v>
      </c>
      <c r="AJ3576" s="200">
        <f t="shared" si="1045"/>
        <v>58466058.756426476</v>
      </c>
      <c r="AK3576" s="201">
        <f t="shared" si="1046"/>
        <v>0.11918591889551589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490545018.2221663</v>
      </c>
      <c r="AJ3577" s="200">
        <f t="shared" si="1045"/>
        <v>58466058.756426476</v>
      </c>
      <c r="AK3577" s="201">
        <f t="shared" si="1046"/>
        <v>0.11918591889551589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490545018.2221663</v>
      </c>
      <c r="AJ3579" s="27">
        <f t="shared" si="1045"/>
        <v>58466058.756426476</v>
      </c>
      <c r="AK3579" s="28">
        <f t="shared" si="1046"/>
        <v>0.11918591889551589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490545018.2221663</v>
      </c>
      <c r="AJ3580" s="27">
        <f t="shared" si="1045"/>
        <v>58466058.756426476</v>
      </c>
      <c r="AK3580" s="28">
        <f t="shared" si="1046"/>
        <v>0.11918591889551589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490545018.2221663</v>
      </c>
      <c r="AJ3581" s="27">
        <f t="shared" si="1045"/>
        <v>58466058.756426476</v>
      </c>
      <c r="AK3581" s="28">
        <f t="shared" si="1046"/>
        <v>0.11918591889551589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490545018.2221663</v>
      </c>
      <c r="AJ3582" s="27">
        <f t="shared" si="1045"/>
        <v>58466058.756426476</v>
      </c>
      <c r="AK3582" s="28">
        <f t="shared" si="1046"/>
        <v>0.11918591889551589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490545018.2221663</v>
      </c>
      <c r="AJ3583" s="27">
        <f t="shared" si="1045"/>
        <v>58466058.756426476</v>
      </c>
      <c r="AK3583" s="28">
        <f t="shared" si="1046"/>
        <v>0.11918591889551589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490545018.2221663</v>
      </c>
      <c r="AJ3584" s="27">
        <f t="shared" si="1045"/>
        <v>58466058.756426476</v>
      </c>
      <c r="AK3584" s="28">
        <f t="shared" si="1046"/>
        <v>0.11918591889551589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2025</v>
      </c>
      <c r="G3585" s="23">
        <v>1</v>
      </c>
      <c r="H3585" s="29"/>
      <c r="I3585" s="93" t="str">
        <f t="shared" si="1041"/>
        <v>Q4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21219953.121415932</v>
      </c>
      <c r="AJ3585" s="27">
        <f t="shared" si="1045"/>
        <v>2546394.3745699115</v>
      </c>
      <c r="AK3585" s="28">
        <f t="shared" si="1046"/>
        <v>0.11999999999999998</v>
      </c>
      <c r="AL3585" s="24"/>
      <c r="AM3585" s="24"/>
      <c r="AN3585" s="24"/>
      <c r="AO3585" s="24"/>
      <c r="AP3585" s="95" t="str">
        <f t="shared" si="1047"/>
        <v>20251</v>
      </c>
      <c r="AQ3585" s="203" t="str">
        <f t="shared" si="1048"/>
        <v>20251JPY</v>
      </c>
      <c r="AR3585" s="206" t="str">
        <f t="shared" si="1049"/>
        <v>YAMAHA_Mounter</v>
      </c>
      <c r="AS3585" s="22">
        <f t="shared" si="1050"/>
        <v>10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2025</v>
      </c>
      <c r="G3586" s="23">
        <v>1</v>
      </c>
      <c r="H3586" s="29"/>
      <c r="I3586" s="93" t="str">
        <f t="shared" si="1041"/>
        <v>Q4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21219953.121415932</v>
      </c>
      <c r="AJ3586" s="27">
        <f t="shared" si="1045"/>
        <v>2546394.3745699115</v>
      </c>
      <c r="AK3586" s="28">
        <f t="shared" si="1046"/>
        <v>0.11999999999999998</v>
      </c>
      <c r="AL3586" s="24"/>
      <c r="AM3586" s="24"/>
      <c r="AN3586" s="24"/>
      <c r="AO3586" s="24"/>
      <c r="AP3586" s="95" t="str">
        <f t="shared" si="1047"/>
        <v>20251</v>
      </c>
      <c r="AQ3586" s="203" t="str">
        <f t="shared" si="1048"/>
        <v>20251JPY</v>
      </c>
      <c r="AR3586" s="206" t="str">
        <f t="shared" si="1049"/>
        <v>YAMAHA_Mounter</v>
      </c>
      <c r="AS3586" s="22">
        <f t="shared" si="1050"/>
        <v>10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2025</v>
      </c>
      <c r="G3587" s="23">
        <v>1</v>
      </c>
      <c r="H3587" s="29"/>
      <c r="I3587" s="93" t="str">
        <f t="shared" si="1041"/>
        <v>Q4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21219953.121415932</v>
      </c>
      <c r="AJ3587" s="27">
        <f t="shared" si="1045"/>
        <v>2546394.3745699115</v>
      </c>
      <c r="AK3587" s="28">
        <f t="shared" si="1046"/>
        <v>0.11999999999999998</v>
      </c>
      <c r="AL3587" s="24"/>
      <c r="AM3587" s="24"/>
      <c r="AN3587" s="24"/>
      <c r="AO3587" s="24"/>
      <c r="AP3587" s="95" t="str">
        <f t="shared" si="1047"/>
        <v>20251</v>
      </c>
      <c r="AQ3587" s="203" t="str">
        <f t="shared" si="1048"/>
        <v>20251JPY</v>
      </c>
      <c r="AR3587" s="206" t="str">
        <f t="shared" si="1049"/>
        <v>YAMAHA_Mounter</v>
      </c>
      <c r="AS3587" s="22">
        <f t="shared" si="1050"/>
        <v>10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2025</v>
      </c>
      <c r="G3588" s="23">
        <v>1</v>
      </c>
      <c r="H3588" s="29"/>
      <c r="I3588" s="93" t="str">
        <f t="shared" si="1041"/>
        <v>Q4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21219953.121415932</v>
      </c>
      <c r="AJ3588" s="27">
        <f t="shared" si="1045"/>
        <v>2546394.3745699115</v>
      </c>
      <c r="AK3588" s="28">
        <f t="shared" si="1046"/>
        <v>0.11999999999999998</v>
      </c>
      <c r="AL3588" s="24"/>
      <c r="AM3588" s="24"/>
      <c r="AN3588" s="24"/>
      <c r="AO3588" s="24"/>
      <c r="AP3588" s="95" t="str">
        <f t="shared" si="1047"/>
        <v>20251</v>
      </c>
      <c r="AQ3588" s="203" t="str">
        <f t="shared" si="1048"/>
        <v>20251JPY</v>
      </c>
      <c r="AR3588" s="206" t="str">
        <f t="shared" si="1049"/>
        <v>YAMAHA_Mounter</v>
      </c>
      <c r="AS3588" s="22">
        <f t="shared" si="1050"/>
        <v>10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2025</v>
      </c>
      <c r="G3589" s="23">
        <v>1</v>
      </c>
      <c r="H3589" s="29"/>
      <c r="I3589" s="93" t="str">
        <f t="shared" si="1041"/>
        <v>Q4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21219953.121415932</v>
      </c>
      <c r="AJ3589" s="27">
        <f t="shared" si="1045"/>
        <v>2546394.3745699115</v>
      </c>
      <c r="AK3589" s="28">
        <f t="shared" si="1046"/>
        <v>0.11999999999999998</v>
      </c>
      <c r="AL3589" s="24"/>
      <c r="AM3589" s="24"/>
      <c r="AN3589" s="24"/>
      <c r="AO3589" s="24"/>
      <c r="AP3589" s="95" t="str">
        <f t="shared" si="1047"/>
        <v>20251</v>
      </c>
      <c r="AQ3589" s="203" t="str">
        <f t="shared" si="1048"/>
        <v>20251JPY</v>
      </c>
      <c r="AR3589" s="206" t="str">
        <f t="shared" si="1049"/>
        <v>YAMAHA_Mounter</v>
      </c>
      <c r="AS3589" s="22">
        <f t="shared" si="1050"/>
        <v>10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2025</v>
      </c>
      <c r="G3590" s="23">
        <v>1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Q4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21219953.121415932</v>
      </c>
      <c r="AJ3590" s="27">
        <f t="shared" ref="AJ3590:AJ3653" si="1068">IF(P3590="C66 SERVICE","",SUMIFS(AC:AC,F:F,F3590,G:G,G3590,E:E,E3590))</f>
        <v>2546394.3745699115</v>
      </c>
      <c r="AK3590" s="28">
        <f t="shared" ref="AK3590:AK3653" si="1069">IF(AJ3590&gt;0,AJ3590/AI3590,"")</f>
        <v>0.11999999999999998</v>
      </c>
      <c r="AL3590" s="24"/>
      <c r="AM3590" s="24"/>
      <c r="AN3590" s="24"/>
      <c r="AO3590" s="24"/>
      <c r="AP3590" s="95" t="str">
        <f t="shared" ref="AP3590:AP3653" si="1070">IF(F3590="","",F3590&amp;G3590)</f>
        <v>20251</v>
      </c>
      <c r="AQ3590" s="203" t="str">
        <f t="shared" ref="AQ3590:AQ3653" si="1071">IF(W3590="","",F3590&amp;G3590&amp;W3590)</f>
        <v>20251JPY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10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2025</v>
      </c>
      <c r="G3593" s="23">
        <v>1</v>
      </c>
      <c r="H3593" s="29"/>
      <c r="I3593" s="93" t="str">
        <f t="shared" si="1064"/>
        <v>Q4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21219953.121415932</v>
      </c>
      <c r="AJ3593" s="27">
        <f t="shared" si="1068"/>
        <v>2546394.3745699115</v>
      </c>
      <c r="AK3593" s="28">
        <f t="shared" si="1069"/>
        <v>0.11999999999999998</v>
      </c>
      <c r="AL3593" s="24"/>
      <c r="AM3593" s="24"/>
      <c r="AN3593" s="24"/>
      <c r="AO3593" s="24"/>
      <c r="AP3593" s="95" t="str">
        <f t="shared" si="1070"/>
        <v>20251</v>
      </c>
      <c r="AQ3593" s="203" t="str">
        <f t="shared" si="1071"/>
        <v>20251JPY</v>
      </c>
      <c r="AR3593" s="206" t="str">
        <f t="shared" si="1072"/>
        <v>YAMAHA_Mounter</v>
      </c>
      <c r="AS3593" s="22">
        <f t="shared" si="1073"/>
        <v>10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2025</v>
      </c>
      <c r="G3594" s="23">
        <v>1</v>
      </c>
      <c r="H3594" s="29"/>
      <c r="I3594" s="93" t="str">
        <f t="shared" si="1064"/>
        <v>Q4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21219953.121415932</v>
      </c>
      <c r="AJ3594" s="27">
        <f t="shared" si="1068"/>
        <v>2546394.3745699115</v>
      </c>
      <c r="AK3594" s="28">
        <f t="shared" si="1069"/>
        <v>0.11999999999999998</v>
      </c>
      <c r="AL3594" s="24"/>
      <c r="AM3594" s="24"/>
      <c r="AN3594" s="24"/>
      <c r="AO3594" s="24"/>
      <c r="AP3594" s="95" t="str">
        <f t="shared" si="1070"/>
        <v>20251</v>
      </c>
      <c r="AQ3594" s="203" t="str">
        <f t="shared" si="1071"/>
        <v>20251JPY</v>
      </c>
      <c r="AR3594" s="206" t="str">
        <f t="shared" si="1072"/>
        <v>YAMAHA_Mounter</v>
      </c>
      <c r="AS3594" s="22">
        <f t="shared" si="1073"/>
        <v>10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2025</v>
      </c>
      <c r="G3595" s="23">
        <v>1</v>
      </c>
      <c r="H3595" s="29"/>
      <c r="I3595" s="93" t="str">
        <f t="shared" si="1064"/>
        <v>Q4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21219953.121415932</v>
      </c>
      <c r="AJ3595" s="27">
        <f t="shared" si="1068"/>
        <v>2546394.3745699115</v>
      </c>
      <c r="AK3595" s="28">
        <f t="shared" si="1069"/>
        <v>0.11999999999999998</v>
      </c>
      <c r="AL3595" s="24"/>
      <c r="AM3595" s="24"/>
      <c r="AN3595" s="24"/>
      <c r="AO3595" s="24"/>
      <c r="AP3595" s="95" t="str">
        <f t="shared" si="1070"/>
        <v>20251</v>
      </c>
      <c r="AQ3595" s="203" t="str">
        <f t="shared" si="1071"/>
        <v>20251JPY</v>
      </c>
      <c r="AR3595" s="206" t="str">
        <f t="shared" si="1072"/>
        <v>YAMAHA_Mounter</v>
      </c>
      <c r="AS3595" s="22">
        <f t="shared" si="1073"/>
        <v>10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2025</v>
      </c>
      <c r="G3596" s="23">
        <v>1</v>
      </c>
      <c r="H3596" s="29"/>
      <c r="I3596" s="93" t="str">
        <f t="shared" si="1064"/>
        <v>Q4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21219953.121415932</v>
      </c>
      <c r="AJ3596" s="27">
        <f t="shared" si="1068"/>
        <v>2546394.3745699115</v>
      </c>
      <c r="AK3596" s="28">
        <f t="shared" si="1069"/>
        <v>0.11999999999999998</v>
      </c>
      <c r="AL3596" s="24"/>
      <c r="AM3596" s="24"/>
      <c r="AN3596" s="24"/>
      <c r="AO3596" s="24"/>
      <c r="AP3596" s="95" t="str">
        <f t="shared" si="1070"/>
        <v>20251</v>
      </c>
      <c r="AQ3596" s="203" t="str">
        <f t="shared" si="1071"/>
        <v>20251JPY</v>
      </c>
      <c r="AR3596" s="206" t="str">
        <f t="shared" si="1072"/>
        <v>YAMAHA_Mounter</v>
      </c>
      <c r="AS3596" s="22">
        <f t="shared" si="1073"/>
        <v>10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23890684.276106194</v>
      </c>
      <c r="AJ3602" s="27">
        <f t="shared" si="1068"/>
        <v>2834524.1323614153</v>
      </c>
      <c r="AK3602" s="28">
        <f t="shared" si="1069"/>
        <v>0.11864558166700608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30629033.470902655</v>
      </c>
      <c r="AJ3621" s="200">
        <f t="shared" si="1068"/>
        <v>4204976.4447787628</v>
      </c>
      <c r="AK3621" s="201">
        <f t="shared" si="1069"/>
        <v>0.13728727185509976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490545018.2221663</v>
      </c>
      <c r="AJ3627" s="200">
        <f t="shared" si="1068"/>
        <v>58466058.756426476</v>
      </c>
      <c r="AK3627" s="201">
        <f t="shared" si="1069"/>
        <v>0.11918591889551589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490545018.2221663</v>
      </c>
      <c r="AJ3628" s="200">
        <f t="shared" si="1068"/>
        <v>58466058.756426476</v>
      </c>
      <c r="AK3628" s="201">
        <f t="shared" si="1069"/>
        <v>0.11918591889551589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490545018.2221663</v>
      </c>
      <c r="AJ3629" s="200">
        <f t="shared" si="1068"/>
        <v>58466058.756426476</v>
      </c>
      <c r="AK3629" s="201">
        <f t="shared" si="1069"/>
        <v>0.11918591889551589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490545018.2221663</v>
      </c>
      <c r="AJ3630" s="200">
        <f t="shared" si="1068"/>
        <v>58466058.756426476</v>
      </c>
      <c r="AK3630" s="201">
        <f t="shared" si="1069"/>
        <v>0.11918591889551589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1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21219953.121415932</v>
      </c>
      <c r="AJ3631" s="200">
        <f t="shared" si="1068"/>
        <v>2546394.3745699115</v>
      </c>
      <c r="AK3631" s="201">
        <f t="shared" si="1069"/>
        <v>0.11999999999999998</v>
      </c>
      <c r="AL3631" s="24"/>
      <c r="AM3631" s="24"/>
      <c r="AN3631" s="24"/>
      <c r="AO3631" s="24"/>
      <c r="AP3631" s="165" t="str">
        <f t="shared" si="1070"/>
        <v>20251</v>
      </c>
      <c r="AQ3631" s="203" t="str">
        <f t="shared" si="1071"/>
        <v>20251RMB</v>
      </c>
      <c r="AR3631" s="206" t="str">
        <f t="shared" si="1072"/>
        <v>YAMAHA_Mounter</v>
      </c>
      <c r="AS3631" s="22">
        <f t="shared" si="1073"/>
        <v>6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30629033.470902655</v>
      </c>
      <c r="AJ3632" s="200">
        <f t="shared" si="1068"/>
        <v>4204976.4447787628</v>
      </c>
      <c r="AK3632" s="201">
        <f t="shared" si="1069"/>
        <v>0.13728727185509976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30629033.470902655</v>
      </c>
      <c r="AJ3635" s="200">
        <f t="shared" si="1068"/>
        <v>4204976.4447787628</v>
      </c>
      <c r="AK3635" s="201">
        <f t="shared" si="1069"/>
        <v>0.13728727185509976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30629033.470902655</v>
      </c>
      <c r="AJ3636" s="200">
        <f t="shared" si="1068"/>
        <v>4204976.4447787628</v>
      </c>
      <c r="AK3636" s="201">
        <f t="shared" si="1069"/>
        <v>0.13728727185509976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30629033.470902655</v>
      </c>
      <c r="AJ3645" s="200">
        <f t="shared" si="1068"/>
        <v>4204976.4447787628</v>
      </c>
      <c r="AK3645" s="201">
        <f t="shared" si="1069"/>
        <v>0.13728727185509976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30629033.470902655</v>
      </c>
      <c r="AJ3646" s="200">
        <f t="shared" si="1068"/>
        <v>4204976.4447787628</v>
      </c>
      <c r="AK3646" s="201">
        <f t="shared" si="1069"/>
        <v>0.13728727185509976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30629033.470902655</v>
      </c>
      <c r="AJ3647" s="200">
        <f t="shared" si="1068"/>
        <v>4204976.4447787628</v>
      </c>
      <c r="AK3647" s="201">
        <f t="shared" si="1069"/>
        <v>0.13728727185509976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30629033.470902655</v>
      </c>
      <c r="AJ3648" s="200">
        <f t="shared" si="1068"/>
        <v>4204976.4447787628</v>
      </c>
      <c r="AK3648" s="201">
        <f t="shared" si="1069"/>
        <v>0.13728727185509976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30629033.470902655</v>
      </c>
      <c r="AJ3649" s="200">
        <f t="shared" si="1068"/>
        <v>4204976.4447787628</v>
      </c>
      <c r="AK3649" s="201">
        <f t="shared" si="1069"/>
        <v>0.13728727185509976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30629033.470902655</v>
      </c>
      <c r="AJ3650" s="200">
        <f t="shared" si="1068"/>
        <v>4204976.4447787628</v>
      </c>
      <c r="AK3650" s="201">
        <f t="shared" si="1069"/>
        <v>0.13728727185509976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30629033.470902655</v>
      </c>
      <c r="AJ3651" s="200">
        <f t="shared" si="1068"/>
        <v>4204976.4447787628</v>
      </c>
      <c r="AK3651" s="201">
        <f t="shared" si="1069"/>
        <v>0.13728727185509976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Cancel</v>
      </c>
      <c r="F3652" s="23" t="s">
        <v>186</v>
      </c>
      <c r="G3652" s="152" t="s">
        <v>186</v>
      </c>
      <c r="H3652" s="29"/>
      <c r="I3652" s="204" t="str">
        <f t="shared" si="1064"/>
        <v>Cancel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490545018.2221663</v>
      </c>
      <c r="AJ3652" s="200">
        <f t="shared" si="1068"/>
        <v>58466058.756426476</v>
      </c>
      <c r="AK3652" s="201">
        <f t="shared" si="1069"/>
        <v>0.11918591889551589</v>
      </c>
      <c r="AL3652" s="24"/>
      <c r="AM3652" s="24"/>
      <c r="AN3652" s="24"/>
      <c r="AO3652" s="24"/>
      <c r="AP3652" s="165" t="str">
        <f t="shared" si="1070"/>
        <v>CancelCancel</v>
      </c>
      <c r="AQ3652" s="203" t="str">
        <f t="shared" si="1071"/>
        <v>CancelCancelJPY</v>
      </c>
      <c r="AR3652" s="206" t="str">
        <f t="shared" si="1072"/>
        <v>YAMAHA_Mounter</v>
      </c>
      <c r="AS3652" s="22" t="str">
        <f t="shared" si="1073"/>
        <v/>
      </c>
      <c r="AT3652" s="24" t="str">
        <f t="shared" si="1074"/>
        <v/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30629033.470902655</v>
      </c>
      <c r="AJ3653" s="200">
        <f t="shared" si="1068"/>
        <v>4204976.4447787628</v>
      </c>
      <c r="AK3653" s="201">
        <f t="shared" si="1069"/>
        <v>0.13728727185509976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30629033.470902655</v>
      </c>
      <c r="AJ3654" s="200">
        <f t="shared" ref="AJ3654:AJ3717" si="1090">IF(P3654="C66 SERVICE","",SUMIFS(AC:AC,F:F,F3654,G:G,G3654,E:E,E3654))</f>
        <v>4204976.4447787628</v>
      </c>
      <c r="AK3654" s="201">
        <f t="shared" ref="AK3654:AK3717" si="1091">IF(AJ3654&gt;0,AJ3654/AI3654,"")</f>
        <v>0.13728727185509976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30629033.470902655</v>
      </c>
      <c r="AJ3655" s="200">
        <f t="shared" si="1090"/>
        <v>4204976.4447787628</v>
      </c>
      <c r="AK3655" s="201">
        <f t="shared" si="1091"/>
        <v>0.13728727185509976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30629033.470902655</v>
      </c>
      <c r="AJ3656" s="200">
        <f t="shared" si="1090"/>
        <v>4204976.4447787628</v>
      </c>
      <c r="AK3656" s="201">
        <f t="shared" si="1091"/>
        <v>0.13728727185509976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30629033.470902655</v>
      </c>
      <c r="AJ3657" s="200">
        <f t="shared" si="1090"/>
        <v>4204976.4447787628</v>
      </c>
      <c r="AK3657" s="201">
        <f t="shared" si="1091"/>
        <v>0.13728727185509976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30629033.470902655</v>
      </c>
      <c r="AJ3658" s="200">
        <f t="shared" si="1090"/>
        <v>4204976.4447787628</v>
      </c>
      <c r="AK3658" s="201">
        <f t="shared" si="1091"/>
        <v>0.13728727185509976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30629033.470902655</v>
      </c>
      <c r="AJ3659" s="200">
        <f t="shared" si="1090"/>
        <v>4204976.4447787628</v>
      </c>
      <c r="AK3659" s="201">
        <f t="shared" si="1091"/>
        <v>0.13728727185509976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1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21219953.121415932</v>
      </c>
      <c r="AJ3661" s="200">
        <f t="shared" si="1090"/>
        <v>2546394.3745699115</v>
      </c>
      <c r="AK3661" s="201">
        <f t="shared" si="1091"/>
        <v>0.11999999999999998</v>
      </c>
      <c r="AL3661" s="24"/>
      <c r="AM3661" s="24"/>
      <c r="AN3661" s="24"/>
      <c r="AO3661" s="24"/>
      <c r="AP3661" s="165" t="str">
        <f t="shared" si="1092"/>
        <v>20251</v>
      </c>
      <c r="AQ3661" s="203" t="str">
        <f t="shared" si="1093"/>
        <v>20251RMB</v>
      </c>
      <c r="AR3661" s="206" t="str">
        <f t="shared" si="1094"/>
        <v>YAMAHA_Mounter</v>
      </c>
      <c r="AS3661" s="22">
        <f t="shared" si="1095"/>
        <v>5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30629033.470902655</v>
      </c>
      <c r="AJ3662" s="200">
        <f t="shared" si="1090"/>
        <v>4204976.4447787628</v>
      </c>
      <c r="AK3662" s="201">
        <f t="shared" si="1091"/>
        <v>0.13728727185509976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1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21219953.121415932</v>
      </c>
      <c r="AJ3663" s="200">
        <f t="shared" si="1090"/>
        <v>2546394.3745699115</v>
      </c>
      <c r="AK3663" s="201">
        <f t="shared" si="1091"/>
        <v>0.11999999999999998</v>
      </c>
      <c r="AL3663" s="24"/>
      <c r="AM3663" s="24"/>
      <c r="AN3663" s="24"/>
      <c r="AO3663" s="24"/>
      <c r="AP3663" s="165" t="str">
        <f t="shared" si="1092"/>
        <v>20251</v>
      </c>
      <c r="AQ3663" s="203" t="str">
        <f t="shared" si="1093"/>
        <v>20251RMB</v>
      </c>
      <c r="AR3663" s="206" t="str">
        <f t="shared" si="1094"/>
        <v>YAMAHA_Mounter</v>
      </c>
      <c r="AS3663" s="22">
        <f t="shared" si="1095"/>
        <v>5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24033458.336283185</v>
      </c>
      <c r="AJ3667" s="200">
        <f t="shared" si="1090"/>
        <v>2884015.0003539836</v>
      </c>
      <c r="AK3667" s="201">
        <f t="shared" si="1091"/>
        <v>0.12000000000000006</v>
      </c>
      <c r="AL3667" s="24"/>
      <c r="AM3667" s="24"/>
      <c r="AN3667" s="24"/>
      <c r="AO3667" s="24" t="s">
        <v>3563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30629033.470902655</v>
      </c>
      <c r="AJ3682" s="200">
        <f t="shared" si="1090"/>
        <v>4204976.4447787628</v>
      </c>
      <c r="AK3682" s="201">
        <f t="shared" si="1091"/>
        <v>0.13728727185509976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30629033.470902655</v>
      </c>
      <c r="AJ3683" s="200">
        <f t="shared" si="1090"/>
        <v>4204976.4447787628</v>
      </c>
      <c r="AK3683" s="201">
        <f t="shared" si="1091"/>
        <v>0.13728727185509976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30629033.470902655</v>
      </c>
      <c r="AJ3684" s="200">
        <f t="shared" si="1090"/>
        <v>4204976.4447787628</v>
      </c>
      <c r="AK3684" s="201">
        <f t="shared" si="1091"/>
        <v>0.13728727185509976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30629033.470902655</v>
      </c>
      <c r="AJ3685" s="200">
        <f t="shared" si="1090"/>
        <v>4204976.4447787628</v>
      </c>
      <c r="AK3685" s="201">
        <f t="shared" si="1091"/>
        <v>0.13728727185509976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30629033.470902655</v>
      </c>
      <c r="AJ3686" s="200">
        <f t="shared" si="1090"/>
        <v>4204976.4447787628</v>
      </c>
      <c r="AK3686" s="201">
        <f t="shared" si="1091"/>
        <v>0.13728727185509976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490545018.2221663</v>
      </c>
      <c r="AJ3687" s="200">
        <f t="shared" si="1090"/>
        <v>58466058.756426476</v>
      </c>
      <c r="AK3687" s="201">
        <f t="shared" si="1091"/>
        <v>0.11918591889551589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490545018.2221663</v>
      </c>
      <c r="AJ3688" s="200">
        <f t="shared" si="1090"/>
        <v>58466058.756426476</v>
      </c>
      <c r="AK3688" s="201">
        <f t="shared" si="1091"/>
        <v>0.11918591889551589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30629033.470902655</v>
      </c>
      <c r="AJ3693" s="200">
        <f t="shared" si="1090"/>
        <v>4204976.4447787628</v>
      </c>
      <c r="AK3693" s="201">
        <f t="shared" si="1091"/>
        <v>0.13728727185509976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23890684.276106194</v>
      </c>
      <c r="AJ3698" s="200">
        <f t="shared" si="1090"/>
        <v>2834524.1323614153</v>
      </c>
      <c r="AK3698" s="201">
        <f t="shared" si="1091"/>
        <v>0.11864558166700608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23890684.276106194</v>
      </c>
      <c r="AJ3699" s="200">
        <f t="shared" si="1090"/>
        <v>2834524.1323614153</v>
      </c>
      <c r="AK3699" s="201">
        <f t="shared" si="1091"/>
        <v>0.11864558166700608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24033458.336283185</v>
      </c>
      <c r="AJ3707" s="200">
        <f t="shared" si="1090"/>
        <v>2884015.0003539836</v>
      </c>
      <c r="AK3707" s="201">
        <f t="shared" si="1091"/>
        <v>0.12000000000000006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30629033.470902655</v>
      </c>
      <c r="AJ3708" s="200">
        <f t="shared" si="1090"/>
        <v>4204976.4447787628</v>
      </c>
      <c r="AK3708" s="201">
        <f t="shared" si="1091"/>
        <v>0.13728727185509976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30629033.470902655</v>
      </c>
      <c r="AJ3709" s="200">
        <f t="shared" si="1090"/>
        <v>4204976.4447787628</v>
      </c>
      <c r="AK3709" s="201">
        <f t="shared" si="1091"/>
        <v>0.13728727185509976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30629033.470902655</v>
      </c>
      <c r="AJ3710" s="200">
        <f t="shared" si="1090"/>
        <v>4204976.4447787628</v>
      </c>
      <c r="AK3710" s="201">
        <f t="shared" si="1091"/>
        <v>0.13728727185509976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30629033.470902655</v>
      </c>
      <c r="AJ3711" s="200">
        <f t="shared" si="1090"/>
        <v>4204976.4447787628</v>
      </c>
      <c r="AK3711" s="201">
        <f t="shared" si="1091"/>
        <v>0.13728727185509976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30629033.470902655</v>
      </c>
      <c r="AJ3712" s="200">
        <f t="shared" si="1090"/>
        <v>4204976.4447787628</v>
      </c>
      <c r="AK3712" s="201">
        <f t="shared" si="1091"/>
        <v>0.13728727185509976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30629033.470902655</v>
      </c>
      <c r="AJ3713" s="200">
        <f t="shared" si="1090"/>
        <v>4204976.4447787628</v>
      </c>
      <c r="AK3713" s="201">
        <f t="shared" si="1091"/>
        <v>0.13728727185509976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490545018.2221663</v>
      </c>
      <c r="AJ3714" s="200">
        <f t="shared" si="1090"/>
        <v>58466058.756426476</v>
      </c>
      <c r="AK3714" s="201">
        <f t="shared" si="1091"/>
        <v>0.11918591889551589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2025</v>
      </c>
      <c r="G3717" s="23">
        <v>1</v>
      </c>
      <c r="H3717" s="29"/>
      <c r="I3717" s="204" t="str">
        <f t="shared" si="1086"/>
        <v>Q4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21219953.121415932</v>
      </c>
      <c r="AJ3717" s="200">
        <f t="shared" si="1090"/>
        <v>2546394.3745699115</v>
      </c>
      <c r="AK3717" s="201">
        <f t="shared" si="1091"/>
        <v>0.11999999999999998</v>
      </c>
      <c r="AL3717" s="24"/>
      <c r="AM3717" s="24"/>
      <c r="AN3717" s="24"/>
      <c r="AO3717" s="24"/>
      <c r="AP3717" s="165" t="str">
        <f t="shared" si="1092"/>
        <v>20251</v>
      </c>
      <c r="AQ3717" s="203" t="str">
        <f t="shared" si="1093"/>
        <v>20251RMB</v>
      </c>
      <c r="AR3717" s="206" t="str">
        <f t="shared" si="1094"/>
        <v>YAMAHA_Mounter</v>
      </c>
      <c r="AS3717" s="22">
        <f t="shared" si="1095"/>
        <v>4</v>
      </c>
      <c r="AT3717" s="24" t="str">
        <f t="shared" si="1096"/>
        <v>4-6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2025</v>
      </c>
      <c r="G3718" s="23">
        <v>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Q4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21219953.121415932</v>
      </c>
      <c r="AJ3718" s="200">
        <f t="shared" ref="AJ3718:AJ3724" si="1112">IF(P3718="C66 SERVICE","",SUMIFS(AC:AC,F:F,F3718,G:G,G3718,E:E,E3718))</f>
        <v>2546394.3745699115</v>
      </c>
      <c r="AK3718" s="201">
        <f t="shared" ref="AK3718:AK3724" si="1113">IF(AJ3718&gt;0,AJ3718/AI3718,"")</f>
        <v>0.11999999999999998</v>
      </c>
      <c r="AL3718" s="24"/>
      <c r="AM3718" s="24"/>
      <c r="AN3718" s="24"/>
      <c r="AO3718" s="24"/>
      <c r="AP3718" s="165" t="str">
        <f t="shared" ref="AP3718:AP3724" si="1114">IF(F3718="","",F3718&amp;G3718)</f>
        <v>20251</v>
      </c>
      <c r="AQ3718" s="203" t="str">
        <f t="shared" ref="AQ3718:AQ3724" si="1115">IF(W3718="","",F3718&amp;G3718&amp;W3718)</f>
        <v>20251RMB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4</v>
      </c>
      <c r="AT3718" s="24" t="str">
        <f t="shared" ref="AT3718:AT3724" si="1118">IF(ISNUMBER(AS3718), IF(AS3718&gt;=0, IF(AS3718&lt;=3, "0-3 months", IF(AS3718&lt;=6, "4-6 months", "&gt; 6 months"))), "")</f>
        <v>4-6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21219953.121415932</v>
      </c>
      <c r="AJ3726" s="200">
        <f t="shared" si="1131"/>
        <v>2546394.3745699115</v>
      </c>
      <c r="AK3726" s="201">
        <f t="shared" si="1132"/>
        <v>0.11999999999999998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30629033.470902655</v>
      </c>
      <c r="AJ3727" s="200">
        <f t="shared" si="1131"/>
        <v>4204976.4447787628</v>
      </c>
      <c r="AK3727" s="201">
        <f t="shared" si="1132"/>
        <v>0.13728727185509976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2025</v>
      </c>
      <c r="G3728" s="23">
        <v>1</v>
      </c>
      <c r="H3728" s="29"/>
      <c r="I3728" s="204" t="str">
        <f t="shared" si="1123"/>
        <v>Q4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21219953.121415932</v>
      </c>
      <c r="AJ3728" s="200">
        <f t="shared" si="1131"/>
        <v>2546394.3745699115</v>
      </c>
      <c r="AK3728" s="201">
        <f t="shared" si="1132"/>
        <v>0.11999999999999998</v>
      </c>
      <c r="AL3728" s="24"/>
      <c r="AM3728" s="24"/>
      <c r="AN3728" s="24"/>
      <c r="AO3728" s="24"/>
      <c r="AP3728" s="165" t="str">
        <f t="shared" si="1133"/>
        <v>20251</v>
      </c>
      <c r="AQ3728" s="203" t="str">
        <f t="shared" si="1134"/>
        <v>20251RMB</v>
      </c>
      <c r="AR3728" s="206" t="str">
        <f t="shared" si="1135"/>
        <v>YAMAHA_Non_Mounter</v>
      </c>
      <c r="AS3728" s="22">
        <f t="shared" si="1136"/>
        <v>3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24033458.336283185</v>
      </c>
      <c r="AJ3729" s="200">
        <f t="shared" si="1131"/>
        <v>2884015.0003539836</v>
      </c>
      <c r="AK3729" s="201">
        <f t="shared" si="1132"/>
        <v>0.12000000000000006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30629033.470902655</v>
      </c>
      <c r="AJ3730" s="200">
        <f t="shared" si="1131"/>
        <v>4204976.4447787628</v>
      </c>
      <c r="AK3730" s="201">
        <f t="shared" si="1132"/>
        <v>0.13728727185509976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30629033.470902655</v>
      </c>
      <c r="AJ3731" s="200">
        <f t="shared" si="1131"/>
        <v>4204976.4447787628</v>
      </c>
      <c r="AK3731" s="201">
        <f t="shared" si="1132"/>
        <v>0.13728727185509976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30629033.470902655</v>
      </c>
      <c r="AJ3732" s="200">
        <f t="shared" si="1131"/>
        <v>4204976.4447787628</v>
      </c>
      <c r="AK3732" s="201">
        <f t="shared" si="1132"/>
        <v>0.13728727185509976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30629033.470902655</v>
      </c>
      <c r="AJ3733" s="200">
        <f t="shared" si="1131"/>
        <v>4204976.4447787628</v>
      </c>
      <c r="AK3733" s="201">
        <f t="shared" si="1132"/>
        <v>0.13728727185509976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30629033.470902655</v>
      </c>
      <c r="AJ3734" s="200">
        <f t="shared" si="1131"/>
        <v>4204976.4447787628</v>
      </c>
      <c r="AK3734" s="201">
        <f t="shared" si="1132"/>
        <v>0.13728727185509976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21219953.121415932</v>
      </c>
      <c r="AJ3735" s="200">
        <f t="shared" si="1131"/>
        <v>2546394.3745699115</v>
      </c>
      <c r="AK3735" s="201">
        <f t="shared" si="1132"/>
        <v>0.11999999999999998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21219953.121415932</v>
      </c>
      <c r="AJ3737" s="200">
        <f t="shared" si="1131"/>
        <v>2546394.3745699115</v>
      </c>
      <c r="AK3737" s="201">
        <f t="shared" si="1132"/>
        <v>0.11999999999999998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24033458.336283185</v>
      </c>
      <c r="AJ3744" s="200">
        <f t="shared" si="1131"/>
        <v>2884015.0003539836</v>
      </c>
      <c r="AK3744" s="201">
        <f t="shared" ref="AK3744:AK3807" si="1144">IF(AJ3744&gt;0,AJ3744/AI3744,"")</f>
        <v>0.12000000000000006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24033458.336283185</v>
      </c>
      <c r="AJ3745" s="200">
        <f t="shared" si="1131"/>
        <v>2884015.0003539836</v>
      </c>
      <c r="AK3745" s="201">
        <f t="shared" si="1144"/>
        <v>0.12000000000000006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24033458.336283185</v>
      </c>
      <c r="AJ3746" s="200">
        <f t="shared" si="1131"/>
        <v>2884015.0003539836</v>
      </c>
      <c r="AK3746" s="201">
        <f t="shared" si="1144"/>
        <v>0.12000000000000006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24033458.336283185</v>
      </c>
      <c r="AJ3747" s="200">
        <f t="shared" si="1131"/>
        <v>2884015.0003539836</v>
      </c>
      <c r="AK3747" s="201">
        <f t="shared" si="1144"/>
        <v>0.12000000000000006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24033458.336283185</v>
      </c>
      <c r="AJ3748" s="200">
        <f t="shared" si="1131"/>
        <v>2884015.0003539836</v>
      </c>
      <c r="AK3748" s="201">
        <f t="shared" si="1144"/>
        <v>0.12000000000000006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24033458.336283185</v>
      </c>
      <c r="AJ3749" s="200">
        <f t="shared" si="1131"/>
        <v>2884015.0003539836</v>
      </c>
      <c r="AK3749" s="201">
        <f t="shared" si="1144"/>
        <v>0.12000000000000006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2024</v>
      </c>
      <c r="G3750" s="23">
        <v>12</v>
      </c>
      <c r="H3750" s="29"/>
      <c r="I3750" s="204" t="str">
        <f t="shared" si="1141"/>
        <v>Q3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24033458.336283185</v>
      </c>
      <c r="AJ3750" s="200">
        <f t="shared" si="1131"/>
        <v>2884015.0003539836</v>
      </c>
      <c r="AK3750" s="201">
        <f t="shared" si="1144"/>
        <v>0.12000000000000006</v>
      </c>
      <c r="AL3750" s="24"/>
      <c r="AM3750" s="24"/>
      <c r="AN3750" s="24"/>
      <c r="AO3750" s="24"/>
      <c r="AP3750" s="165" t="str">
        <f t="shared" si="1145"/>
        <v>202412</v>
      </c>
      <c r="AQ3750" s="203" t="str">
        <f t="shared" si="1146"/>
        <v>202412JPY</v>
      </c>
      <c r="AR3750" s="206" t="str">
        <f t="shared" si="1147"/>
        <v>YAMAHA_Mounter</v>
      </c>
      <c r="AS3750" s="22">
        <f t="shared" si="1148"/>
        <v>2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2024</v>
      </c>
      <c r="G3751" s="23">
        <v>12</v>
      </c>
      <c r="H3751" s="29"/>
      <c r="I3751" s="204" t="str">
        <f t="shared" si="1141"/>
        <v>Q3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24033458.336283185</v>
      </c>
      <c r="AJ3751" s="200">
        <f t="shared" si="1131"/>
        <v>2884015.0003539836</v>
      </c>
      <c r="AK3751" s="201">
        <f t="shared" si="1144"/>
        <v>0.12000000000000006</v>
      </c>
      <c r="AL3751" s="24"/>
      <c r="AM3751" s="24"/>
      <c r="AN3751" s="24"/>
      <c r="AO3751" s="24"/>
      <c r="AP3751" s="165" t="str">
        <f t="shared" si="1145"/>
        <v>202412</v>
      </c>
      <c r="AQ3751" s="203" t="str">
        <f t="shared" si="1146"/>
        <v>202412JPY</v>
      </c>
      <c r="AR3751" s="206" t="str">
        <f t="shared" si="1147"/>
        <v>YAMAHA_Mounter</v>
      </c>
      <c r="AS3751" s="22">
        <f t="shared" si="1148"/>
        <v>2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2024</v>
      </c>
      <c r="G3752" s="23">
        <v>12</v>
      </c>
      <c r="H3752" s="29"/>
      <c r="I3752" s="204" t="str">
        <f t="shared" si="1141"/>
        <v>Q3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24033458.336283185</v>
      </c>
      <c r="AJ3752" s="200">
        <f t="shared" si="1131"/>
        <v>2884015.0003539836</v>
      </c>
      <c r="AK3752" s="201">
        <f t="shared" si="1144"/>
        <v>0.12000000000000006</v>
      </c>
      <c r="AL3752" s="24"/>
      <c r="AM3752" s="24"/>
      <c r="AN3752" s="24"/>
      <c r="AO3752" s="24"/>
      <c r="AP3752" s="165" t="str">
        <f t="shared" si="1145"/>
        <v>202412</v>
      </c>
      <c r="AQ3752" s="203" t="str">
        <f t="shared" si="1146"/>
        <v>202412JPY</v>
      </c>
      <c r="AR3752" s="206" t="str">
        <f t="shared" si="1147"/>
        <v>YAMAHA_Mounter</v>
      </c>
      <c r="AS3752" s="22">
        <f t="shared" si="1148"/>
        <v>2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2024</v>
      </c>
      <c r="G3753" s="23">
        <v>12</v>
      </c>
      <c r="H3753" s="29"/>
      <c r="I3753" s="204" t="str">
        <f t="shared" si="1141"/>
        <v>Q3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24033458.336283185</v>
      </c>
      <c r="AJ3753" s="200">
        <f t="shared" si="1131"/>
        <v>2884015.0003539836</v>
      </c>
      <c r="AK3753" s="201">
        <f t="shared" si="1144"/>
        <v>0.12000000000000006</v>
      </c>
      <c r="AL3753" s="24"/>
      <c r="AM3753" s="24"/>
      <c r="AN3753" s="24"/>
      <c r="AO3753" s="24"/>
      <c r="AP3753" s="165" t="str">
        <f t="shared" si="1145"/>
        <v>202412</v>
      </c>
      <c r="AQ3753" s="203" t="str">
        <f t="shared" si="1146"/>
        <v>202412JPY</v>
      </c>
      <c r="AR3753" s="206" t="str">
        <f t="shared" si="1147"/>
        <v>YAMAHA_Mounter</v>
      </c>
      <c r="AS3753" s="22">
        <f t="shared" si="1148"/>
        <v>2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3656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21219953.121415932</v>
      </c>
      <c r="AJ3754" s="200">
        <f t="shared" si="1131"/>
        <v>2546394.3745699115</v>
      </c>
      <c r="AK3754" s="201">
        <f t="shared" si="1144"/>
        <v>0.11999999999999998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3656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21219953.121415932</v>
      </c>
      <c r="AJ3755" s="200">
        <f t="shared" si="1131"/>
        <v>2546394.3745699115</v>
      </c>
      <c r="AK3755" s="201">
        <f t="shared" si="1144"/>
        <v>0.11999999999999998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3656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21219953.121415932</v>
      </c>
      <c r="AJ3756" s="200">
        <f t="shared" si="1131"/>
        <v>2546394.3745699115</v>
      </c>
      <c r="AK3756" s="201">
        <f t="shared" si="1144"/>
        <v>0.11999999999999998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3591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21219953.121415932</v>
      </c>
      <c r="AJ3757" s="200">
        <f t="shared" si="1131"/>
        <v>2546394.3745699115</v>
      </c>
      <c r="AK3757" s="201">
        <f t="shared" si="1144"/>
        <v>0.11999999999999998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21219953.121415932</v>
      </c>
      <c r="AJ3758" s="200">
        <f t="shared" si="1131"/>
        <v>2546394.3745699115</v>
      </c>
      <c r="AK3758" s="201">
        <f t="shared" si="1144"/>
        <v>0.11999999999999998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2024</v>
      </c>
      <c r="G3759" s="23">
        <v>12</v>
      </c>
      <c r="H3759" s="29"/>
      <c r="I3759" s="93" t="str">
        <f t="shared" si="1141"/>
        <v>Q3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24033458.336283185</v>
      </c>
      <c r="AJ3759" s="27">
        <f t="shared" si="1131"/>
        <v>2884015.0003539836</v>
      </c>
      <c r="AK3759" s="243">
        <f t="shared" si="1144"/>
        <v>0.12000000000000006</v>
      </c>
      <c r="AL3759" s="24"/>
      <c r="AM3759" s="24"/>
      <c r="AN3759" s="24"/>
      <c r="AO3759" s="24"/>
      <c r="AP3759" s="165" t="str">
        <f t="shared" si="1145"/>
        <v>202412</v>
      </c>
      <c r="AQ3759" s="244" t="str">
        <f t="shared" si="1146"/>
        <v>202412JPY</v>
      </c>
      <c r="AR3759" s="245" t="str">
        <f t="shared" si="1147"/>
        <v>YAMAHA_Mounter</v>
      </c>
      <c r="AS3759" s="22">
        <f t="shared" si="1148"/>
        <v>2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2024</v>
      </c>
      <c r="G3760" s="23">
        <v>12</v>
      </c>
      <c r="H3760" s="29"/>
      <c r="I3760" s="93" t="str">
        <f t="shared" si="1141"/>
        <v>Q3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24033458.336283185</v>
      </c>
      <c r="AJ3760" s="27">
        <f t="shared" si="1131"/>
        <v>2884015.0003539836</v>
      </c>
      <c r="AK3760" s="243">
        <f t="shared" si="1144"/>
        <v>0.12000000000000006</v>
      </c>
      <c r="AL3760" s="24"/>
      <c r="AM3760" s="24"/>
      <c r="AN3760" s="24"/>
      <c r="AO3760" s="24"/>
      <c r="AP3760" s="165" t="str">
        <f t="shared" si="1145"/>
        <v>202412</v>
      </c>
      <c r="AQ3760" s="244" t="str">
        <f t="shared" si="1146"/>
        <v>202412JPY</v>
      </c>
      <c r="AR3760" s="245" t="str">
        <f t="shared" si="1147"/>
        <v>YAMAHA_Mounter</v>
      </c>
      <c r="AS3760" s="22">
        <f t="shared" si="1148"/>
        <v>2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2024</v>
      </c>
      <c r="G3761" s="23">
        <v>12</v>
      </c>
      <c r="H3761" s="29"/>
      <c r="I3761" s="93" t="str">
        <f t="shared" si="1141"/>
        <v>Q3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24033458.336283185</v>
      </c>
      <c r="AJ3761" s="27">
        <f t="shared" si="1131"/>
        <v>2884015.0003539836</v>
      </c>
      <c r="AK3761" s="243">
        <f t="shared" si="1144"/>
        <v>0.12000000000000006</v>
      </c>
      <c r="AL3761" s="24"/>
      <c r="AM3761" s="24"/>
      <c r="AN3761" s="24"/>
      <c r="AO3761" s="24"/>
      <c r="AP3761" s="165" t="str">
        <f t="shared" si="1145"/>
        <v>202412</v>
      </c>
      <c r="AQ3761" s="244" t="str">
        <f t="shared" si="1146"/>
        <v>202412JPY</v>
      </c>
      <c r="AR3761" s="245" t="str">
        <f t="shared" si="1147"/>
        <v>YAMAHA_Mounter</v>
      </c>
      <c r="AS3761" s="22">
        <f t="shared" si="1148"/>
        <v>2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2024</v>
      </c>
      <c r="G3762" s="23">
        <v>12</v>
      </c>
      <c r="H3762" s="29"/>
      <c r="I3762" s="93" t="str">
        <f t="shared" si="1141"/>
        <v>Q3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24033458.336283185</v>
      </c>
      <c r="AJ3762" s="27">
        <f t="shared" si="1131"/>
        <v>2884015.0003539836</v>
      </c>
      <c r="AK3762" s="243">
        <f t="shared" si="1144"/>
        <v>0.12000000000000006</v>
      </c>
      <c r="AL3762" s="24"/>
      <c r="AM3762" s="24"/>
      <c r="AN3762" s="24"/>
      <c r="AO3762" s="24"/>
      <c r="AP3762" s="165" t="str">
        <f t="shared" si="1145"/>
        <v>202412</v>
      </c>
      <c r="AQ3762" s="244" t="str">
        <f t="shared" si="1146"/>
        <v>202412JPY</v>
      </c>
      <c r="AR3762" s="245" t="str">
        <f t="shared" si="1147"/>
        <v>YAMAHA_Mounter</v>
      </c>
      <c r="AS3762" s="22">
        <f t="shared" si="1148"/>
        <v>2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2024</v>
      </c>
      <c r="G3763" s="23">
        <v>12</v>
      </c>
      <c r="H3763" s="29"/>
      <c r="I3763" s="93" t="str">
        <f t="shared" si="1141"/>
        <v>Q3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24033458.336283185</v>
      </c>
      <c r="AJ3763" s="27">
        <f t="shared" si="1131"/>
        <v>2884015.0003539836</v>
      </c>
      <c r="AK3763" s="243">
        <f t="shared" si="1144"/>
        <v>0.12000000000000006</v>
      </c>
      <c r="AL3763" s="24"/>
      <c r="AM3763" s="24"/>
      <c r="AN3763" s="24"/>
      <c r="AO3763" s="24"/>
      <c r="AP3763" s="165" t="str">
        <f t="shared" si="1145"/>
        <v>202412</v>
      </c>
      <c r="AQ3763" s="244" t="str">
        <f t="shared" si="1146"/>
        <v>202412JPY</v>
      </c>
      <c r="AR3763" s="245" t="str">
        <f t="shared" si="1147"/>
        <v>YAMAHA_Mounter</v>
      </c>
      <c r="AS3763" s="22">
        <f t="shared" si="1148"/>
        <v>2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2024</v>
      </c>
      <c r="G3764" s="23">
        <v>12</v>
      </c>
      <c r="H3764" s="29"/>
      <c r="I3764" s="93" t="str">
        <f t="shared" si="1141"/>
        <v>Q3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24033458.336283185</v>
      </c>
      <c r="AJ3764" s="27">
        <f t="shared" si="1131"/>
        <v>2884015.0003539836</v>
      </c>
      <c r="AK3764" s="243">
        <f t="shared" si="1144"/>
        <v>0.12000000000000006</v>
      </c>
      <c r="AL3764" s="24"/>
      <c r="AM3764" s="24"/>
      <c r="AN3764" s="24"/>
      <c r="AO3764" s="24"/>
      <c r="AP3764" s="165" t="str">
        <f t="shared" si="1145"/>
        <v>202412</v>
      </c>
      <c r="AQ3764" s="244" t="str">
        <f t="shared" si="1146"/>
        <v>202412JPY</v>
      </c>
      <c r="AR3764" s="245" t="str">
        <f t="shared" si="1147"/>
        <v>YAMAHA_Mounter</v>
      </c>
      <c r="AS3764" s="22">
        <f t="shared" si="1148"/>
        <v>2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2024</v>
      </c>
      <c r="G3765" s="23">
        <v>12</v>
      </c>
      <c r="H3765" s="29"/>
      <c r="I3765" s="93" t="str">
        <f t="shared" si="1141"/>
        <v>Q3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24033458.336283185</v>
      </c>
      <c r="AJ3765" s="27">
        <f t="shared" si="1131"/>
        <v>2884015.0003539836</v>
      </c>
      <c r="AK3765" s="243">
        <f t="shared" si="1144"/>
        <v>0.12000000000000006</v>
      </c>
      <c r="AL3765" s="24"/>
      <c r="AM3765" s="24"/>
      <c r="AN3765" s="24"/>
      <c r="AO3765" s="24"/>
      <c r="AP3765" s="165" t="str">
        <f t="shared" si="1145"/>
        <v>202412</v>
      </c>
      <c r="AQ3765" s="244" t="str">
        <f t="shared" si="1146"/>
        <v>202412JPY</v>
      </c>
      <c r="AR3765" s="245" t="str">
        <f t="shared" si="1147"/>
        <v>YAMAHA_Mounter</v>
      </c>
      <c r="AS3765" s="22">
        <f t="shared" si="1148"/>
        <v>2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2024</v>
      </c>
      <c r="G3766" s="23">
        <v>12</v>
      </c>
      <c r="H3766" s="29"/>
      <c r="I3766" s="93" t="str">
        <f t="shared" si="1141"/>
        <v>Q3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24033458.336283185</v>
      </c>
      <c r="AJ3766" s="27">
        <f t="shared" si="1131"/>
        <v>2884015.0003539836</v>
      </c>
      <c r="AK3766" s="243">
        <f t="shared" si="1144"/>
        <v>0.12000000000000006</v>
      </c>
      <c r="AL3766" s="24"/>
      <c r="AM3766" s="24"/>
      <c r="AN3766" s="24"/>
      <c r="AO3766" s="24"/>
      <c r="AP3766" s="165" t="str">
        <f t="shared" si="1145"/>
        <v>202412</v>
      </c>
      <c r="AQ3766" s="244" t="str">
        <f t="shared" si="1146"/>
        <v>202412JPY</v>
      </c>
      <c r="AR3766" s="245" t="str">
        <f t="shared" si="1147"/>
        <v>YAMAHA_Mounter</v>
      </c>
      <c r="AS3766" s="22">
        <f t="shared" si="1148"/>
        <v>2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2024</v>
      </c>
      <c r="G3767" s="23">
        <v>12</v>
      </c>
      <c r="H3767" s="29"/>
      <c r="I3767" s="93" t="str">
        <f t="shared" si="1141"/>
        <v>Q3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24033458.336283185</v>
      </c>
      <c r="AJ3767" s="27">
        <f t="shared" si="1131"/>
        <v>2884015.0003539836</v>
      </c>
      <c r="AK3767" s="243">
        <f t="shared" si="1144"/>
        <v>0.12000000000000006</v>
      </c>
      <c r="AL3767" s="24"/>
      <c r="AM3767" s="24"/>
      <c r="AN3767" s="24"/>
      <c r="AO3767" s="24"/>
      <c r="AP3767" s="165" t="str">
        <f t="shared" si="1145"/>
        <v>202412</v>
      </c>
      <c r="AQ3767" s="244" t="str">
        <f t="shared" si="1146"/>
        <v>202412JPY</v>
      </c>
      <c r="AR3767" s="245" t="str">
        <f t="shared" si="1147"/>
        <v>YAMAHA_Mounter</v>
      </c>
      <c r="AS3767" s="22">
        <f t="shared" si="1148"/>
        <v>2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2024</v>
      </c>
      <c r="G3768" s="23">
        <v>12</v>
      </c>
      <c r="H3768" s="29"/>
      <c r="I3768" s="93" t="str">
        <f t="shared" si="1141"/>
        <v>Q3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24033458.336283185</v>
      </c>
      <c r="AJ3768" s="27">
        <f t="shared" si="1131"/>
        <v>2884015.0003539836</v>
      </c>
      <c r="AK3768" s="243">
        <f t="shared" si="1144"/>
        <v>0.12000000000000006</v>
      </c>
      <c r="AL3768" s="24"/>
      <c r="AM3768" s="24"/>
      <c r="AN3768" s="24"/>
      <c r="AO3768" s="24"/>
      <c r="AP3768" s="165" t="str">
        <f t="shared" si="1145"/>
        <v>202412</v>
      </c>
      <c r="AQ3768" s="244" t="str">
        <f t="shared" si="1146"/>
        <v>202412JPY</v>
      </c>
      <c r="AR3768" s="245" t="str">
        <f t="shared" si="1147"/>
        <v>YAMAHA_Mounter</v>
      </c>
      <c r="AS3768" s="22">
        <f t="shared" si="1148"/>
        <v>2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2024</v>
      </c>
      <c r="G3769" s="23">
        <v>12</v>
      </c>
      <c r="H3769" s="29"/>
      <c r="I3769" s="93" t="str">
        <f t="shared" si="1141"/>
        <v>Q3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24033458.336283185</v>
      </c>
      <c r="AJ3769" s="27">
        <f t="shared" si="1131"/>
        <v>2884015.0003539836</v>
      </c>
      <c r="AK3769" s="243">
        <f t="shared" si="1144"/>
        <v>0.12000000000000006</v>
      </c>
      <c r="AL3769" s="24"/>
      <c r="AM3769" s="24"/>
      <c r="AN3769" s="24"/>
      <c r="AO3769" s="24"/>
      <c r="AP3769" s="165" t="str">
        <f t="shared" si="1145"/>
        <v>202412</v>
      </c>
      <c r="AQ3769" s="244" t="str">
        <f t="shared" si="1146"/>
        <v>202412JPY</v>
      </c>
      <c r="AR3769" s="245" t="str">
        <f t="shared" si="1147"/>
        <v>YAMAHA_Mounter</v>
      </c>
      <c r="AS3769" s="22">
        <f t="shared" si="1148"/>
        <v>2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21219953.121415932</v>
      </c>
      <c r="AJ3770" s="27">
        <f t="shared" si="1131"/>
        <v>2546394.3745699115</v>
      </c>
      <c r="AK3770" s="243">
        <f t="shared" si="1144"/>
        <v>0.11999999999999998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30629033.470902655</v>
      </c>
      <c r="AJ3771" s="27">
        <f t="shared" si="1131"/>
        <v>4204976.4447787628</v>
      </c>
      <c r="AK3771" s="243">
        <f t="shared" si="1144"/>
        <v>0.13728727185509976</v>
      </c>
      <c r="AL3771" s="24"/>
      <c r="AM3771" s="24"/>
      <c r="AN3771" s="24"/>
      <c r="AO3771" s="24"/>
      <c r="AP3771" s="165" t="str">
        <f t="shared" si="1145"/>
        <v>202411</v>
      </c>
      <c r="AQ3771" s="244" t="str">
        <f t="shared" si="1146"/>
        <v>202411JPY</v>
      </c>
      <c r="AR3771" s="245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30629033.470902655</v>
      </c>
      <c r="AJ3772" s="27">
        <f t="shared" si="1131"/>
        <v>4204976.4447787628</v>
      </c>
      <c r="AK3772" s="243">
        <f t="shared" si="1144"/>
        <v>0.13728727185509976</v>
      </c>
      <c r="AL3772" s="24"/>
      <c r="AM3772" s="24"/>
      <c r="AN3772" s="24"/>
      <c r="AO3772" s="24"/>
      <c r="AP3772" s="165" t="str">
        <f t="shared" si="1145"/>
        <v>202411</v>
      </c>
      <c r="AQ3772" s="244" t="str">
        <f t="shared" si="1146"/>
        <v>202411JPY</v>
      </c>
      <c r="AR3772" s="245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30629033.470902655</v>
      </c>
      <c r="AJ3773" s="27">
        <f t="shared" si="1131"/>
        <v>4204976.4447787628</v>
      </c>
      <c r="AK3773" s="243">
        <f t="shared" si="1144"/>
        <v>0.13728727185509976</v>
      </c>
      <c r="AL3773" s="24"/>
      <c r="AM3773" s="24"/>
      <c r="AN3773" s="24"/>
      <c r="AO3773" s="24"/>
      <c r="AP3773" s="165" t="str">
        <f t="shared" si="1145"/>
        <v>202411</v>
      </c>
      <c r="AQ3773" s="244" t="str">
        <f t="shared" si="1146"/>
        <v>202411JPY</v>
      </c>
      <c r="AR3773" s="245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23890684.276106194</v>
      </c>
      <c r="AJ3774" s="27">
        <f t="shared" si="1131"/>
        <v>2834524.1323614153</v>
      </c>
      <c r="AK3774" s="243">
        <f t="shared" si="1144"/>
        <v>0.11864558166700608</v>
      </c>
      <c r="AL3774" s="24"/>
      <c r="AM3774" s="24"/>
      <c r="AN3774" s="24"/>
      <c r="AO3774" s="24"/>
      <c r="AP3774" s="165" t="str">
        <f t="shared" si="1145"/>
        <v>20241</v>
      </c>
      <c r="AQ3774" s="244" t="str">
        <f t="shared" si="1146"/>
        <v>20241RMB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24033458.336283185</v>
      </c>
      <c r="AJ3775" s="27">
        <f t="shared" si="1131"/>
        <v>2884015.0003539836</v>
      </c>
      <c r="AK3775" s="243">
        <f t="shared" si="1144"/>
        <v>0.12000000000000006</v>
      </c>
      <c r="AL3775" s="24"/>
      <c r="AM3775" s="24"/>
      <c r="AN3775" s="24"/>
      <c r="AO3775" s="24"/>
      <c r="AP3775" s="165" t="str">
        <f t="shared" si="1145"/>
        <v>202412</v>
      </c>
      <c r="AQ3775" s="244" t="str">
        <f t="shared" si="1146"/>
        <v>202412RMB</v>
      </c>
      <c r="AR3775" s="245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30629033.470902655</v>
      </c>
      <c r="AJ3776" s="27">
        <f t="shared" si="1131"/>
        <v>4204976.4447787628</v>
      </c>
      <c r="AK3776" s="243">
        <f t="shared" si="1144"/>
        <v>0.13728727185509976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3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3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3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3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30629033.470902655</v>
      </c>
      <c r="AJ3781" s="27">
        <f t="shared" si="1155"/>
        <v>4204976.4447787628</v>
      </c>
      <c r="AK3781" s="243">
        <f t="shared" si="1144"/>
        <v>0.13728727185509976</v>
      </c>
      <c r="AL3781" s="24"/>
      <c r="AM3781" s="24"/>
      <c r="AN3781" s="24"/>
      <c r="AO3781" s="24"/>
      <c r="AP3781" s="165" t="str">
        <f t="shared" si="1145"/>
        <v>202411</v>
      </c>
      <c r="AQ3781" s="244" t="str">
        <f t="shared" si="1146"/>
        <v>202411JPY</v>
      </c>
      <c r="AR3781" s="245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30629033.470902655</v>
      </c>
      <c r="AJ3782" s="27">
        <f t="shared" si="1155"/>
        <v>4204976.4447787628</v>
      </c>
      <c r="AK3782" s="243">
        <f t="shared" si="1144"/>
        <v>0.13728727185509976</v>
      </c>
      <c r="AL3782" s="24"/>
      <c r="AM3782" s="24"/>
      <c r="AN3782" s="24"/>
      <c r="AO3782" s="24"/>
      <c r="AP3782" s="165" t="str">
        <f t="shared" si="1145"/>
        <v>202411</v>
      </c>
      <c r="AQ3782" s="244" t="str">
        <f t="shared" si="1146"/>
        <v>202411JPY</v>
      </c>
      <c r="AR3782" s="245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30629033.470902655</v>
      </c>
      <c r="AJ3783" s="27">
        <f t="shared" si="1155"/>
        <v>4204976.4447787628</v>
      </c>
      <c r="AK3783" s="243">
        <f t="shared" si="1144"/>
        <v>0.13728727185509976</v>
      </c>
      <c r="AL3783" s="24"/>
      <c r="AM3783" s="24"/>
      <c r="AN3783" s="24"/>
      <c r="AO3783" s="24"/>
      <c r="AP3783" s="165" t="str">
        <f t="shared" si="1145"/>
        <v>202411</v>
      </c>
      <c r="AQ3783" s="244" t="str">
        <f t="shared" si="1146"/>
        <v>202411JPY</v>
      </c>
      <c r="AR3783" s="245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30629033.470902655</v>
      </c>
      <c r="AJ3784" s="27">
        <f t="shared" si="1155"/>
        <v>4204976.4447787628</v>
      </c>
      <c r="AK3784" s="243">
        <f t="shared" si="1144"/>
        <v>0.13728727185509976</v>
      </c>
      <c r="AL3784" s="24"/>
      <c r="AM3784" s="24"/>
      <c r="AN3784" s="24"/>
      <c r="AO3784" s="24"/>
      <c r="AP3784" s="165" t="str">
        <f t="shared" si="1145"/>
        <v>202411</v>
      </c>
      <c r="AQ3784" s="244" t="str">
        <f t="shared" si="1146"/>
        <v>202411JPY</v>
      </c>
      <c r="AR3784" s="245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30629033.470902655</v>
      </c>
      <c r="AJ3785" s="27">
        <f t="shared" si="1155"/>
        <v>4204976.4447787628</v>
      </c>
      <c r="AK3785" s="243">
        <f t="shared" si="1144"/>
        <v>0.13728727185509976</v>
      </c>
      <c r="AL3785" s="24"/>
      <c r="AM3785" s="24"/>
      <c r="AN3785" s="24"/>
      <c r="AO3785" s="24"/>
      <c r="AP3785" s="165" t="str">
        <f t="shared" si="1145"/>
        <v>202411</v>
      </c>
      <c r="AQ3785" s="244" t="str">
        <f t="shared" si="1146"/>
        <v>202411JPY</v>
      </c>
      <c r="AR3785" s="245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11515996.911504425</v>
      </c>
      <c r="AJ3786" s="27">
        <f t="shared" si="1155"/>
        <v>1381919.6293805309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11515996.911504425</v>
      </c>
      <c r="AJ3787" s="27">
        <f t="shared" si="1155"/>
        <v>1381919.6293805309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24033458.336283185</v>
      </c>
      <c r="AJ3788" s="27">
        <f t="shared" si="1155"/>
        <v>2884015.0003539836</v>
      </c>
      <c r="AK3788" s="243">
        <f t="shared" si="1144"/>
        <v>0.12000000000000006</v>
      </c>
      <c r="AL3788" s="24"/>
      <c r="AM3788" s="24"/>
      <c r="AN3788" s="24"/>
      <c r="AO3788" s="24"/>
      <c r="AP3788" s="165" t="str">
        <f t="shared" si="1145"/>
        <v>202412</v>
      </c>
      <c r="AQ3788" s="244" t="str">
        <f t="shared" si="1146"/>
        <v>202412JPY</v>
      </c>
      <c r="AR3788" s="245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11515996.911504425</v>
      </c>
      <c r="AJ3789" s="27">
        <f t="shared" si="1155"/>
        <v>1381919.6293805309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11515996.911504425</v>
      </c>
      <c r="AJ3790" s="27">
        <f t="shared" si="1155"/>
        <v>1381919.6293805309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11515996.911504425</v>
      </c>
      <c r="AJ3791" s="27">
        <f t="shared" si="1155"/>
        <v>1381919.6293805309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11515996.911504425</v>
      </c>
      <c r="AJ3792" s="27">
        <f t="shared" si="1155"/>
        <v>1381919.6293805309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11515996.911504425</v>
      </c>
      <c r="AJ3793" s="27">
        <f t="shared" si="1155"/>
        <v>1381919.6293805309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11515996.911504425</v>
      </c>
      <c r="AJ3794" s="27">
        <f t="shared" si="1155"/>
        <v>1381919.6293805309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24033458.336283185</v>
      </c>
      <c r="AJ3795" s="27">
        <f t="shared" si="1155"/>
        <v>2884015.0003539836</v>
      </c>
      <c r="AK3795" s="243">
        <f t="shared" si="1144"/>
        <v>0.12000000000000006</v>
      </c>
      <c r="AL3795" s="24"/>
      <c r="AM3795" s="24"/>
      <c r="AN3795" s="24"/>
      <c r="AO3795" s="24"/>
      <c r="AP3795" s="165" t="str">
        <f t="shared" si="1145"/>
        <v>202412</v>
      </c>
      <c r="AQ3795" s="244" t="str">
        <f t="shared" si="1146"/>
        <v>202412RMB</v>
      </c>
      <c r="AR3795" s="245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24033458.336283185</v>
      </c>
      <c r="AJ3796" s="27">
        <f t="shared" si="1155"/>
        <v>2884015.0003539836</v>
      </c>
      <c r="AK3796" s="243">
        <f t="shared" si="1144"/>
        <v>0.12000000000000006</v>
      </c>
      <c r="AL3796" s="24"/>
      <c r="AM3796" s="24"/>
      <c r="AN3796" s="24"/>
      <c r="AO3796" s="24"/>
      <c r="AP3796" s="165" t="str">
        <f t="shared" si="1145"/>
        <v>202412</v>
      </c>
      <c r="AQ3796" s="244" t="str">
        <f t="shared" si="1146"/>
        <v>202412RMB</v>
      </c>
      <c r="AR3796" s="245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30629033.470902655</v>
      </c>
      <c r="AJ3797" s="27">
        <f t="shared" si="1155"/>
        <v>4204976.4447787628</v>
      </c>
      <c r="AK3797" s="243">
        <f t="shared" si="1144"/>
        <v>0.13728727185509976</v>
      </c>
      <c r="AL3797" s="24"/>
      <c r="AM3797" s="24"/>
      <c r="AN3797" s="24"/>
      <c r="AO3797" s="24"/>
      <c r="AP3797" s="165" t="str">
        <f t="shared" si="1145"/>
        <v>202411</v>
      </c>
      <c r="AQ3797" s="244" t="str">
        <f t="shared" si="1146"/>
        <v>202411RMB</v>
      </c>
      <c r="AR3797" s="245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30629033.470902655</v>
      </c>
      <c r="AJ3798" s="27">
        <f t="shared" si="1155"/>
        <v>4204976.4447787628</v>
      </c>
      <c r="AK3798" s="243">
        <f t="shared" si="1144"/>
        <v>0.13728727185509976</v>
      </c>
      <c r="AL3798" s="24"/>
      <c r="AM3798" s="24"/>
      <c r="AN3798" s="24"/>
      <c r="AO3798" s="24"/>
      <c r="AP3798" s="165" t="str">
        <f t="shared" si="1145"/>
        <v>202411</v>
      </c>
      <c r="AQ3798" s="244" t="str">
        <f t="shared" si="1146"/>
        <v>202411JPY</v>
      </c>
      <c r="AR3798" s="245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11515996.911504425</v>
      </c>
      <c r="AJ3799" s="27">
        <f t="shared" si="1155"/>
        <v>1381919.6293805309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11515996.911504425</v>
      </c>
      <c r="AJ3800" s="27">
        <f t="shared" si="1155"/>
        <v>1381919.6293805309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21219953.121415932</v>
      </c>
      <c r="AJ3801" s="27">
        <f t="shared" si="1155"/>
        <v>2546394.3745699115</v>
      </c>
      <c r="AK3801" s="243">
        <f t="shared" si="1144"/>
        <v>0.11999999999999998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21219953.121415932</v>
      </c>
      <c r="AJ3802" s="27">
        <f t="shared" si="1155"/>
        <v>2546394.3745699115</v>
      </c>
      <c r="AK3802" s="243">
        <f t="shared" si="1144"/>
        <v>0.11999999999999998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21219953.121415932</v>
      </c>
      <c r="AJ3803" s="27">
        <f t="shared" si="1155"/>
        <v>2546394.3745699115</v>
      </c>
      <c r="AK3803" s="243">
        <f t="shared" si="1144"/>
        <v>0.11999999999999998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21219953.121415932</v>
      </c>
      <c r="AJ3804" s="27">
        <f t="shared" si="1155"/>
        <v>2546394.3745699115</v>
      </c>
      <c r="AK3804" s="243">
        <f t="shared" si="1144"/>
        <v>0.11999999999999998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24033458.336283185</v>
      </c>
      <c r="AJ3805" s="27">
        <f t="shared" si="1155"/>
        <v>2884015.0003539836</v>
      </c>
      <c r="AK3805" s="243">
        <f t="shared" si="1144"/>
        <v>0.12000000000000006</v>
      </c>
      <c r="AL3805" s="24"/>
      <c r="AM3805" s="24"/>
      <c r="AN3805" s="24"/>
      <c r="AO3805" s="24"/>
      <c r="AP3805" s="165" t="str">
        <f t="shared" si="1145"/>
        <v>202412</v>
      </c>
      <c r="AQ3805" s="244" t="str">
        <f t="shared" si="1146"/>
        <v>202412RMB</v>
      </c>
      <c r="AR3805" s="245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2025</v>
      </c>
      <c r="G3806" s="23">
        <v>2</v>
      </c>
      <c r="H3806" s="29"/>
      <c r="I3806" s="93" t="str">
        <f t="shared" si="1141"/>
        <v>Q4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11515996.911504425</v>
      </c>
      <c r="AJ3806" s="27">
        <f t="shared" si="1155"/>
        <v>1381919.6293805309</v>
      </c>
      <c r="AK3806" s="243">
        <f t="shared" si="1144"/>
        <v>0.12</v>
      </c>
      <c r="AL3806" s="24"/>
      <c r="AM3806" s="24"/>
      <c r="AN3806" s="24"/>
      <c r="AO3806" s="24"/>
      <c r="AP3806" s="165" t="str">
        <f t="shared" si="1145"/>
        <v>20252</v>
      </c>
      <c r="AQ3806" s="244" t="str">
        <f t="shared" si="1146"/>
        <v>20252JPY</v>
      </c>
      <c r="AR3806" s="245" t="str">
        <f t="shared" si="1147"/>
        <v>YAMAHA_Mounter</v>
      </c>
      <c r="AS3806" s="22">
        <f t="shared" si="1148"/>
        <v>3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2025</v>
      </c>
      <c r="G3807" s="23">
        <v>2</v>
      </c>
      <c r="H3807" s="29"/>
      <c r="I3807" s="93" t="str">
        <f t="shared" si="1141"/>
        <v>Q4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11515996.911504425</v>
      </c>
      <c r="AJ3807" s="27">
        <f t="shared" si="1155"/>
        <v>1381919.6293805309</v>
      </c>
      <c r="AK3807" s="243">
        <f t="shared" si="1144"/>
        <v>0.12</v>
      </c>
      <c r="AL3807" s="24"/>
      <c r="AM3807" s="24"/>
      <c r="AN3807" s="24"/>
      <c r="AO3807" s="24"/>
      <c r="AP3807" s="165" t="str">
        <f t="shared" si="1145"/>
        <v>20252</v>
      </c>
      <c r="AQ3807" s="244" t="str">
        <f t="shared" si="1146"/>
        <v>20252JPY</v>
      </c>
      <c r="AR3807" s="245" t="str">
        <f t="shared" si="1147"/>
        <v>YAMAHA_Mounter</v>
      </c>
      <c r="AS3807" s="22">
        <f t="shared" si="1148"/>
        <v>3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2025</v>
      </c>
      <c r="G3808" s="23">
        <v>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Q4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11515996.911504425</v>
      </c>
      <c r="AJ3808" s="27">
        <f t="shared" si="1155"/>
        <v>1381919.6293805309</v>
      </c>
      <c r="AK3808" s="243">
        <f t="shared" ref="AK3808:AK3871" si="1162">IF(AJ3808&gt;0,AJ3808/AI3808,"")</f>
        <v>0.12</v>
      </c>
      <c r="AL3808" s="24"/>
      <c r="AM3808" s="24"/>
      <c r="AN3808" s="24"/>
      <c r="AO3808" s="24"/>
      <c r="AP3808" s="165" t="str">
        <f t="shared" ref="AP3808:AP3871" si="1163">IF(F3808="","",F3808&amp;G3808)</f>
        <v>20252</v>
      </c>
      <c r="AQ3808" s="244" t="str">
        <f t="shared" ref="AQ3808:AQ3871" si="1164">IF(W3808="","",F3808&amp;G3808&amp;W3808)</f>
        <v>20252JPY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3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2025</v>
      </c>
      <c r="G3809" s="23">
        <v>2</v>
      </c>
      <c r="H3809" s="29"/>
      <c r="I3809" s="93" t="str">
        <f t="shared" si="1159"/>
        <v>Q4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11515996.911504425</v>
      </c>
      <c r="AJ3809" s="27">
        <f t="shared" si="1155"/>
        <v>1381919.6293805309</v>
      </c>
      <c r="AK3809" s="243">
        <f t="shared" si="1162"/>
        <v>0.12</v>
      </c>
      <c r="AL3809" s="24"/>
      <c r="AM3809" s="24"/>
      <c r="AN3809" s="24"/>
      <c r="AO3809" s="24"/>
      <c r="AP3809" s="165" t="str">
        <f t="shared" si="1163"/>
        <v>20252</v>
      </c>
      <c r="AQ3809" s="244" t="str">
        <f t="shared" si="1164"/>
        <v>20252JPY</v>
      </c>
      <c r="AR3809" s="245" t="str">
        <f t="shared" si="1165"/>
        <v>YAMAHA_Mounter</v>
      </c>
      <c r="AS3809" s="22">
        <f t="shared" si="1166"/>
        <v>3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30629033.470902655</v>
      </c>
      <c r="AJ3810" s="27">
        <f t="shared" si="1155"/>
        <v>4204976.4447787628</v>
      </c>
      <c r="AK3810" s="243">
        <f t="shared" si="1162"/>
        <v>0.13728727185509976</v>
      </c>
      <c r="AL3810" s="24"/>
      <c r="AM3810" s="24"/>
      <c r="AN3810" s="24"/>
      <c r="AO3810" s="24"/>
      <c r="AP3810" s="165" t="str">
        <f t="shared" si="1163"/>
        <v>202411</v>
      </c>
      <c r="AQ3810" s="244" t="str">
        <f t="shared" si="1164"/>
        <v>202411RMB</v>
      </c>
      <c r="AR3810" s="245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11515996.911504425</v>
      </c>
      <c r="AJ3811" s="27">
        <f t="shared" si="1155"/>
        <v>1381919.6293805309</v>
      </c>
      <c r="AK3811" s="243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4" t="str">
        <f t="shared" si="1164"/>
        <v>20252RMB</v>
      </c>
      <c r="AR3811" s="245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1">
        <f t="shared" si="1152"/>
        <v>544500</v>
      </c>
      <c r="AA3812" s="22">
        <v>1.0920000000000001</v>
      </c>
      <c r="AB3812" s="242">
        <f t="shared" si="1156"/>
        <v>526189.38053097355</v>
      </c>
      <c r="AC3812" s="25">
        <f t="shared" si="1160"/>
        <v>63142.725663716825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24033458.336283185</v>
      </c>
      <c r="AJ3812" s="27">
        <f t="shared" si="1155"/>
        <v>2884015.0003539836</v>
      </c>
      <c r="AK3812" s="243">
        <f t="shared" si="1162"/>
        <v>0.12000000000000006</v>
      </c>
      <c r="AL3812" s="24"/>
      <c r="AM3812" s="24"/>
      <c r="AN3812" s="24"/>
      <c r="AO3812" s="24"/>
      <c r="AP3812" s="165" t="str">
        <f t="shared" si="1163"/>
        <v>202412</v>
      </c>
      <c r="AQ3812" s="244" t="str">
        <f t="shared" si="1164"/>
        <v>202412RMB</v>
      </c>
      <c r="AR3812" s="245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24033458.336283185</v>
      </c>
      <c r="AJ3813" s="27">
        <f t="shared" si="1155"/>
        <v>2884015.0003539836</v>
      </c>
      <c r="AK3813" s="243">
        <f t="shared" si="1162"/>
        <v>0.12000000000000006</v>
      </c>
      <c r="AL3813" s="24"/>
      <c r="AM3813" s="24"/>
      <c r="AN3813" s="24"/>
      <c r="AO3813" s="24"/>
      <c r="AP3813" s="165" t="str">
        <f t="shared" si="1163"/>
        <v>202412</v>
      </c>
      <c r="AQ3813" s="244" t="str">
        <f t="shared" si="1164"/>
        <v>202412JPY</v>
      </c>
      <c r="AR3813" s="245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24033458.336283185</v>
      </c>
      <c r="AJ3814" s="27">
        <f t="shared" si="1155"/>
        <v>2884015.0003539836</v>
      </c>
      <c r="AK3814" s="243">
        <f t="shared" si="1162"/>
        <v>0.12000000000000006</v>
      </c>
      <c r="AL3814" s="24"/>
      <c r="AM3814" s="24"/>
      <c r="AN3814" s="24"/>
      <c r="AO3814" s="24"/>
      <c r="AP3814" s="165" t="str">
        <f t="shared" si="1163"/>
        <v>202412</v>
      </c>
      <c r="AQ3814" s="244" t="str">
        <f t="shared" si="1164"/>
        <v>202412JPY</v>
      </c>
      <c r="AR3814" s="245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11515996.911504425</v>
      </c>
      <c r="AJ3815" s="27">
        <f t="shared" si="1155"/>
        <v>1381919.6293805309</v>
      </c>
      <c r="AK3815" s="243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4" t="str">
        <f t="shared" si="1164"/>
        <v>20252JPY</v>
      </c>
      <c r="AR3815" s="245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11515996.911504425</v>
      </c>
      <c r="AJ3816" s="27">
        <f t="shared" si="1155"/>
        <v>1381919.6293805309</v>
      </c>
      <c r="AK3816" s="243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4" t="str">
        <f t="shared" si="1164"/>
        <v>20252JPY</v>
      </c>
      <c r="AR3816" s="245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11515996.911504425</v>
      </c>
      <c r="AJ3817" s="27">
        <f t="shared" si="1155"/>
        <v>1381919.6293805309</v>
      </c>
      <c r="AK3817" s="243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4" t="str">
        <f>IF(W3817="","",F3817&amp;G3817&amp;W3817)</f>
        <v>20252JPY</v>
      </c>
      <c r="AR3817" s="245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24033458.336283185</v>
      </c>
      <c r="AJ3818" s="27">
        <f t="shared" si="1155"/>
        <v>2884015.0003539836</v>
      </c>
      <c r="AK3818" s="243">
        <f t="shared" si="1162"/>
        <v>0.12000000000000006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1">
        <f t="shared" si="1152"/>
        <v>452000</v>
      </c>
      <c r="AA3819" s="22">
        <v>1.0920000000000001</v>
      </c>
      <c r="AB3819" s="242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30629033.470902655</v>
      </c>
      <c r="AJ3819" s="27">
        <f t="shared" si="1155"/>
        <v>4204976.4447787628</v>
      </c>
      <c r="AK3819" s="243">
        <f t="shared" si="1162"/>
        <v>0.13728727185509976</v>
      </c>
      <c r="AL3819" s="24"/>
      <c r="AM3819" s="24"/>
      <c r="AN3819" s="24"/>
      <c r="AO3819" s="24"/>
      <c r="AP3819" s="165" t="str">
        <f t="shared" si="1163"/>
        <v>202411</v>
      </c>
      <c r="AQ3819" s="244" t="str">
        <f t="shared" si="1164"/>
        <v>202411RMB</v>
      </c>
      <c r="AR3819" s="245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1">
        <f t="shared" si="1152"/>
        <v>8000000</v>
      </c>
      <c r="AA3820" s="22">
        <v>5.2900000000000003E-2</v>
      </c>
      <c r="AB3820" s="242">
        <f>IF(AND(R3820&lt;&gt;"C66",R3820&lt;&gt;""),Z3820/Y3820*AA3820,"")</f>
        <v>423200</v>
      </c>
      <c r="AC3820" s="25">
        <f t="shared" si="1160"/>
        <v>50784</v>
      </c>
      <c r="AD3820" s="169">
        <v>0.12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24033458.336283185</v>
      </c>
      <c r="AJ3820" s="27">
        <f t="shared" si="1155"/>
        <v>2884015.0003539836</v>
      </c>
      <c r="AK3820" s="243">
        <f t="shared" si="1162"/>
        <v>0.12000000000000006</v>
      </c>
      <c r="AL3820" s="24"/>
      <c r="AM3820" s="24"/>
      <c r="AN3820" s="24"/>
      <c r="AO3820" s="24"/>
      <c r="AP3820" s="165" t="str">
        <f t="shared" si="1163"/>
        <v>202412</v>
      </c>
      <c r="AQ3820" s="244" t="str">
        <f t="shared" si="1164"/>
        <v>202412JPY</v>
      </c>
      <c r="AR3820" s="245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1">
        <f t="shared" si="1152"/>
        <v>10750000</v>
      </c>
      <c r="AA3821" s="22">
        <v>5.2900000000000003E-2</v>
      </c>
      <c r="AB3821" s="242">
        <f>IF(AND(R3821&lt;&gt;"C66",R3821&lt;&gt;""),Z3821/Y3821*AA3821,"")</f>
        <v>568675</v>
      </c>
      <c r="AC3821" s="25">
        <f t="shared" si="1160"/>
        <v>68241</v>
      </c>
      <c r="AD3821" s="169">
        <v>0.12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24033458.336283185</v>
      </c>
      <c r="AJ3821" s="27">
        <f t="shared" si="1155"/>
        <v>2884015.0003539836</v>
      </c>
      <c r="AK3821" s="243">
        <f t="shared" si="1162"/>
        <v>0.12000000000000006</v>
      </c>
      <c r="AL3821" s="24"/>
      <c r="AM3821" s="24"/>
      <c r="AN3821" s="24"/>
      <c r="AO3821" s="24"/>
      <c r="AP3821" s="165" t="str">
        <f t="shared" si="1163"/>
        <v>202412</v>
      </c>
      <c r="AQ3821" s="244" t="str">
        <f t="shared" si="1164"/>
        <v>202412JPY</v>
      </c>
      <c r="AR3821" s="245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1">
        <f t="shared" si="1152"/>
        <v>10750000</v>
      </c>
      <c r="AA3822" s="22">
        <v>5.2900000000000003E-2</v>
      </c>
      <c r="AB3822" s="242">
        <f t="shared" si="1156"/>
        <v>568675</v>
      </c>
      <c r="AC3822" s="25">
        <f t="shared" si="1160"/>
        <v>68241</v>
      </c>
      <c r="AD3822" s="169">
        <v>0.12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24033458.336283185</v>
      </c>
      <c r="AJ3822" s="27">
        <f t="shared" si="1155"/>
        <v>2884015.0003539836</v>
      </c>
      <c r="AK3822" s="243">
        <f t="shared" si="1162"/>
        <v>0.12000000000000006</v>
      </c>
      <c r="AL3822" s="24"/>
      <c r="AM3822" s="24"/>
      <c r="AN3822" s="24"/>
      <c r="AO3822" s="24"/>
      <c r="AP3822" s="165" t="str">
        <f t="shared" si="1163"/>
        <v>202412</v>
      </c>
      <c r="AQ3822" s="244" t="str">
        <f t="shared" si="1164"/>
        <v>202412JPY</v>
      </c>
      <c r="AR3822" s="245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1">
        <f t="shared" si="1152"/>
        <v>7500000</v>
      </c>
      <c r="AA3823" s="22">
        <v>5.2900000000000003E-2</v>
      </c>
      <c r="AB3823" s="242">
        <f t="shared" si="1156"/>
        <v>396750</v>
      </c>
      <c r="AC3823" s="25">
        <f t="shared" si="1160"/>
        <v>47610</v>
      </c>
      <c r="AD3823" s="169">
        <v>0.12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24033458.336283185</v>
      </c>
      <c r="AJ3823" s="27">
        <f t="shared" si="1155"/>
        <v>2884015.0003539836</v>
      </c>
      <c r="AK3823" s="243">
        <f t="shared" si="1162"/>
        <v>0.12000000000000006</v>
      </c>
      <c r="AL3823" s="24"/>
      <c r="AM3823" s="24"/>
      <c r="AN3823" s="24"/>
      <c r="AO3823" s="24"/>
      <c r="AP3823" s="165" t="str">
        <f t="shared" si="1163"/>
        <v>202412</v>
      </c>
      <c r="AQ3823" s="244" t="str">
        <f t="shared" si="1164"/>
        <v>202412JPY</v>
      </c>
      <c r="AR3823" s="245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TBA</v>
      </c>
      <c r="F3824" s="23" t="s">
        <v>2585</v>
      </c>
      <c r="G3824" s="23" t="s">
        <v>2585</v>
      </c>
      <c r="H3824" s="29"/>
      <c r="I3824" s="93" t="str">
        <f t="shared" si="1159"/>
        <v>TBA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1">
        <f t="shared" si="1152"/>
        <v>8000000</v>
      </c>
      <c r="AA3824" s="22">
        <v>5.2900000000000003E-2</v>
      </c>
      <c r="AB3824" s="242">
        <f t="shared" si="1156"/>
        <v>423200</v>
      </c>
      <c r="AC3824" s="25">
        <f t="shared" si="1160"/>
        <v>50784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28811447.787610624</v>
      </c>
      <c r="AJ3824" s="27">
        <f t="shared" si="1155"/>
        <v>3358262.4275132758</v>
      </c>
      <c r="AK3824" s="243">
        <f t="shared" si="1162"/>
        <v>0.11656000254722991</v>
      </c>
      <c r="AL3824" s="24"/>
      <c r="AM3824" s="24"/>
      <c r="AN3824" s="24"/>
      <c r="AO3824" s="24"/>
      <c r="AP3824" s="165" t="str">
        <f t="shared" si="1163"/>
        <v>TBATBA</v>
      </c>
      <c r="AQ3824" s="244" t="str">
        <f t="shared" si="1164"/>
        <v>TBATBAJPY</v>
      </c>
      <c r="AR3824" s="245" t="str">
        <f t="shared" si="1165"/>
        <v>YAMAHA_Mounter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TBA</v>
      </c>
      <c r="F3825" s="23" t="s">
        <v>2585</v>
      </c>
      <c r="G3825" s="23" t="s">
        <v>2585</v>
      </c>
      <c r="H3825" s="29"/>
      <c r="I3825" s="93" t="str">
        <f t="shared" si="1159"/>
        <v>TBA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1">
        <f t="shared" si="1152"/>
        <v>410342.85714285716</v>
      </c>
      <c r="AA3825" s="22">
        <v>1.0760000000000001</v>
      </c>
      <c r="AB3825" s="242">
        <f t="shared" si="1156"/>
        <v>390733.55246523395</v>
      </c>
      <c r="AC3825" s="25">
        <f t="shared" si="1160"/>
        <v>46888.026295828073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28811447.787610624</v>
      </c>
      <c r="AJ3825" s="27">
        <f t="shared" si="1155"/>
        <v>3358262.4275132758</v>
      </c>
      <c r="AK3825" s="243">
        <f t="shared" si="1162"/>
        <v>0.11656000254722991</v>
      </c>
      <c r="AL3825" s="24"/>
      <c r="AM3825" s="24"/>
      <c r="AN3825" s="24"/>
      <c r="AO3825" s="24"/>
      <c r="AP3825" s="165" t="str">
        <f t="shared" si="1163"/>
        <v>TBATBA</v>
      </c>
      <c r="AQ3825" s="244" t="str">
        <f t="shared" si="1164"/>
        <v>TBATBARMB</v>
      </c>
      <c r="AR3825" s="245" t="str">
        <f t="shared" si="1165"/>
        <v>YAMAHA_Mounter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TBA</v>
      </c>
      <c r="F3826" s="23" t="s">
        <v>2585</v>
      </c>
      <c r="G3826" s="23" t="s">
        <v>2585</v>
      </c>
      <c r="H3826" s="29"/>
      <c r="I3826" s="93" t="str">
        <f t="shared" si="1159"/>
        <v>TBA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1">
        <f t="shared" ref="Z3826:Z3889" si="1170">IF(X3826="","",X3826*MAX(O3826,N3826))</f>
        <v>410342.85714285716</v>
      </c>
      <c r="AA3826" s="22">
        <v>1.0760000000000001</v>
      </c>
      <c r="AB3826" s="242">
        <f t="shared" si="1156"/>
        <v>390733.55246523395</v>
      </c>
      <c r="AC3826" s="25">
        <f t="shared" si="1160"/>
        <v>46888.026295828073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28811447.787610624</v>
      </c>
      <c r="AJ3826" s="27">
        <f t="shared" si="1155"/>
        <v>3358262.4275132758</v>
      </c>
      <c r="AK3826" s="243">
        <f t="shared" si="1162"/>
        <v>0.11656000254722991</v>
      </c>
      <c r="AL3826" s="24"/>
      <c r="AM3826" s="24"/>
      <c r="AN3826" s="24"/>
      <c r="AO3826" s="24"/>
      <c r="AP3826" s="165" t="str">
        <f t="shared" si="1163"/>
        <v>TBATBA</v>
      </c>
      <c r="AQ3826" s="244" t="str">
        <f t="shared" si="1164"/>
        <v>TBATBARMB</v>
      </c>
      <c r="AR3826" s="245" t="str">
        <f t="shared" si="1165"/>
        <v>YAMAHA_Mounter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TBA</v>
      </c>
      <c r="F3827" s="23" t="s">
        <v>2585</v>
      </c>
      <c r="G3827" s="23" t="s">
        <v>2585</v>
      </c>
      <c r="H3827" s="29"/>
      <c r="I3827" s="93" t="str">
        <f t="shared" si="1159"/>
        <v>TBA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1">
        <f t="shared" si="1170"/>
        <v>410342.85714285716</v>
      </c>
      <c r="AA3827" s="22">
        <v>1.0760000000000001</v>
      </c>
      <c r="AB3827" s="242">
        <f t="shared" si="1156"/>
        <v>390733.55246523395</v>
      </c>
      <c r="AC3827" s="25">
        <f t="shared" si="1160"/>
        <v>46888.026295828073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28811447.787610624</v>
      </c>
      <c r="AJ3827" s="27">
        <f t="shared" si="1155"/>
        <v>3358262.4275132758</v>
      </c>
      <c r="AK3827" s="243">
        <f t="shared" si="1162"/>
        <v>0.11656000254722991</v>
      </c>
      <c r="AL3827" s="24"/>
      <c r="AM3827" s="24"/>
      <c r="AN3827" s="24"/>
      <c r="AO3827" s="24"/>
      <c r="AP3827" s="165" t="str">
        <f t="shared" si="1163"/>
        <v>TBATBA</v>
      </c>
      <c r="AQ3827" s="244" t="str">
        <f t="shared" si="1164"/>
        <v>TBATBARMB</v>
      </c>
      <c r="AR3827" s="245" t="str">
        <f t="shared" si="1165"/>
        <v>YAMAHA_Mounter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TBA</v>
      </c>
      <c r="F3828" s="23" t="s">
        <v>2585</v>
      </c>
      <c r="G3828" s="23" t="s">
        <v>2585</v>
      </c>
      <c r="H3828" s="29"/>
      <c r="I3828" s="93" t="str">
        <f t="shared" si="1159"/>
        <v>TBA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1">
        <f t="shared" si="1170"/>
        <v>410342.85714285716</v>
      </c>
      <c r="AA3828" s="22">
        <v>1.0760000000000001</v>
      </c>
      <c r="AB3828" s="242">
        <f t="shared" si="1156"/>
        <v>390733.55246523395</v>
      </c>
      <c r="AC3828" s="25">
        <f t="shared" si="1160"/>
        <v>46888.026295828073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28811447.787610624</v>
      </c>
      <c r="AJ3828" s="27">
        <f t="shared" si="1155"/>
        <v>3358262.4275132758</v>
      </c>
      <c r="AK3828" s="243">
        <f t="shared" si="1162"/>
        <v>0.11656000254722991</v>
      </c>
      <c r="AL3828" s="24"/>
      <c r="AM3828" s="24"/>
      <c r="AN3828" s="24"/>
      <c r="AO3828" s="24"/>
      <c r="AP3828" s="165" t="str">
        <f t="shared" si="1163"/>
        <v>TBATBA</v>
      </c>
      <c r="AQ3828" s="244" t="str">
        <f t="shared" si="1164"/>
        <v>TBATBARMB</v>
      </c>
      <c r="AR3828" s="245" t="str">
        <f t="shared" si="1165"/>
        <v>YAMAHA_Mounter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TBA</v>
      </c>
      <c r="F3829" s="23" t="s">
        <v>2585</v>
      </c>
      <c r="G3829" s="23" t="s">
        <v>2585</v>
      </c>
      <c r="H3829" s="29"/>
      <c r="I3829" s="93" t="str">
        <f t="shared" si="1159"/>
        <v>TBA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1">
        <f t="shared" si="1170"/>
        <v>410342.85714285716</v>
      </c>
      <c r="AA3829" s="22">
        <v>1.0760000000000001</v>
      </c>
      <c r="AB3829" s="242">
        <f t="shared" si="1156"/>
        <v>390733.55246523395</v>
      </c>
      <c r="AC3829" s="25">
        <f t="shared" si="1160"/>
        <v>46888.026295828073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28811447.787610624</v>
      </c>
      <c r="AJ3829" s="27">
        <f t="shared" si="1155"/>
        <v>3358262.4275132758</v>
      </c>
      <c r="AK3829" s="243">
        <f t="shared" si="1162"/>
        <v>0.11656000254722991</v>
      </c>
      <c r="AL3829" s="24"/>
      <c r="AM3829" s="24"/>
      <c r="AN3829" s="24"/>
      <c r="AO3829" s="24"/>
      <c r="AP3829" s="165" t="str">
        <f t="shared" si="1163"/>
        <v>TBATBA</v>
      </c>
      <c r="AQ3829" s="244" t="str">
        <f t="shared" si="1164"/>
        <v>TBATBARMB</v>
      </c>
      <c r="AR3829" s="245" t="str">
        <f t="shared" si="1165"/>
        <v>YAMAHA_Mounter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TBA</v>
      </c>
      <c r="F3830" s="23" t="s">
        <v>2585</v>
      </c>
      <c r="G3830" s="23" t="s">
        <v>2585</v>
      </c>
      <c r="H3830" s="29"/>
      <c r="I3830" s="93" t="str">
        <f t="shared" si="1159"/>
        <v>TBA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1">
        <f t="shared" si="1170"/>
        <v>410342.85714285716</v>
      </c>
      <c r="AA3830" s="22">
        <v>1.0760000000000001</v>
      </c>
      <c r="AB3830" s="242">
        <f t="shared" si="1156"/>
        <v>390733.55246523395</v>
      </c>
      <c r="AC3830" s="25">
        <f t="shared" si="1160"/>
        <v>46888.026295828073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28811447.787610624</v>
      </c>
      <c r="AJ3830" s="27">
        <f t="shared" si="1155"/>
        <v>3358262.4275132758</v>
      </c>
      <c r="AK3830" s="243">
        <f t="shared" si="1162"/>
        <v>0.11656000254722991</v>
      </c>
      <c r="AL3830" s="24"/>
      <c r="AM3830" s="24"/>
      <c r="AN3830" s="24"/>
      <c r="AO3830" s="24"/>
      <c r="AP3830" s="165" t="str">
        <f t="shared" si="1163"/>
        <v>TBATBA</v>
      </c>
      <c r="AQ3830" s="244" t="str">
        <f t="shared" si="1164"/>
        <v>TBATBARMB</v>
      </c>
      <c r="AR3830" s="245" t="str">
        <f t="shared" si="1165"/>
        <v>YAMAHA_Mounter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TBA</v>
      </c>
      <c r="F3831" s="23" t="s">
        <v>2585</v>
      </c>
      <c r="G3831" s="23" t="s">
        <v>2585</v>
      </c>
      <c r="H3831" s="29"/>
      <c r="I3831" s="93" t="str">
        <f t="shared" si="1159"/>
        <v>TBA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1">
        <f t="shared" si="1170"/>
        <v>410342.85714285716</v>
      </c>
      <c r="AA3831" s="22">
        <v>1.0760000000000001</v>
      </c>
      <c r="AB3831" s="242">
        <f t="shared" si="1156"/>
        <v>390733.55246523395</v>
      </c>
      <c r="AC3831" s="25">
        <f t="shared" si="1160"/>
        <v>46888.026295828073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28811447.787610624</v>
      </c>
      <c r="AJ3831" s="27">
        <f t="shared" si="1155"/>
        <v>3358262.4275132758</v>
      </c>
      <c r="AK3831" s="243">
        <f t="shared" si="1162"/>
        <v>0.11656000254722991</v>
      </c>
      <c r="AL3831" s="24"/>
      <c r="AM3831" s="24"/>
      <c r="AN3831" s="24"/>
      <c r="AO3831" s="24"/>
      <c r="AP3831" s="165" t="str">
        <f t="shared" si="1163"/>
        <v>TBATBA</v>
      </c>
      <c r="AQ3831" s="244" t="str">
        <f t="shared" si="1164"/>
        <v>TBATBARMB</v>
      </c>
      <c r="AR3831" s="245" t="str">
        <f t="shared" si="1165"/>
        <v>YAMAHA_Mounter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1">
        <f t="shared" si="1170"/>
        <v>600000</v>
      </c>
      <c r="AA3832" s="22">
        <v>1.0760000000000001</v>
      </c>
      <c r="AB3832" s="242">
        <f t="shared" si="1156"/>
        <v>571327.43362831871</v>
      </c>
      <c r="AC3832" s="25">
        <f t="shared" si="1160"/>
        <v>68559.292035398248</v>
      </c>
      <c r="AD3832" s="169">
        <v>0.12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24033458.336283185</v>
      </c>
      <c r="AJ3832" s="27">
        <f t="shared" si="1155"/>
        <v>2884015.0003539836</v>
      </c>
      <c r="AK3832" s="243">
        <f t="shared" si="1162"/>
        <v>0.12000000000000006</v>
      </c>
      <c r="AL3832" s="24"/>
      <c r="AM3832" s="24"/>
      <c r="AN3832" s="24"/>
      <c r="AO3832" s="24"/>
      <c r="AP3832" s="165" t="str">
        <f t="shared" si="1163"/>
        <v>202412</v>
      </c>
      <c r="AQ3832" s="244" t="str">
        <f t="shared" si="1164"/>
        <v>202412RMB</v>
      </c>
      <c r="AR3832" s="245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TBA</v>
      </c>
      <c r="F3833" s="23" t="s">
        <v>2585</v>
      </c>
      <c r="G3833" s="23" t="s">
        <v>2585</v>
      </c>
      <c r="H3833" s="29"/>
      <c r="I3833" s="93" t="str">
        <f t="shared" si="1159"/>
        <v>TBA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1">
        <f t="shared" si="1170"/>
        <v>620000</v>
      </c>
      <c r="AA3833" s="22">
        <v>1.0760000000000001</v>
      </c>
      <c r="AB3833" s="242">
        <f t="shared" si="1156"/>
        <v>590371.68141592934</v>
      </c>
      <c r="AC3833" s="25">
        <f t="shared" si="1160"/>
        <v>70844.601769911518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28811447.787610624</v>
      </c>
      <c r="AJ3833" s="27">
        <f t="shared" si="1155"/>
        <v>3358262.4275132758</v>
      </c>
      <c r="AK3833" s="243">
        <f t="shared" si="1162"/>
        <v>0.11656000254722991</v>
      </c>
      <c r="AL3833" s="24"/>
      <c r="AM3833" s="24"/>
      <c r="AN3833" s="24"/>
      <c r="AO3833" s="24"/>
      <c r="AP3833" s="165" t="str">
        <f t="shared" si="1163"/>
        <v>TBATBA</v>
      </c>
      <c r="AQ3833" s="244" t="str">
        <f t="shared" si="1164"/>
        <v>TBATBARMB</v>
      </c>
      <c r="AR3833" s="245" t="str">
        <f t="shared" si="1165"/>
        <v>YAMAHA_Mounter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TBA</v>
      </c>
      <c r="F3834" s="23" t="s">
        <v>2585</v>
      </c>
      <c r="G3834" s="23" t="s">
        <v>2585</v>
      </c>
      <c r="H3834" s="29"/>
      <c r="I3834" s="93" t="str">
        <f t="shared" si="1159"/>
        <v>TBA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1">
        <f t="shared" si="1170"/>
        <v>765000</v>
      </c>
      <c r="AA3834" s="22">
        <v>1.0760000000000001</v>
      </c>
      <c r="AB3834" s="242">
        <f t="shared" si="1156"/>
        <v>728442.47787610628</v>
      </c>
      <c r="AC3834" s="25">
        <f t="shared" si="1160"/>
        <v>87413.097345132745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28811447.787610624</v>
      </c>
      <c r="AJ3834" s="27">
        <f t="shared" si="1155"/>
        <v>3358262.4275132758</v>
      </c>
      <c r="AK3834" s="243">
        <f t="shared" si="1162"/>
        <v>0.11656000254722991</v>
      </c>
      <c r="AL3834" s="24"/>
      <c r="AM3834" s="24"/>
      <c r="AN3834" s="24"/>
      <c r="AO3834" s="24"/>
      <c r="AP3834" s="165" t="str">
        <f t="shared" si="1163"/>
        <v>TBATBA</v>
      </c>
      <c r="AQ3834" s="244" t="str">
        <f t="shared" si="1164"/>
        <v>TBATBARMB</v>
      </c>
      <c r="AR3834" s="245" t="str">
        <f t="shared" si="1165"/>
        <v>YAMAHA_Mounter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TBA</v>
      </c>
      <c r="F3835" s="23" t="s">
        <v>2585</v>
      </c>
      <c r="G3835" s="23" t="s">
        <v>2585</v>
      </c>
      <c r="H3835" s="29"/>
      <c r="I3835" s="93" t="str">
        <f t="shared" si="1159"/>
        <v>TBA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1">
        <f t="shared" si="1170"/>
        <v>765000</v>
      </c>
      <c r="AA3835" s="22">
        <v>1.0760000000000001</v>
      </c>
      <c r="AB3835" s="242">
        <f t="shared" si="1156"/>
        <v>728442.47787610628</v>
      </c>
      <c r="AC3835" s="25">
        <f t="shared" si="1160"/>
        <v>87413.097345132745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28811447.787610624</v>
      </c>
      <c r="AJ3835" s="27">
        <f t="shared" si="1155"/>
        <v>3358262.4275132758</v>
      </c>
      <c r="AK3835" s="243">
        <f t="shared" si="1162"/>
        <v>0.11656000254722991</v>
      </c>
      <c r="AL3835" s="24"/>
      <c r="AM3835" s="24"/>
      <c r="AN3835" s="24"/>
      <c r="AO3835" s="24"/>
      <c r="AP3835" s="165" t="str">
        <f t="shared" si="1163"/>
        <v>TBATBA</v>
      </c>
      <c r="AQ3835" s="244" t="str">
        <f t="shared" si="1164"/>
        <v>TBATBARMB</v>
      </c>
      <c r="AR3835" s="245" t="str">
        <f t="shared" si="1165"/>
        <v>YAMAHA_Mounter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1">
        <f t="shared" si="1170"/>
        <v>650000</v>
      </c>
      <c r="AA3836" s="22">
        <v>1.0760000000000001</v>
      </c>
      <c r="AB3836" s="242">
        <f t="shared" si="1156"/>
        <v>618938.05309734517</v>
      </c>
      <c r="AC3836" s="25">
        <f t="shared" si="1160"/>
        <v>74272.566371681416</v>
      </c>
      <c r="AD3836" s="169">
        <v>0.12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24033458.336283185</v>
      </c>
      <c r="AJ3836" s="27">
        <f t="shared" si="1155"/>
        <v>2884015.0003539836</v>
      </c>
      <c r="AK3836" s="243">
        <f t="shared" si="1162"/>
        <v>0.12000000000000006</v>
      </c>
      <c r="AL3836" s="24"/>
      <c r="AM3836" s="24"/>
      <c r="AN3836" s="24"/>
      <c r="AO3836" s="24"/>
      <c r="AP3836" s="165" t="str">
        <f t="shared" si="1163"/>
        <v>202412</v>
      </c>
      <c r="AQ3836" s="244" t="str">
        <f t="shared" si="1164"/>
        <v>202412RMB</v>
      </c>
      <c r="AR3836" s="245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1">
        <f t="shared" si="1170"/>
        <v>62508.78</v>
      </c>
      <c r="AA3837" s="22">
        <v>1.0760000000000001</v>
      </c>
      <c r="AB3837" s="242">
        <f t="shared" si="1156"/>
        <v>59521.634761061956</v>
      </c>
      <c r="AC3837" s="25">
        <f t="shared" si="1160"/>
        <v>7142.5961713274346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21219953.121415932</v>
      </c>
      <c r="AJ3837" s="27">
        <f t="shared" si="1155"/>
        <v>2546394.3745699115</v>
      </c>
      <c r="AK3837" s="243">
        <f t="shared" si="1162"/>
        <v>0.11999999999999998</v>
      </c>
      <c r="AL3837" s="24"/>
      <c r="AM3837" s="24"/>
      <c r="AN3837" s="24"/>
      <c r="AO3837" s="24"/>
      <c r="AP3837" s="165" t="str">
        <f t="shared" si="1163"/>
        <v>20251</v>
      </c>
      <c r="AQ3837" s="244" t="str">
        <f t="shared" si="1164"/>
        <v>20251RMB</v>
      </c>
      <c r="AR3837" s="245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1">
        <f t="shared" si="1170"/>
        <v>490000</v>
      </c>
      <c r="AA3838" s="22">
        <v>1.0760000000000001</v>
      </c>
      <c r="AB3838" s="242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24033458.336283185</v>
      </c>
      <c r="AJ3838" s="27">
        <f t="shared" si="1155"/>
        <v>2884015.0003539836</v>
      </c>
      <c r="AK3838" s="243">
        <f t="shared" si="1162"/>
        <v>0.12000000000000006</v>
      </c>
      <c r="AL3838" s="24"/>
      <c r="AM3838" s="24"/>
      <c r="AN3838" s="24"/>
      <c r="AO3838" s="24"/>
      <c r="AP3838" s="165" t="str">
        <f t="shared" si="1163"/>
        <v>202412</v>
      </c>
      <c r="AQ3838" s="244" t="str">
        <f t="shared" si="1164"/>
        <v>202412RMB</v>
      </c>
      <c r="AR3838" s="245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2024</v>
      </c>
      <c r="C3839" s="23">
        <v>12</v>
      </c>
      <c r="D3839" s="33" t="str">
        <f t="shared" si="1169"/>
        <v>Q3</v>
      </c>
      <c r="E3839" s="33" t="str">
        <f t="shared" si="1157"/>
        <v>TBA</v>
      </c>
      <c r="F3839" s="23" t="s">
        <v>2585</v>
      </c>
      <c r="G3839" s="23" t="s">
        <v>2585</v>
      </c>
      <c r="H3839" s="29"/>
      <c r="I3839" s="93" t="str">
        <f t="shared" si="1159"/>
        <v>TBA</v>
      </c>
      <c r="J3839" s="188" t="s">
        <v>3649</v>
      </c>
      <c r="K3839" s="29" t="s">
        <v>3650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750000</v>
      </c>
      <c r="Y3839" s="31" t="str">
        <f t="shared" si="1171"/>
        <v>1.13</v>
      </c>
      <c r="Z3839" s="241">
        <f t="shared" si="1170"/>
        <v>750000</v>
      </c>
      <c r="AA3839" s="22">
        <v>1.0760000000000001</v>
      </c>
      <c r="AB3839" s="242">
        <f t="shared" si="1156"/>
        <v>714159.29203539842</v>
      </c>
      <c r="AC3839" s="25">
        <f t="shared" si="1160"/>
        <v>85699.11504424781</v>
      </c>
      <c r="AD3839" s="169">
        <v>0.12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28811447.787610624</v>
      </c>
      <c r="AJ3839" s="27">
        <f t="shared" si="1155"/>
        <v>3358262.4275132758</v>
      </c>
      <c r="AK3839" s="243">
        <f t="shared" si="1162"/>
        <v>0.11656000254722991</v>
      </c>
      <c r="AL3839" s="24"/>
      <c r="AM3839" s="24"/>
      <c r="AN3839" s="24"/>
      <c r="AO3839" s="24"/>
      <c r="AP3839" s="165" t="str">
        <f t="shared" si="1163"/>
        <v>TBATBA</v>
      </c>
      <c r="AQ3839" s="244" t="str">
        <f t="shared" si="1164"/>
        <v>TBATBARMB</v>
      </c>
      <c r="AR3839" s="245" t="str">
        <f t="shared" si="1165"/>
        <v>YAMAHA_Mounter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>FY 24/25</v>
      </c>
      <c r="B3840" s="23">
        <v>2024</v>
      </c>
      <c r="C3840" s="23">
        <v>12</v>
      </c>
      <c r="D3840" s="33" t="str">
        <f t="shared" si="1169"/>
        <v>Q3</v>
      </c>
      <c r="E3840" s="33" t="str">
        <f t="shared" si="1157"/>
        <v>TBA</v>
      </c>
      <c r="F3840" s="23" t="s">
        <v>2585</v>
      </c>
      <c r="G3840" s="23" t="s">
        <v>2585</v>
      </c>
      <c r="H3840" s="29"/>
      <c r="I3840" s="93" t="str">
        <f t="shared" si="1159"/>
        <v>TBA</v>
      </c>
      <c r="J3840" s="188" t="s">
        <v>3649</v>
      </c>
      <c r="K3840" s="29" t="s">
        <v>3650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469000</v>
      </c>
      <c r="Y3840" s="31" t="str">
        <f t="shared" si="1171"/>
        <v>1.13</v>
      </c>
      <c r="Z3840" s="241">
        <f t="shared" si="1170"/>
        <v>469000</v>
      </c>
      <c r="AA3840" s="22">
        <v>1.0760000000000001</v>
      </c>
      <c r="AB3840" s="242">
        <f t="shared" si="1156"/>
        <v>446587.61061946914</v>
      </c>
      <c r="AC3840" s="25">
        <f t="shared" si="1160"/>
        <v>53590.513274336292</v>
      </c>
      <c r="AD3840" s="169">
        <v>0.12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28811447.787610624</v>
      </c>
      <c r="AJ3840" s="27">
        <f t="shared" si="1155"/>
        <v>3358262.4275132758</v>
      </c>
      <c r="AK3840" s="243">
        <f t="shared" si="1162"/>
        <v>0.11656000254722991</v>
      </c>
      <c r="AL3840" s="24"/>
      <c r="AM3840" s="24"/>
      <c r="AN3840" s="24"/>
      <c r="AO3840" s="24"/>
      <c r="AP3840" s="165" t="str">
        <f t="shared" si="1163"/>
        <v>TBATBA</v>
      </c>
      <c r="AQ3840" s="244" t="str">
        <f t="shared" si="1164"/>
        <v>TBATBARMB</v>
      </c>
      <c r="AR3840" s="245" t="str">
        <f t="shared" si="1165"/>
        <v>YAMAHA_Mounter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TBA</v>
      </c>
      <c r="F3841" s="23" t="s">
        <v>2585</v>
      </c>
      <c r="G3841" s="23" t="s">
        <v>2585</v>
      </c>
      <c r="H3841" s="29"/>
      <c r="I3841" s="93" t="str">
        <f t="shared" si="1159"/>
        <v>TBA</v>
      </c>
      <c r="J3841" s="188" t="s">
        <v>3651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1">
        <f t="shared" si="1170"/>
        <v>60000</v>
      </c>
      <c r="AA3841" s="22">
        <v>7.8</v>
      </c>
      <c r="AB3841" s="242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28811447.787610624</v>
      </c>
      <c r="AJ3841" s="27">
        <f t="shared" si="1155"/>
        <v>3358262.4275132758</v>
      </c>
      <c r="AK3841" s="243">
        <f t="shared" si="1162"/>
        <v>0.11656000254722991</v>
      </c>
      <c r="AL3841" s="24"/>
      <c r="AM3841" s="24"/>
      <c r="AN3841" s="24"/>
      <c r="AO3841" s="24"/>
      <c r="AP3841" s="165" t="str">
        <f t="shared" si="1163"/>
        <v>TBATBA</v>
      </c>
      <c r="AQ3841" s="244" t="str">
        <f t="shared" si="1164"/>
        <v>TBATBAUSD</v>
      </c>
      <c r="AR3841" s="245" t="str">
        <f t="shared" si="1165"/>
        <v>YAMAHA_Mounter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TBA</v>
      </c>
      <c r="F3842" s="23" t="s">
        <v>2585</v>
      </c>
      <c r="G3842" s="23" t="s">
        <v>2585</v>
      </c>
      <c r="H3842" s="29"/>
      <c r="I3842" s="93" t="str">
        <f t="shared" si="1159"/>
        <v>TBA</v>
      </c>
      <c r="J3842" s="188" t="s">
        <v>3651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1">
        <f t="shared" si="1170"/>
        <v>60000</v>
      </c>
      <c r="AA3842" s="22">
        <v>7.8</v>
      </c>
      <c r="AB3842" s="242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28811447.787610624</v>
      </c>
      <c r="AJ3842" s="27">
        <f t="shared" ref="AJ3842:AJ3905" si="1173">IF(P3842="C66 SERVICE","",SUMIFS(AC:AC,F:F,F3842,G:G,G3842,E:E,E3842))</f>
        <v>3358262.4275132758</v>
      </c>
      <c r="AK3842" s="243">
        <f t="shared" si="1162"/>
        <v>0.11656000254722991</v>
      </c>
      <c r="AL3842" s="24"/>
      <c r="AM3842" s="24"/>
      <c r="AN3842" s="24"/>
      <c r="AO3842" s="24"/>
      <c r="AP3842" s="165" t="str">
        <f t="shared" si="1163"/>
        <v>TBATBA</v>
      </c>
      <c r="AQ3842" s="244" t="str">
        <f t="shared" si="1164"/>
        <v>TBATBAUSD</v>
      </c>
      <c r="AR3842" s="245" t="str">
        <f t="shared" si="1165"/>
        <v>YAMAHA_Mounter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TBA</v>
      </c>
      <c r="F3843" s="23" t="s">
        <v>2585</v>
      </c>
      <c r="G3843" s="23" t="s">
        <v>2585</v>
      </c>
      <c r="H3843" s="29"/>
      <c r="I3843" s="93" t="str">
        <f t="shared" si="1159"/>
        <v>TBA</v>
      </c>
      <c r="J3843" s="188" t="s">
        <v>3652</v>
      </c>
      <c r="K3843" s="29" t="s">
        <v>3653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41">
        <f t="shared" si="1170"/>
        <v>8700000</v>
      </c>
      <c r="AA3843" s="22">
        <v>5.2900000000000003E-2</v>
      </c>
      <c r="AB3843" s="242">
        <f t="shared" si="1156"/>
        <v>460230</v>
      </c>
      <c r="AC3843" s="25">
        <f t="shared" si="1160"/>
        <v>55227.6</v>
      </c>
      <c r="AD3843" s="169">
        <v>0.12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28811447.787610624</v>
      </c>
      <c r="AJ3843" s="27">
        <f t="shared" si="1173"/>
        <v>3358262.4275132758</v>
      </c>
      <c r="AK3843" s="243">
        <f t="shared" si="1162"/>
        <v>0.11656000254722991</v>
      </c>
      <c r="AL3843" s="24"/>
      <c r="AM3843" s="24"/>
      <c r="AN3843" s="24"/>
      <c r="AO3843" s="24"/>
      <c r="AP3843" s="165" t="str">
        <f t="shared" si="1163"/>
        <v>TBATBA</v>
      </c>
      <c r="AQ3843" s="244" t="str">
        <f t="shared" si="1164"/>
        <v>TBATBAJPY</v>
      </c>
      <c r="AR3843" s="245" t="str">
        <f t="shared" si="1165"/>
        <v>YAMAHA_Mounter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TBA</v>
      </c>
      <c r="F3844" s="23" t="s">
        <v>2585</v>
      </c>
      <c r="G3844" s="23" t="s">
        <v>2585</v>
      </c>
      <c r="H3844" s="29"/>
      <c r="I3844" s="93" t="str">
        <f t="shared" si="1159"/>
        <v>TBA</v>
      </c>
      <c r="J3844" s="188" t="s">
        <v>3654</v>
      </c>
      <c r="K3844" s="29" t="s">
        <v>580</v>
      </c>
      <c r="L3844" s="24" t="s">
        <v>3655</v>
      </c>
      <c r="M3844" s="13" t="s">
        <v>61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41">
        <f t="shared" si="1170"/>
        <v>518500</v>
      </c>
      <c r="AA3844" s="22">
        <v>1.0760000000000001</v>
      </c>
      <c r="AB3844" s="242">
        <f t="shared" si="1156"/>
        <v>493722.12389380537</v>
      </c>
      <c r="AC3844" s="25">
        <f t="shared" si="1160"/>
        <v>59246.654867256642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28811447.787610624</v>
      </c>
      <c r="AJ3844" s="27">
        <f t="shared" si="1173"/>
        <v>3358262.4275132758</v>
      </c>
      <c r="AK3844" s="243">
        <f t="shared" si="1162"/>
        <v>0.11656000254722991</v>
      </c>
      <c r="AL3844" s="24"/>
      <c r="AM3844" s="24"/>
      <c r="AN3844" s="24"/>
      <c r="AO3844" s="24"/>
      <c r="AP3844" s="165" t="str">
        <f t="shared" si="1163"/>
        <v>TBATBA</v>
      </c>
      <c r="AQ3844" s="244" t="str">
        <f t="shared" si="1164"/>
        <v>TBATBARMB</v>
      </c>
      <c r="AR3844" s="245" t="str">
        <f t="shared" si="1165"/>
        <v>YAMAHA_Non_Mounter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TBA</v>
      </c>
      <c r="F3845" s="23" t="s">
        <v>2585</v>
      </c>
      <c r="G3845" s="23" t="s">
        <v>2585</v>
      </c>
      <c r="H3845" s="29"/>
      <c r="I3845" s="93" t="str">
        <f t="shared" si="1159"/>
        <v>TBA</v>
      </c>
      <c r="J3845" s="188" t="s">
        <v>3657</v>
      </c>
      <c r="K3845" s="29" t="s">
        <v>3658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41">
        <f t="shared" si="1170"/>
        <v>8000000</v>
      </c>
      <c r="AA3845" s="22">
        <v>5.2900000000000003E-2</v>
      </c>
      <c r="AB3845" s="242">
        <f t="shared" si="1156"/>
        <v>423200</v>
      </c>
      <c r="AC3845" s="25">
        <f t="shared" si="1160"/>
        <v>50784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28811447.787610624</v>
      </c>
      <c r="AJ3845" s="27">
        <f t="shared" si="1173"/>
        <v>3358262.4275132758</v>
      </c>
      <c r="AK3845" s="243">
        <f t="shared" si="1162"/>
        <v>0.11656000254722991</v>
      </c>
      <c r="AL3845" s="24"/>
      <c r="AM3845" s="24"/>
      <c r="AN3845" s="24"/>
      <c r="AO3845" s="24"/>
      <c r="AP3845" s="165" t="str">
        <f t="shared" si="1163"/>
        <v>TBATBA</v>
      </c>
      <c r="AQ3845" s="244" t="str">
        <f t="shared" si="1164"/>
        <v>TBATBAJPY</v>
      </c>
      <c r="AR3845" s="245" t="str">
        <f t="shared" si="1165"/>
        <v>YAMAHA_Mounter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>FY 24/25</v>
      </c>
      <c r="B3846" s="23">
        <v>2024</v>
      </c>
      <c r="C3846" s="23">
        <v>12</v>
      </c>
      <c r="D3846" s="33" t="str">
        <f t="shared" si="1169"/>
        <v>Q3</v>
      </c>
      <c r="E3846" s="33" t="str">
        <f t="shared" si="1157"/>
        <v>TBA</v>
      </c>
      <c r="F3846" s="23" t="s">
        <v>2585</v>
      </c>
      <c r="G3846" s="23" t="s">
        <v>2585</v>
      </c>
      <c r="H3846" s="29"/>
      <c r="I3846" s="93" t="str">
        <f t="shared" si="1159"/>
        <v>TBA</v>
      </c>
      <c r="J3846" s="188" t="s">
        <v>3657</v>
      </c>
      <c r="K3846" s="29" t="s">
        <v>3658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41">
        <f t="shared" si="1170"/>
        <v>13000000</v>
      </c>
      <c r="AA3846" s="22">
        <v>5.2900000000000003E-2</v>
      </c>
      <c r="AB3846" s="242">
        <f t="shared" si="1156"/>
        <v>687700</v>
      </c>
      <c r="AC3846" s="25">
        <f t="shared" si="1160"/>
        <v>82524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28811447.787610624</v>
      </c>
      <c r="AJ3846" s="27">
        <f t="shared" si="1173"/>
        <v>3358262.4275132758</v>
      </c>
      <c r="AK3846" s="243">
        <f t="shared" si="1162"/>
        <v>0.11656000254722991</v>
      </c>
      <c r="AL3846" s="24"/>
      <c r="AM3846" s="24"/>
      <c r="AN3846" s="24"/>
      <c r="AO3846" s="24"/>
      <c r="AP3846" s="165" t="str">
        <f t="shared" si="1163"/>
        <v>TBATBA</v>
      </c>
      <c r="AQ3846" s="244" t="str">
        <f t="shared" si="1164"/>
        <v>TBATBAJPY</v>
      </c>
      <c r="AR3846" s="245" t="str">
        <f t="shared" si="1165"/>
        <v>YAMAHA_Mounter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TBA</v>
      </c>
      <c r="F3847" s="23" t="s">
        <v>2585</v>
      </c>
      <c r="G3847" s="23" t="s">
        <v>2585</v>
      </c>
      <c r="H3847" s="29"/>
      <c r="I3847" s="93" t="str">
        <f t="shared" si="1159"/>
        <v>TBA</v>
      </c>
      <c r="J3847" s="188" t="s">
        <v>3659</v>
      </c>
      <c r="K3847" s="29" t="s">
        <v>3660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41">
        <f t="shared" si="1170"/>
        <v>450000</v>
      </c>
      <c r="AA3847" s="22">
        <v>1.0760000000000001</v>
      </c>
      <c r="AB3847" s="242">
        <f t="shared" si="1156"/>
        <v>428495.57522123901</v>
      </c>
      <c r="AC3847" s="25">
        <f t="shared" si="1160"/>
        <v>51419.469026548679</v>
      </c>
      <c r="AD3847" s="169">
        <v>0.12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28811447.787610624</v>
      </c>
      <c r="AJ3847" s="27">
        <f t="shared" si="1173"/>
        <v>3358262.4275132758</v>
      </c>
      <c r="AK3847" s="243">
        <f t="shared" si="1162"/>
        <v>0.11656000254722991</v>
      </c>
      <c r="AL3847" s="24"/>
      <c r="AM3847" s="24"/>
      <c r="AN3847" s="24"/>
      <c r="AO3847" s="24"/>
      <c r="AP3847" s="165" t="str">
        <f t="shared" si="1163"/>
        <v>TBATBA</v>
      </c>
      <c r="AQ3847" s="244" t="str">
        <f t="shared" si="1164"/>
        <v>TBATBARMB</v>
      </c>
      <c r="AR3847" s="245" t="str">
        <f t="shared" si="1165"/>
        <v>YAMAHA_Mounter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AC6" zoomScale="70" zoomScaleNormal="70" workbookViewId="0">
      <selection activeCell="AG29" sqref="AG29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61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62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63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63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63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1" t="s">
        <v>3388</v>
      </c>
      <c r="Q10" s="252"/>
      <c r="R10" s="252"/>
      <c r="S10" s="252"/>
      <c r="T10" s="252"/>
      <c r="U10" s="252"/>
      <c r="V10" s="252"/>
      <c r="AB10" s="255" t="s">
        <v>3389</v>
      </c>
      <c r="AC10" s="256"/>
      <c r="AD10" s="256"/>
      <c r="AE10" s="256"/>
      <c r="AF10" s="256"/>
      <c r="AG10" s="256"/>
      <c r="AH10" s="256"/>
      <c r="AI10" s="257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3"/>
      <c r="Q11" s="254"/>
      <c r="R11" s="254"/>
      <c r="S11" s="254"/>
      <c r="T11" s="254"/>
      <c r="U11" s="254"/>
      <c r="V11" s="254"/>
      <c r="AB11" s="258"/>
      <c r="AC11" s="259"/>
      <c r="AD11" s="259"/>
      <c r="AE11" s="259"/>
      <c r="AF11" s="259"/>
      <c r="AG11" s="259"/>
      <c r="AH11" s="259"/>
      <c r="AI11" s="260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12</v>
      </c>
      <c r="S13" s="79">
        <f>IF(R13="","",SUMIFS(raw_sheet!AB:AB,raw_sheet!E:E,list!P13,raw_sheet!F:F,list!Q13,raw_sheet!G:G,list!R13,raw_sheet!R:R,list!$S$12))</f>
        <v>20694714.973451328</v>
      </c>
      <c r="T13" s="79">
        <f>IF(R13="","",SUMIFS(raw_sheet!AB:AB,raw_sheet!E:E,list!P13,raw_sheet!F:F,list!Q13,raw_sheet!G:G,list!R13,raw_sheet!R:R,list!$T$12))</f>
        <v>3338743.3628318585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24033458.336283185</v>
      </c>
      <c r="AB13" s="150" t="s">
        <v>3173</v>
      </c>
      <c r="AC13" s="150">
        <v>2024</v>
      </c>
      <c r="AD13" s="150">
        <v>12</v>
      </c>
      <c r="AE13" s="79">
        <f>IF(AD13="","",SUMIFS(raw_sheet!AB:AB,raw_sheet!A:A,list!AB13,raw_sheet!B:B,list!AC13,raw_sheet!C:C,list!AD13,raw_sheet!S:S,list!$AE$12))</f>
        <v>6048376.9026548676</v>
      </c>
      <c r="AF13" s="79">
        <f>IF(AD13="","",SUMIFS(raw_sheet!AB:AB,raw_sheet!A:A,list!AB13,raw_sheet!B:B,list!AC13,raw_sheet!C:C,list!AD13,raw_sheet!S:S,list!$AF$12))</f>
        <v>6992484.8206017707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428495.57522123901</v>
      </c>
      <c r="AI13" s="80">
        <f>IF(AD13="","",SUMIFS(raw_sheet!AB:AB,raw_sheet!A:A,list!AB13,raw_sheet!B:B,list!AC13,raw_sheet!C:C,list!AD13))</f>
        <v>13469357.298477877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1</v>
      </c>
      <c r="S14" s="79">
        <f>IF(R14="","",SUMIFS(raw_sheet!AB:AB,raw_sheet!E:E,list!P14,raw_sheet!F:F,list!Q14,raw_sheet!G:G,list!R14,raw_sheet!R:R,list!$S$12))</f>
        <v>18641794.849486727</v>
      </c>
      <c r="T14" s="79">
        <f>IF(R14="","",SUMIFS(raw_sheet!AB:AB,raw_sheet!E:E,list!P14,raw_sheet!F:F,list!Q14,raw_sheet!G:G,list!R14,raw_sheet!R:R,list!$T$12))</f>
        <v>2578158.271929204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21219953.121415932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2</v>
      </c>
      <c r="S15" s="79">
        <f>IF(R15="","",SUMIFS(raw_sheet!AB:AB,raw_sheet!E:E,list!P15,raw_sheet!F:F,list!Q15,raw_sheet!G:G,list!R15,raw_sheet!R:R,list!$S$12))</f>
        <v>11515996.911504425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11515996.911504425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3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76039000</v>
      </c>
      <c r="AK18" s="124" cm="1">
        <f t="array" ref="AK18">IFERROR(SUMPRODUCT((AD21:AD150="EAST")*(AJ21:AJ150)),0)</f>
        <v>7343408.7800000003</v>
      </c>
      <c r="AL18" s="124" cm="1">
        <f t="array" ref="AL18">IFERROR(SUMPRODUCT((AD21:AD150="NORTH")*(AJ21:AJ150)),0)</f>
        <v>450000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46" t="s">
        <v>3312</v>
      </c>
      <c r="D19" s="247"/>
      <c r="E19" s="248"/>
      <c r="F19" s="38"/>
      <c r="M19" s="47"/>
      <c r="N19" s="107"/>
      <c r="O19" s="39"/>
      <c r="P19" s="264" t="s">
        <v>3340</v>
      </c>
      <c r="Q19" s="265"/>
      <c r="R19" s="265"/>
      <c r="S19" s="265"/>
      <c r="T19" s="265"/>
      <c r="U19" s="265"/>
      <c r="V19" s="265"/>
      <c r="W19" s="265"/>
      <c r="X19" s="265"/>
      <c r="Y19" s="265"/>
      <c r="Z19" s="265"/>
      <c r="AB19" s="266" t="s">
        <v>3214</v>
      </c>
      <c r="AC19" s="267"/>
      <c r="AD19" s="267"/>
      <c r="AE19" s="267"/>
      <c r="AF19" s="267"/>
      <c r="AG19" s="267"/>
      <c r="AH19" s="267"/>
      <c r="AI19" s="267"/>
      <c r="AJ19" s="267"/>
      <c r="AK19" s="267"/>
      <c r="AL19" s="267"/>
      <c r="AM19" s="267"/>
    </row>
    <row r="20" spans="1:39" ht="16.2" thickBot="1">
      <c r="A20" s="167"/>
      <c r="B20" s="168"/>
      <c r="C20" s="246" t="s">
        <v>3215</v>
      </c>
      <c r="D20" s="247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46" t="s">
        <v>3226</v>
      </c>
      <c r="D21" s="247"/>
      <c r="E21" s="146">
        <v>2024</v>
      </c>
      <c r="M21" s="47"/>
      <c r="N21" s="107"/>
      <c r="O21" s="39"/>
      <c r="P21" s="15" cm="1">
        <f t="array" ref="P21:Z62">_xlfn.CHOOSECOLS(_xlfn._xlws.FILTER(raw_sheet!E:AQ,(raw_sheet!F:F=list!Q13)*(raw_sheet!E:E=list!P13)*(raw_sheet!G:G=list!R13)*(raw_sheet!G:G&lt;&gt;"Cancel"),""),2,3,15,6,7,8,10,19,23,24,26)</f>
        <v>2024</v>
      </c>
      <c r="Q21" s="13">
        <v>12</v>
      </c>
      <c r="R21" s="13" t="str">
        <v>EAST</v>
      </c>
      <c r="S21" s="13" t="str">
        <v>C49SHA20230726/HZY</v>
      </c>
      <c r="T21" s="13" t="str">
        <v>浙江科至</v>
      </c>
      <c r="U21" s="13" t="str">
        <v>YSM20R</v>
      </c>
      <c r="V21" s="13">
        <v>2</v>
      </c>
      <c r="W21" s="92" t="str">
        <v>RMB</v>
      </c>
      <c r="X21" s="97">
        <v>1.0920000000000001</v>
      </c>
      <c r="Y21" s="92">
        <v>1356302.654867257</v>
      </c>
      <c r="Z21" s="229">
        <v>0.12</v>
      </c>
      <c r="AB21" s="15" cm="1">
        <f t="array" ref="AB21:AM48">_xlfn.CHOOSECOLS(_xlfn._xlws.FILTER(raw_sheet!A:AZ,(raw_sheet!B:B=list!AC13)*(raw_sheet!A:A=list!AB13)*(raw_sheet!C:C=list!AD13)*(raw_sheet!C:C&lt;&gt;"Cancel"),""),2,3,19,10,11,12,14,23,26,27,28,30)</f>
        <v>2024</v>
      </c>
      <c r="AC21" s="13">
        <v>12</v>
      </c>
      <c r="AD21" s="13" t="str">
        <v>SOUTH</v>
      </c>
      <c r="AE21" s="13" t="str">
        <v>C28SZX20240207MZ</v>
      </c>
      <c r="AF21" s="13" t="str">
        <v>鸿楠</v>
      </c>
      <c r="AG21" s="13" t="str">
        <v>YSi-V</v>
      </c>
      <c r="AH21" s="13">
        <v>1</v>
      </c>
      <c r="AI21" s="92" t="str">
        <v>JPY</v>
      </c>
      <c r="AJ21" s="118">
        <v>8000000</v>
      </c>
      <c r="AK21" s="97">
        <v>5.2900000000000003E-2</v>
      </c>
      <c r="AL21" s="92">
        <v>423200</v>
      </c>
      <c r="AM21" s="229">
        <v>0.12</v>
      </c>
    </row>
    <row r="22" spans="1:39" ht="16.2" thickBot="1">
      <c r="A22" s="167"/>
      <c r="B22" s="168"/>
      <c r="C22" s="249" t="s">
        <v>3227</v>
      </c>
      <c r="D22" s="250"/>
      <c r="E22" s="150">
        <v>10</v>
      </c>
      <c r="F22" s="38"/>
      <c r="M22" s="47"/>
      <c r="N22" s="107"/>
      <c r="O22" s="39"/>
      <c r="P22" s="13">
        <v>2024</v>
      </c>
      <c r="Q22" s="13">
        <v>12</v>
      </c>
      <c r="R22" s="13" t="str">
        <v>EAST</v>
      </c>
      <c r="S22" s="13" t="str">
        <v>C49SHA20230726/HZY</v>
      </c>
      <c r="T22" s="13" t="str">
        <v>浙江科至</v>
      </c>
      <c r="U22" s="13" t="str">
        <v>YSM10</v>
      </c>
      <c r="V22" s="13">
        <v>2</v>
      </c>
      <c r="W22" s="92" t="str">
        <v>RMB</v>
      </c>
      <c r="X22" s="97">
        <v>1.0920000000000001</v>
      </c>
      <c r="Y22" s="92">
        <v>852339.82300884975</v>
      </c>
      <c r="Z22" s="229">
        <v>0.12</v>
      </c>
      <c r="AB22" s="13">
        <v>2024</v>
      </c>
      <c r="AC22" s="13">
        <v>12</v>
      </c>
      <c r="AD22" s="13" t="str">
        <v>SOUTH</v>
      </c>
      <c r="AE22" s="13" t="str">
        <v>C49SZX20240185MZ</v>
      </c>
      <c r="AF22" s="13" t="str">
        <v>鸿楠</v>
      </c>
      <c r="AG22" s="13" t="str">
        <v>YSM10</v>
      </c>
      <c r="AH22" s="13">
        <v>1</v>
      </c>
      <c r="AI22" s="92" t="str">
        <v>JPY</v>
      </c>
      <c r="AJ22" s="118">
        <v>10750000</v>
      </c>
      <c r="AK22" s="97">
        <v>5.2900000000000003E-2</v>
      </c>
      <c r="AL22" s="92">
        <v>568675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12</v>
      </c>
      <c r="R23" s="13" t="str">
        <v>SOUTH</v>
      </c>
      <c r="S23" s="13" t="str">
        <v>C49SZX20240153JY</v>
      </c>
      <c r="T23" s="13" t="str">
        <v>红昇</v>
      </c>
      <c r="U23" s="13" t="str">
        <v>YSM20R</v>
      </c>
      <c r="V23" s="13">
        <v>1</v>
      </c>
      <c r="W23" s="92" t="str">
        <v>RMB</v>
      </c>
      <c r="X23" s="97">
        <v>1.0920000000000001</v>
      </c>
      <c r="Y23" s="92">
        <v>632973.45132743369</v>
      </c>
      <c r="Z23" s="229">
        <v>0.12</v>
      </c>
      <c r="AB23" s="13">
        <v>2024</v>
      </c>
      <c r="AC23" s="13">
        <v>12</v>
      </c>
      <c r="AD23" s="13" t="str">
        <v>SOUTH</v>
      </c>
      <c r="AE23" s="13" t="str">
        <v>C49SZX20240185MZ</v>
      </c>
      <c r="AF23" s="13" t="str">
        <v>鸿楠</v>
      </c>
      <c r="AG23" s="13" t="str">
        <v>YSM10</v>
      </c>
      <c r="AH23" s="13">
        <v>1</v>
      </c>
      <c r="AI23" s="92" t="str">
        <v>JPY</v>
      </c>
      <c r="AJ23" s="118">
        <v>10750000</v>
      </c>
      <c r="AK23" s="97">
        <v>5.2900000000000003E-2</v>
      </c>
      <c r="AL23" s="92">
        <v>568675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12</v>
      </c>
      <c r="R24" s="13" t="str">
        <v>WEST</v>
      </c>
      <c r="S24" s="13" t="str">
        <v>C49CTU20240904/FZM</v>
      </c>
      <c r="T24" s="13" t="str">
        <v>四川艺智泓</v>
      </c>
      <c r="U24" s="13" t="str">
        <v>YSM10</v>
      </c>
      <c r="V24" s="13">
        <v>1</v>
      </c>
      <c r="W24" s="92" t="str">
        <v>RMB</v>
      </c>
      <c r="X24" s="97">
        <v>1.0920000000000001</v>
      </c>
      <c r="Y24" s="92">
        <v>497681.41592920362</v>
      </c>
      <c r="Z24" s="229">
        <v>0.12</v>
      </c>
      <c r="AB24" s="13">
        <v>2024</v>
      </c>
      <c r="AC24" s="13">
        <v>12</v>
      </c>
      <c r="AD24" s="13" t="str">
        <v>SOUTH</v>
      </c>
      <c r="AE24" s="13" t="str">
        <v>C49SZX20240193JY</v>
      </c>
      <c r="AF24" s="13" t="str">
        <v>建航</v>
      </c>
      <c r="AG24" s="13" t="str">
        <v>YSM10</v>
      </c>
      <c r="AH24" s="13">
        <v>1</v>
      </c>
      <c r="AI24" s="92" t="str">
        <v>JPY</v>
      </c>
      <c r="AJ24" s="118">
        <v>7500000</v>
      </c>
      <c r="AK24" s="97">
        <v>5.2900000000000003E-2</v>
      </c>
      <c r="AL24" s="92">
        <v>396750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12</v>
      </c>
      <c r="R25" s="13" t="str">
        <v>EAST</v>
      </c>
      <c r="S25" s="13" t="str">
        <v>C28SHA20241011/JXD</v>
      </c>
      <c r="T25" s="13" t="str">
        <v>黄山市昌维</v>
      </c>
      <c r="U25" s="13" t="str">
        <v>YSi-V</v>
      </c>
      <c r="V25" s="13">
        <v>1</v>
      </c>
      <c r="W25" s="92" t="str">
        <v>RMB</v>
      </c>
      <c r="X25" s="97">
        <v>1.0920000000000001</v>
      </c>
      <c r="Y25" s="92">
        <v>355624.77876106196</v>
      </c>
      <c r="Z25" s="229">
        <v>0.12</v>
      </c>
      <c r="AB25" s="13">
        <v>2024</v>
      </c>
      <c r="AC25" s="13">
        <v>12</v>
      </c>
      <c r="AD25" s="13" t="str">
        <v>SOUTH</v>
      </c>
      <c r="AE25" s="13" t="str">
        <v>C49SZX20240208MZ</v>
      </c>
      <c r="AF25" s="13" t="str">
        <v>深圳卓昌(end user:惠州卓昌）</v>
      </c>
      <c r="AG25" s="13" t="str">
        <v>YSM10</v>
      </c>
      <c r="AH25" s="13">
        <v>1</v>
      </c>
      <c r="AI25" s="92" t="str">
        <v>JPY</v>
      </c>
      <c r="AJ25" s="118">
        <v>8000000</v>
      </c>
      <c r="AK25" s="97">
        <v>5.2900000000000003E-2</v>
      </c>
      <c r="AL25" s="92">
        <v>423200</v>
      </c>
      <c r="AM25" s="229">
        <v>0.12</v>
      </c>
    </row>
    <row r="26" spans="1:39">
      <c r="A26" s="167"/>
      <c r="B26" s="168"/>
      <c r="P26" s="13">
        <v>2024</v>
      </c>
      <c r="Q26" s="13">
        <v>12</v>
      </c>
      <c r="R26" s="13" t="str">
        <v>EAST</v>
      </c>
      <c r="S26" s="13" t="str">
        <v>C28SHA20240920/ZQR</v>
      </c>
      <c r="T26" s="13" t="str">
        <v>江苏中科朗恩斯</v>
      </c>
      <c r="U26" s="13" t="str">
        <v>YSi-V</v>
      </c>
      <c r="V26" s="13">
        <v>1</v>
      </c>
      <c r="W26" s="92" t="str">
        <v>RMB</v>
      </c>
      <c r="X26" s="97">
        <v>1.0920000000000001</v>
      </c>
      <c r="Y26" s="92">
        <v>362389.38053097355</v>
      </c>
      <c r="Z26" s="229">
        <v>0.12</v>
      </c>
      <c r="AB26" s="13">
        <v>2024</v>
      </c>
      <c r="AC26" s="13">
        <v>12</v>
      </c>
      <c r="AD26" s="13" t="str">
        <v>EAST</v>
      </c>
      <c r="AE26" s="13" t="str">
        <v>C49SHA20241202/HZY</v>
      </c>
      <c r="AF26" s="13" t="str">
        <v>宁波祖创电子</v>
      </c>
      <c r="AG26" s="13" t="str">
        <v>YSM10</v>
      </c>
      <c r="AH26" s="13">
        <v>1</v>
      </c>
      <c r="AI26" s="92" t="str">
        <v>RMB</v>
      </c>
      <c r="AJ26" s="118">
        <v>410342.85714285716</v>
      </c>
      <c r="AK26" s="97">
        <v>1.0760000000000001</v>
      </c>
      <c r="AL26" s="92">
        <v>390733.55246523395</v>
      </c>
      <c r="AM26" s="229">
        <v>0.12</v>
      </c>
    </row>
    <row r="27" spans="1:39">
      <c r="A27" s="167"/>
      <c r="B27" s="168"/>
      <c r="P27" s="13">
        <v>2024</v>
      </c>
      <c r="Q27" s="13">
        <v>12</v>
      </c>
      <c r="R27" s="13" t="str">
        <v>EAST</v>
      </c>
      <c r="S27" s="13" t="str">
        <v>C28SHA20240920/ZQR</v>
      </c>
      <c r="T27" s="13" t="str">
        <v>江苏中科朗恩斯</v>
      </c>
      <c r="U27" s="13" t="str">
        <v>YSi-V</v>
      </c>
      <c r="V27" s="13">
        <v>1</v>
      </c>
      <c r="W27" s="92" t="str">
        <v>RMB</v>
      </c>
      <c r="X27" s="97">
        <v>1.0920000000000001</v>
      </c>
      <c r="Y27" s="92">
        <v>362389.38053097355</v>
      </c>
      <c r="Z27" s="229">
        <v>0.12</v>
      </c>
      <c r="AB27" s="13">
        <v>2024</v>
      </c>
      <c r="AC27" s="13">
        <v>12</v>
      </c>
      <c r="AD27" s="13" t="str">
        <v>EAST</v>
      </c>
      <c r="AE27" s="13" t="str">
        <v>C49SHA20241202/HZY</v>
      </c>
      <c r="AF27" s="13" t="str">
        <v>宁波祖创电子</v>
      </c>
      <c r="AG27" s="13" t="str">
        <v>YSM10</v>
      </c>
      <c r="AH27" s="13">
        <v>1</v>
      </c>
      <c r="AI27" s="92" t="str">
        <v>RMB</v>
      </c>
      <c r="AJ27" s="118">
        <v>410342.85714285716</v>
      </c>
      <c r="AK27" s="97">
        <v>1.0760000000000001</v>
      </c>
      <c r="AL27" s="92">
        <v>390733.55246523395</v>
      </c>
      <c r="AM27" s="229">
        <v>0.12</v>
      </c>
    </row>
    <row r="28" spans="1:39">
      <c r="A28" s="167"/>
      <c r="B28" s="168"/>
      <c r="P28" s="13">
        <v>2024</v>
      </c>
      <c r="Q28" s="13">
        <v>12</v>
      </c>
      <c r="R28" s="13" t="str">
        <v>EAST</v>
      </c>
      <c r="S28" s="13" t="str">
        <v>C28SHA20240920/ZQR</v>
      </c>
      <c r="T28" s="13" t="str">
        <v>江苏中科朗恩斯</v>
      </c>
      <c r="U28" s="13" t="str">
        <v>YSi-V</v>
      </c>
      <c r="V28" s="13">
        <v>1</v>
      </c>
      <c r="W28" s="92" t="str">
        <v>RMB</v>
      </c>
      <c r="X28" s="97">
        <v>1.0920000000000001</v>
      </c>
      <c r="Y28" s="92">
        <v>362389.38053097355</v>
      </c>
      <c r="Z28" s="229">
        <v>0.12</v>
      </c>
      <c r="AB28" s="13">
        <v>2024</v>
      </c>
      <c r="AC28" s="13">
        <v>12</v>
      </c>
      <c r="AD28" s="13" t="str">
        <v>EAST</v>
      </c>
      <c r="AE28" s="13" t="str">
        <v>C49SHA20241202/HZY</v>
      </c>
      <c r="AF28" s="13" t="str">
        <v>宁波祖创电子</v>
      </c>
      <c r="AG28" s="13" t="str">
        <v>YSM10</v>
      </c>
      <c r="AH28" s="13">
        <v>1</v>
      </c>
      <c r="AI28" s="92" t="str">
        <v>RMB</v>
      </c>
      <c r="AJ28" s="118">
        <v>410342.85714285716</v>
      </c>
      <c r="AK28" s="97">
        <v>1.0760000000000001</v>
      </c>
      <c r="AL28" s="92">
        <v>390733.55246523395</v>
      </c>
      <c r="AM28" s="229">
        <v>0.12</v>
      </c>
    </row>
    <row r="29" spans="1:39">
      <c r="A29" s="167"/>
      <c r="B29" s="168"/>
      <c r="P29" s="13">
        <v>2024</v>
      </c>
      <c r="Q29" s="13">
        <v>12</v>
      </c>
      <c r="R29" s="13" t="str">
        <v>EAST</v>
      </c>
      <c r="S29" s="13" t="str">
        <v>C28SHA20240925/ZQR</v>
      </c>
      <c r="T29" s="13" t="str">
        <v>江苏中科朗恩斯</v>
      </c>
      <c r="U29" s="13" t="str">
        <v>YSi-V</v>
      </c>
      <c r="V29" s="13">
        <v>1</v>
      </c>
      <c r="W29" s="92" t="str">
        <v>RMB</v>
      </c>
      <c r="X29" s="97">
        <v>1.0920000000000001</v>
      </c>
      <c r="Y29" s="92">
        <v>362389.38053097355</v>
      </c>
      <c r="Z29" s="229">
        <v>0.12</v>
      </c>
      <c r="AB29" s="13">
        <v>2024</v>
      </c>
      <c r="AC29" s="13">
        <v>12</v>
      </c>
      <c r="AD29" s="13" t="str">
        <v>EAST</v>
      </c>
      <c r="AE29" s="13" t="str">
        <v>C49SHA20241202/HZY</v>
      </c>
      <c r="AF29" s="13" t="str">
        <v>宁波祖创电子</v>
      </c>
      <c r="AG29" s="13" t="str">
        <v>YSM10</v>
      </c>
      <c r="AH29" s="13">
        <v>1</v>
      </c>
      <c r="AI29" s="92" t="str">
        <v>RMB</v>
      </c>
      <c r="AJ29" s="118">
        <v>410342.85714285716</v>
      </c>
      <c r="AK29" s="97">
        <v>1.0760000000000001</v>
      </c>
      <c r="AL29" s="92">
        <v>390733.55246523395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12</v>
      </c>
      <c r="R30" s="13" t="str">
        <v>EAST</v>
      </c>
      <c r="S30" s="13" t="str">
        <v>C28SHA20240925/ZQR</v>
      </c>
      <c r="T30" s="13" t="str">
        <v>江苏中科朗恩斯</v>
      </c>
      <c r="U30" s="13" t="str">
        <v>YSi-V</v>
      </c>
      <c r="V30" s="13">
        <v>1</v>
      </c>
      <c r="W30" s="92" t="str">
        <v>RMB</v>
      </c>
      <c r="X30" s="97">
        <v>1.0920000000000001</v>
      </c>
      <c r="Y30" s="92">
        <v>362389.38053097355</v>
      </c>
      <c r="Z30" s="229">
        <v>0.12</v>
      </c>
      <c r="AB30" s="13">
        <v>2024</v>
      </c>
      <c r="AC30" s="13">
        <v>12</v>
      </c>
      <c r="AD30" s="13" t="str">
        <v>EAST</v>
      </c>
      <c r="AE30" s="13" t="str">
        <v>C49SHA20241202/HZY</v>
      </c>
      <c r="AF30" s="13" t="str">
        <v>宁波祖创电子</v>
      </c>
      <c r="AG30" s="13" t="str">
        <v>YSM10</v>
      </c>
      <c r="AH30" s="13">
        <v>1</v>
      </c>
      <c r="AI30" s="92" t="str">
        <v>RMB</v>
      </c>
      <c r="AJ30" s="118">
        <v>410342.85714285716</v>
      </c>
      <c r="AK30" s="97">
        <v>1.0760000000000001</v>
      </c>
      <c r="AL30" s="92">
        <v>390733.55246523395</v>
      </c>
      <c r="AM30" s="229">
        <v>0.12</v>
      </c>
    </row>
    <row r="31" spans="1:39">
      <c r="A31" s="167"/>
      <c r="B31" s="168"/>
      <c r="P31" s="13">
        <v>2024</v>
      </c>
      <c r="Q31" s="13">
        <v>12</v>
      </c>
      <c r="R31" s="13" t="str">
        <v>EAST</v>
      </c>
      <c r="S31" s="13" t="str">
        <v>C28SHA20240925/ZQR</v>
      </c>
      <c r="T31" s="13" t="str">
        <v>江苏中科朗恩斯</v>
      </c>
      <c r="U31" s="13" t="str">
        <v>YSi-V</v>
      </c>
      <c r="V31" s="13">
        <v>1</v>
      </c>
      <c r="W31" s="92" t="str">
        <v>RMB</v>
      </c>
      <c r="X31" s="97">
        <v>1.0920000000000001</v>
      </c>
      <c r="Y31" s="92">
        <v>362389.38053097355</v>
      </c>
      <c r="Z31" s="229">
        <v>0.12</v>
      </c>
      <c r="AB31" s="13">
        <v>2024</v>
      </c>
      <c r="AC31" s="13">
        <v>12</v>
      </c>
      <c r="AD31" s="13" t="str">
        <v>EAST</v>
      </c>
      <c r="AE31" s="13" t="str">
        <v>C49SHA20241202/HZY</v>
      </c>
      <c r="AF31" s="13" t="str">
        <v>宁波祖创电子</v>
      </c>
      <c r="AG31" s="13" t="str">
        <v>YSM10</v>
      </c>
      <c r="AH31" s="13">
        <v>1</v>
      </c>
      <c r="AI31" s="92" t="str">
        <v>RMB</v>
      </c>
      <c r="AJ31" s="118">
        <v>410342.85714285716</v>
      </c>
      <c r="AK31" s="97">
        <v>1.0760000000000001</v>
      </c>
      <c r="AL31" s="92">
        <v>390733.55246523395</v>
      </c>
      <c r="AM31" s="229">
        <v>0.12</v>
      </c>
    </row>
    <row r="32" spans="1:39">
      <c r="A32" s="167"/>
      <c r="B32" s="168"/>
      <c r="P32" s="13">
        <v>2024</v>
      </c>
      <c r="Q32" s="13">
        <v>12</v>
      </c>
      <c r="R32" s="13" t="str">
        <v>SOUTH</v>
      </c>
      <c r="S32" s="13" t="str">
        <v>C49SZX20240168JY</v>
      </c>
      <c r="T32" s="13" t="str">
        <v>海凌科</v>
      </c>
      <c r="U32" s="13" t="str">
        <v>YSM20R</v>
      </c>
      <c r="V32" s="13">
        <v>1</v>
      </c>
      <c r="W32" s="92" t="str">
        <v>JPY</v>
      </c>
      <c r="X32" s="97">
        <v>5.5599999999999997E-2</v>
      </c>
      <c r="Y32" s="92">
        <v>778400</v>
      </c>
      <c r="Z32" s="229">
        <v>0.12</v>
      </c>
      <c r="AB32" s="13">
        <v>2024</v>
      </c>
      <c r="AC32" s="13">
        <v>12</v>
      </c>
      <c r="AD32" s="13" t="str">
        <v>EAST</v>
      </c>
      <c r="AE32" s="13" t="str">
        <v>C49SHA20241202/HZY</v>
      </c>
      <c r="AF32" s="13" t="str">
        <v>宁波祖创电子</v>
      </c>
      <c r="AG32" s="13" t="str">
        <v>YSM10</v>
      </c>
      <c r="AH32" s="13">
        <v>1</v>
      </c>
      <c r="AI32" s="92" t="str">
        <v>RMB</v>
      </c>
      <c r="AJ32" s="118">
        <v>410342.85714285716</v>
      </c>
      <c r="AK32" s="97">
        <v>1.0760000000000001</v>
      </c>
      <c r="AL32" s="92">
        <v>390733.55246523395</v>
      </c>
      <c r="AM32" s="229">
        <v>0.12</v>
      </c>
    </row>
    <row r="33" spans="1:39">
      <c r="A33" s="167"/>
      <c r="B33" s="168"/>
      <c r="P33" s="13">
        <v>2024</v>
      </c>
      <c r="Q33" s="13">
        <v>12</v>
      </c>
      <c r="R33" s="13" t="str">
        <v>SOUTH</v>
      </c>
      <c r="S33" s="13" t="str">
        <v>C49SZX20240168JY</v>
      </c>
      <c r="T33" s="13" t="str">
        <v>海凌科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778400</v>
      </c>
      <c r="Z33" s="229">
        <v>0.12</v>
      </c>
      <c r="AB33" s="13">
        <v>2024</v>
      </c>
      <c r="AC33" s="13">
        <v>12</v>
      </c>
      <c r="AD33" s="13" t="str">
        <v>EAST</v>
      </c>
      <c r="AE33" s="13" t="str">
        <v>C49SHA20241203/ZQR</v>
      </c>
      <c r="AF33" s="13" t="str">
        <v>上海项如</v>
      </c>
      <c r="AG33" s="13" t="str">
        <v>YSM10</v>
      </c>
      <c r="AH33" s="13">
        <v>1</v>
      </c>
      <c r="AI33" s="92" t="str">
        <v>RMB</v>
      </c>
      <c r="AJ33" s="118">
        <v>600000</v>
      </c>
      <c r="AK33" s="97">
        <v>1.0760000000000001</v>
      </c>
      <c r="AL33" s="92">
        <v>571327.43362831871</v>
      </c>
      <c r="AM33" s="229">
        <v>0.12</v>
      </c>
    </row>
    <row r="34" spans="1:39">
      <c r="A34" s="167"/>
      <c r="B34" s="168"/>
      <c r="P34" s="13">
        <v>2024</v>
      </c>
      <c r="Q34" s="13">
        <v>12</v>
      </c>
      <c r="R34" s="13" t="str">
        <v>SOUTH</v>
      </c>
      <c r="S34" s="13" t="str">
        <v>C49SZX20240168JY</v>
      </c>
      <c r="T34" s="13" t="str">
        <v>海凌科</v>
      </c>
      <c r="U34" s="13" t="str">
        <v>YSM20R</v>
      </c>
      <c r="V34" s="13">
        <v>1</v>
      </c>
      <c r="W34" s="92" t="str">
        <v>JPY</v>
      </c>
      <c r="X34" s="97">
        <v>5.5599999999999997E-2</v>
      </c>
      <c r="Y34" s="92">
        <v>778400</v>
      </c>
      <c r="Z34" s="229">
        <v>0.12</v>
      </c>
      <c r="AB34" s="13">
        <v>2024</v>
      </c>
      <c r="AC34" s="13">
        <v>12</v>
      </c>
      <c r="AD34" s="13" t="str">
        <v>EAST</v>
      </c>
      <c r="AE34" s="13" t="str">
        <v>C49SHA20241203/HZY</v>
      </c>
      <c r="AF34" s="13" t="str">
        <v>浙江德茵</v>
      </c>
      <c r="AG34" s="13" t="str">
        <v>YSM10</v>
      </c>
      <c r="AH34" s="13">
        <v>1</v>
      </c>
      <c r="AI34" s="92" t="str">
        <v>RMB</v>
      </c>
      <c r="AJ34" s="118">
        <v>620000</v>
      </c>
      <c r="AK34" s="97">
        <v>1.0760000000000001</v>
      </c>
      <c r="AL34" s="92">
        <v>590371.68141592934</v>
      </c>
      <c r="AM34" s="229">
        <v>0.12</v>
      </c>
    </row>
    <row r="35" spans="1:39">
      <c r="A35" s="167"/>
      <c r="B35" s="168"/>
      <c r="P35" s="13">
        <v>2024</v>
      </c>
      <c r="Q35" s="13">
        <v>12</v>
      </c>
      <c r="R35" s="13" t="str">
        <v>SOUTH</v>
      </c>
      <c r="S35" s="13" t="str">
        <v>C49SZX20240168JY</v>
      </c>
      <c r="T35" s="13" t="str">
        <v>海凌科</v>
      </c>
      <c r="U35" s="13" t="str">
        <v>YSM20R</v>
      </c>
      <c r="V35" s="13">
        <v>1</v>
      </c>
      <c r="W35" s="92" t="str">
        <v>JPY</v>
      </c>
      <c r="X35" s="97">
        <v>5.5599999999999997E-2</v>
      </c>
      <c r="Y35" s="92">
        <v>778400</v>
      </c>
      <c r="Z35" s="229">
        <v>0.12</v>
      </c>
      <c r="AB35" s="13">
        <v>2024</v>
      </c>
      <c r="AC35" s="13">
        <v>12</v>
      </c>
      <c r="AD35" s="13" t="str">
        <v>EAST</v>
      </c>
      <c r="AE35" s="13" t="str">
        <v>C49SHA20241206/TWB</v>
      </c>
      <c r="AF35" s="13" t="str">
        <v>浙江正泰</v>
      </c>
      <c r="AG35" s="13" t="str">
        <v>YSM20R</v>
      </c>
      <c r="AH35" s="13">
        <v>1</v>
      </c>
      <c r="AI35" s="92" t="str">
        <v>RMB</v>
      </c>
      <c r="AJ35" s="118">
        <v>765000</v>
      </c>
      <c r="AK35" s="97">
        <v>1.0760000000000001</v>
      </c>
      <c r="AL35" s="92">
        <v>728442.47787610628</v>
      </c>
      <c r="AM35" s="229">
        <v>0.12</v>
      </c>
    </row>
    <row r="36" spans="1:39">
      <c r="A36" s="167"/>
      <c r="B36" s="168"/>
      <c r="P36" s="13">
        <v>2024</v>
      </c>
      <c r="Q36" s="13">
        <v>12</v>
      </c>
      <c r="R36" s="13" t="str">
        <v>SOUTH</v>
      </c>
      <c r="S36" s="13" t="str">
        <v>C49SZX20240183MZ</v>
      </c>
      <c r="T36" s="13" t="str">
        <v>德谦成</v>
      </c>
      <c r="U36" s="13" t="str">
        <v>YSM20R</v>
      </c>
      <c r="V36" s="13">
        <v>1</v>
      </c>
      <c r="W36" s="92" t="str">
        <v>JPY</v>
      </c>
      <c r="X36" s="97">
        <v>5.5599999999999997E-2</v>
      </c>
      <c r="Y36" s="92">
        <v>767280</v>
      </c>
      <c r="Z36" s="229">
        <v>0.12</v>
      </c>
      <c r="AB36" s="13">
        <v>2024</v>
      </c>
      <c r="AC36" s="13">
        <v>12</v>
      </c>
      <c r="AD36" s="13" t="str">
        <v>EAST</v>
      </c>
      <c r="AE36" s="13" t="str">
        <v>C49SHA20241206/TWB</v>
      </c>
      <c r="AF36" s="13" t="str">
        <v>浙江正泰</v>
      </c>
      <c r="AG36" s="13" t="str">
        <v>YSM10</v>
      </c>
      <c r="AH36" s="13">
        <v>1</v>
      </c>
      <c r="AI36" s="92" t="str">
        <v>RMB</v>
      </c>
      <c r="AJ36" s="118">
        <v>765000</v>
      </c>
      <c r="AK36" s="97">
        <v>1.0760000000000001</v>
      </c>
      <c r="AL36" s="92">
        <v>728442.47787610628</v>
      </c>
      <c r="AM36" s="229">
        <v>0.12</v>
      </c>
    </row>
    <row r="37" spans="1:39">
      <c r="A37" s="167"/>
      <c r="B37" s="168"/>
      <c r="P37" s="13">
        <v>2024</v>
      </c>
      <c r="Q37" s="13">
        <v>12</v>
      </c>
      <c r="R37" s="13" t="str">
        <v>SOUTH</v>
      </c>
      <c r="S37" s="13" t="str">
        <v>C49SZX20240183MZ</v>
      </c>
      <c r="T37" s="13" t="str">
        <v>德谦成</v>
      </c>
      <c r="U37" s="13" t="str">
        <v>YSM20R</v>
      </c>
      <c r="V37" s="13">
        <v>1</v>
      </c>
      <c r="W37" s="92" t="str">
        <v>JPY</v>
      </c>
      <c r="X37" s="97">
        <v>5.5599999999999997E-2</v>
      </c>
      <c r="Y37" s="92">
        <v>767280</v>
      </c>
      <c r="Z37" s="229">
        <v>0.12</v>
      </c>
      <c r="AB37" s="13">
        <v>2024</v>
      </c>
      <c r="AC37" s="13">
        <v>12</v>
      </c>
      <c r="AD37" s="13" t="str">
        <v>EAST</v>
      </c>
      <c r="AE37" s="13" t="str">
        <v>C49SHA20241211/TWB</v>
      </c>
      <c r="AF37" s="13" t="str">
        <v>宁波朗能</v>
      </c>
      <c r="AG37" s="13" t="str">
        <v>YSM20R</v>
      </c>
      <c r="AH37" s="13">
        <v>1</v>
      </c>
      <c r="AI37" s="92" t="str">
        <v>RMB</v>
      </c>
      <c r="AJ37" s="118">
        <v>650000</v>
      </c>
      <c r="AK37" s="97">
        <v>1.0760000000000001</v>
      </c>
      <c r="AL37" s="92">
        <v>618938.05309734517</v>
      </c>
      <c r="AM37" s="229">
        <v>0.12</v>
      </c>
    </row>
    <row r="38" spans="1:39">
      <c r="A38" s="167"/>
      <c r="B38" s="168"/>
      <c r="P38" s="13">
        <v>2024</v>
      </c>
      <c r="Q38" s="13">
        <v>12</v>
      </c>
      <c r="R38" s="13" t="str">
        <v>SOUTH</v>
      </c>
      <c r="S38" s="13" t="str">
        <v>C49SZX20240183MZ</v>
      </c>
      <c r="T38" s="13" t="str">
        <v>德谦成</v>
      </c>
      <c r="U38" s="13" t="str">
        <v>YSM20R</v>
      </c>
      <c r="V38" s="13">
        <v>1</v>
      </c>
      <c r="W38" s="92" t="str">
        <v>JPY</v>
      </c>
      <c r="X38" s="97">
        <v>5.5599999999999997E-2</v>
      </c>
      <c r="Y38" s="92">
        <v>767280</v>
      </c>
      <c r="Z38" s="229">
        <v>0.12</v>
      </c>
      <c r="AB38" s="13">
        <v>2024</v>
      </c>
      <c r="AC38" s="13">
        <v>12</v>
      </c>
      <c r="AD38" s="13" t="str">
        <v>EAST</v>
      </c>
      <c r="AE38" s="13" t="str">
        <v>LX20241209001</v>
      </c>
      <c r="AF38" s="13" t="str">
        <v xml:space="preserve">罗宣半导体设备 (无锡) </v>
      </c>
      <c r="AG38" s="13" t="str">
        <v>SOLDERSTAR PRO 9</v>
      </c>
      <c r="AH38" s="13">
        <v>1</v>
      </c>
      <c r="AI38" s="92" t="str">
        <v>RMB</v>
      </c>
      <c r="AJ38" s="118">
        <v>62508.78</v>
      </c>
      <c r="AK38" s="97">
        <v>1.0760000000000001</v>
      </c>
      <c r="AL38" s="92">
        <v>59521.634761061956</v>
      </c>
      <c r="AM38" s="229">
        <v>0.12</v>
      </c>
    </row>
    <row r="39" spans="1:39">
      <c r="A39" s="167"/>
      <c r="B39" s="168"/>
      <c r="P39" s="13">
        <v>2024</v>
      </c>
      <c r="Q39" s="13">
        <v>12</v>
      </c>
      <c r="R39" s="13" t="str">
        <v>SOUTH</v>
      </c>
      <c r="S39" s="13" t="str">
        <v>C49SZX20240183MZ</v>
      </c>
      <c r="T39" s="13" t="str">
        <v>德谦成</v>
      </c>
      <c r="U39" s="13" t="str">
        <v>YSM20R</v>
      </c>
      <c r="V39" s="13">
        <v>1</v>
      </c>
      <c r="W39" s="92" t="str">
        <v>JPY</v>
      </c>
      <c r="X39" s="97">
        <v>5.5599999999999997E-2</v>
      </c>
      <c r="Y39" s="92">
        <v>767280</v>
      </c>
      <c r="Z39" s="229">
        <v>0.12</v>
      </c>
      <c r="AB39" s="13">
        <v>2024</v>
      </c>
      <c r="AC39" s="13">
        <v>12</v>
      </c>
      <c r="AD39" s="13" t="str">
        <v>EAST</v>
      </c>
      <c r="AE39" s="13" t="str">
        <v>C49SHA20241212/ZQR</v>
      </c>
      <c r="AF39" s="13" t="str">
        <v>宁波高新区宁工</v>
      </c>
      <c r="AG39" s="13" t="str">
        <v>YSM10</v>
      </c>
      <c r="AH39" s="13">
        <v>1</v>
      </c>
      <c r="AI39" s="92" t="str">
        <v>RMB</v>
      </c>
      <c r="AJ39" s="118">
        <v>490000</v>
      </c>
      <c r="AK39" s="97">
        <v>1.0760000000000001</v>
      </c>
      <c r="AL39" s="92">
        <v>466584.07079646026</v>
      </c>
      <c r="AM39" s="229">
        <v>0.12</v>
      </c>
    </row>
    <row r="40" spans="1:39">
      <c r="A40" s="103"/>
      <c r="B40" s="40"/>
      <c r="P40" s="13">
        <v>2024</v>
      </c>
      <c r="Q40" s="13">
        <v>12</v>
      </c>
      <c r="R40" s="13" t="str">
        <v>SOUTH</v>
      </c>
      <c r="S40" s="13" t="str">
        <v>C49SZX20240183MZ</v>
      </c>
      <c r="T40" s="13" t="str">
        <v>德谦成</v>
      </c>
      <c r="U40" s="13" t="str">
        <v>YSM20R</v>
      </c>
      <c r="V40" s="13">
        <v>1</v>
      </c>
      <c r="W40" s="92" t="str">
        <v>JPY</v>
      </c>
      <c r="X40" s="97">
        <v>5.5599999999999997E-2</v>
      </c>
      <c r="Y40" s="92">
        <v>767280</v>
      </c>
      <c r="Z40" s="229">
        <v>0.12</v>
      </c>
      <c r="AB40" s="13">
        <v>2024</v>
      </c>
      <c r="AC40" s="13">
        <v>12</v>
      </c>
      <c r="AD40" s="13" t="str">
        <v>SOUTH</v>
      </c>
      <c r="AE40" s="13" t="str">
        <v>C49SZX20240198EC</v>
      </c>
      <c r="AF40" s="13" t="str">
        <v>网娱视通</v>
      </c>
      <c r="AG40" s="13" t="str">
        <v>YSM20R</v>
      </c>
      <c r="AH40" s="13">
        <v>1</v>
      </c>
      <c r="AI40" s="92" t="str">
        <v>RMB</v>
      </c>
      <c r="AJ40" s="118">
        <v>750000</v>
      </c>
      <c r="AK40" s="97">
        <v>1.0760000000000001</v>
      </c>
      <c r="AL40" s="92">
        <v>714159.29203539842</v>
      </c>
      <c r="AM40" s="229">
        <v>0.12</v>
      </c>
    </row>
    <row r="41" spans="1:39">
      <c r="A41" s="103"/>
      <c r="B41" s="40"/>
      <c r="P41" s="13">
        <v>2024</v>
      </c>
      <c r="Q41" s="13">
        <v>12</v>
      </c>
      <c r="R41" s="13" t="str">
        <v>SOUTH</v>
      </c>
      <c r="S41" s="13" t="str">
        <v>C49SZX20240183MZ</v>
      </c>
      <c r="T41" s="13" t="str">
        <v>德谦成</v>
      </c>
      <c r="U41" s="13" t="str">
        <v>YSM20R</v>
      </c>
      <c r="V41" s="13">
        <v>1</v>
      </c>
      <c r="W41" s="92" t="str">
        <v>JPY</v>
      </c>
      <c r="X41" s="97">
        <v>5.5599999999999997E-2</v>
      </c>
      <c r="Y41" s="92">
        <v>767280</v>
      </c>
      <c r="Z41" s="229">
        <v>0.12</v>
      </c>
      <c r="AB41" s="13">
        <v>2024</v>
      </c>
      <c r="AC41" s="13">
        <v>12</v>
      </c>
      <c r="AD41" s="13" t="str">
        <v>SOUTH</v>
      </c>
      <c r="AE41" s="13" t="str">
        <v>C49SZX20240198EC</v>
      </c>
      <c r="AF41" s="13" t="str">
        <v>网娱视通</v>
      </c>
      <c r="AG41" s="13" t="str">
        <v>YSM10</v>
      </c>
      <c r="AH41" s="13">
        <v>1</v>
      </c>
      <c r="AI41" s="92" t="str">
        <v>RMB</v>
      </c>
      <c r="AJ41" s="118">
        <v>469000</v>
      </c>
      <c r="AK41" s="97">
        <v>1.0760000000000001</v>
      </c>
      <c r="AL41" s="92">
        <v>446587.61061946914</v>
      </c>
      <c r="AM41" s="229">
        <v>0.12</v>
      </c>
    </row>
    <row r="42" spans="1:39">
      <c r="A42" s="103"/>
      <c r="B42" s="40"/>
      <c r="P42" s="13">
        <v>2024</v>
      </c>
      <c r="Q42" s="13">
        <v>12</v>
      </c>
      <c r="R42" s="13" t="str">
        <v>SOUTH</v>
      </c>
      <c r="S42" s="13" t="str">
        <v>C49SZX20240183MZ</v>
      </c>
      <c r="T42" s="13" t="str">
        <v>德谦成</v>
      </c>
      <c r="U42" s="13" t="str">
        <v>YSM10</v>
      </c>
      <c r="V42" s="13">
        <v>1</v>
      </c>
      <c r="W42" s="92" t="str">
        <v>JPY</v>
      </c>
      <c r="X42" s="97">
        <v>5.5599999999999997E-2</v>
      </c>
      <c r="Y42" s="92">
        <v>551552</v>
      </c>
      <c r="Z42" s="229">
        <v>0.12</v>
      </c>
      <c r="AB42" s="13">
        <v>2024</v>
      </c>
      <c r="AC42" s="13">
        <v>12</v>
      </c>
      <c r="AD42" s="13" t="str">
        <v>SOUTH</v>
      </c>
      <c r="AE42" s="13" t="str">
        <v>C49SZX20240209JL/4600006197</v>
      </c>
      <c r="AF42" s="13" t="str">
        <v>高伟</v>
      </c>
      <c r="AG42" s="13" t="str">
        <v>YSM10</v>
      </c>
      <c r="AH42" s="13">
        <v>1</v>
      </c>
      <c r="AI42" s="92" t="str">
        <v>USD</v>
      </c>
      <c r="AJ42" s="118">
        <v>60000</v>
      </c>
      <c r="AK42" s="97">
        <v>7.8</v>
      </c>
      <c r="AL42" s="92">
        <v>468000</v>
      </c>
      <c r="AM42" s="229">
        <v>0.12</v>
      </c>
    </row>
    <row r="43" spans="1:39">
      <c r="A43" s="103"/>
      <c r="B43" s="40"/>
      <c r="P43" s="13">
        <v>2024</v>
      </c>
      <c r="Q43" s="13">
        <v>12</v>
      </c>
      <c r="R43" s="13" t="str">
        <v>SOUTH</v>
      </c>
      <c r="S43" s="13" t="str">
        <v>C49SZX20240183MZ</v>
      </c>
      <c r="T43" s="13" t="str">
        <v>德谦成</v>
      </c>
      <c r="U43" s="13" t="str">
        <v>YSM10</v>
      </c>
      <c r="V43" s="13">
        <v>1</v>
      </c>
      <c r="W43" s="92" t="str">
        <v>JPY</v>
      </c>
      <c r="X43" s="97">
        <v>5.5599999999999997E-2</v>
      </c>
      <c r="Y43" s="92">
        <v>551552</v>
      </c>
      <c r="Z43" s="229">
        <v>0.12</v>
      </c>
      <c r="AB43" s="13">
        <v>2024</v>
      </c>
      <c r="AC43" s="13">
        <v>12</v>
      </c>
      <c r="AD43" s="13" t="str">
        <v>SOUTH</v>
      </c>
      <c r="AE43" s="13" t="str">
        <v>C49SZX20240209JL/4600006197</v>
      </c>
      <c r="AF43" s="13" t="str">
        <v>高伟</v>
      </c>
      <c r="AG43" s="13" t="str">
        <v>YSM10</v>
      </c>
      <c r="AH43" s="13">
        <v>1</v>
      </c>
      <c r="AI43" s="92" t="str">
        <v>USD</v>
      </c>
      <c r="AJ43" s="118">
        <v>60000</v>
      </c>
      <c r="AK43" s="97">
        <v>7.8</v>
      </c>
      <c r="AL43" s="92">
        <v>468000</v>
      </c>
      <c r="AM43" s="229">
        <v>0.12</v>
      </c>
    </row>
    <row r="44" spans="1:39">
      <c r="A44" s="103"/>
      <c r="B44" s="40"/>
      <c r="P44" s="13">
        <v>2024</v>
      </c>
      <c r="Q44" s="13">
        <v>12</v>
      </c>
      <c r="R44" s="13" t="str">
        <v>SOUTH</v>
      </c>
      <c r="S44" s="13" t="str">
        <v>C49SZX20240183MZ</v>
      </c>
      <c r="T44" s="13" t="str">
        <v>德谦成</v>
      </c>
      <c r="U44" s="13" t="str">
        <v>YSM10</v>
      </c>
      <c r="V44" s="13">
        <v>1</v>
      </c>
      <c r="W44" s="92" t="str">
        <v>JPY</v>
      </c>
      <c r="X44" s="97">
        <v>5.5599999999999997E-2</v>
      </c>
      <c r="Y44" s="92">
        <v>551552</v>
      </c>
      <c r="Z44" s="229">
        <v>0.12</v>
      </c>
      <c r="AB44" s="13">
        <v>2024</v>
      </c>
      <c r="AC44" s="13">
        <v>12</v>
      </c>
      <c r="AD44" s="13" t="str">
        <v>SOUTH</v>
      </c>
      <c r="AE44" s="13" t="str">
        <v>C49SZX20240201JY</v>
      </c>
      <c r="AF44" s="13" t="str">
        <v>酷特</v>
      </c>
      <c r="AG44" s="13" t="str">
        <v>YSM10</v>
      </c>
      <c r="AH44" s="13">
        <v>1</v>
      </c>
      <c r="AI44" s="92" t="str">
        <v>JPY</v>
      </c>
      <c r="AJ44" s="118">
        <v>8700000</v>
      </c>
      <c r="AK44" s="97">
        <v>5.2900000000000003E-2</v>
      </c>
      <c r="AL44" s="92">
        <v>460230</v>
      </c>
      <c r="AM44" s="229">
        <v>0.12</v>
      </c>
    </row>
    <row r="45" spans="1:39">
      <c r="A45" s="103"/>
      <c r="B45" s="40"/>
      <c r="P45" s="13">
        <v>2024</v>
      </c>
      <c r="Q45" s="13">
        <v>12</v>
      </c>
      <c r="R45" s="13" t="str">
        <v>SOUTH</v>
      </c>
      <c r="S45" s="13" t="str">
        <v>C49SZX20240183MZ</v>
      </c>
      <c r="T45" s="13" t="str">
        <v>德谦成</v>
      </c>
      <c r="U45" s="13" t="str">
        <v>YSM10</v>
      </c>
      <c r="V45" s="13">
        <v>1</v>
      </c>
      <c r="W45" s="92" t="str">
        <v>JPY</v>
      </c>
      <c r="X45" s="97">
        <v>5.5599999999999997E-2</v>
      </c>
      <c r="Y45" s="92">
        <v>551552</v>
      </c>
      <c r="Z45" s="229">
        <v>0.12</v>
      </c>
      <c r="AB45" s="13">
        <v>2024</v>
      </c>
      <c r="AC45" s="13">
        <v>12</v>
      </c>
      <c r="AD45" s="13" t="str">
        <v>EAST</v>
      </c>
      <c r="AE45" s="13" t="str">
        <v>C28SHA20241217/ZQR</v>
      </c>
      <c r="AF45" s="13" t="str">
        <v>上海和贤</v>
      </c>
      <c r="AG45" s="13" t="str">
        <v>HELLER 2043MK5 N2</v>
      </c>
      <c r="AH45" s="13">
        <v>1</v>
      </c>
      <c r="AI45" s="92" t="str">
        <v>RMB</v>
      </c>
      <c r="AJ45" s="118">
        <v>518500</v>
      </c>
      <c r="AK45" s="97">
        <v>1.0760000000000001</v>
      </c>
      <c r="AL45" s="92">
        <v>493722.12389380537</v>
      </c>
      <c r="AM45" s="229">
        <v>0.12</v>
      </c>
    </row>
    <row r="46" spans="1:39">
      <c r="A46" s="103"/>
      <c r="B46" s="40"/>
      <c r="P46" s="13">
        <v>2024</v>
      </c>
      <c r="Q46" s="13">
        <v>12</v>
      </c>
      <c r="R46" s="13" t="str">
        <v>SOUTH</v>
      </c>
      <c r="S46" s="13" t="str">
        <v>C49SZX20240183MZ</v>
      </c>
      <c r="T46" s="13" t="str">
        <v>德谦成</v>
      </c>
      <c r="U46" s="13" t="str">
        <v>YSM10</v>
      </c>
      <c r="V46" s="13">
        <v>1</v>
      </c>
      <c r="W46" s="92" t="str">
        <v>JPY</v>
      </c>
      <c r="X46" s="97">
        <v>5.5599999999999997E-2</v>
      </c>
      <c r="Y46" s="92">
        <v>551552</v>
      </c>
      <c r="Z46" s="229">
        <v>0.12</v>
      </c>
      <c r="AB46" s="13">
        <v>2024</v>
      </c>
      <c r="AC46" s="13">
        <v>12</v>
      </c>
      <c r="AD46" s="13" t="str">
        <v>SOUTH</v>
      </c>
      <c r="AE46" s="13" t="str">
        <v>C49SZX20240215MZ</v>
      </c>
      <c r="AF46" s="13" t="str">
        <v>芯隆</v>
      </c>
      <c r="AG46" s="13" t="str">
        <v>YSM10</v>
      </c>
      <c r="AH46" s="13">
        <v>1</v>
      </c>
      <c r="AI46" s="92" t="str">
        <v>JPY</v>
      </c>
      <c r="AJ46" s="118">
        <v>8000000</v>
      </c>
      <c r="AK46" s="97">
        <v>5.2900000000000003E-2</v>
      </c>
      <c r="AL46" s="92">
        <v>423200</v>
      </c>
      <c r="AM46" s="229">
        <v>0.12</v>
      </c>
    </row>
    <row r="47" spans="1:39">
      <c r="A47" s="103"/>
      <c r="B47" s="40"/>
      <c r="P47" s="13">
        <v>2024</v>
      </c>
      <c r="Q47" s="13">
        <v>12</v>
      </c>
      <c r="R47" s="13" t="str">
        <v>EAST</v>
      </c>
      <c r="S47" s="13" t="str">
        <v>C49SHA20241101/LQM</v>
      </c>
      <c r="T47" s="13" t="str">
        <v>东之鸣（台州）</v>
      </c>
      <c r="U47" s="13" t="str">
        <v>YSM10</v>
      </c>
      <c r="V47" s="13">
        <v>1</v>
      </c>
      <c r="W47" s="92" t="str">
        <v>RMB</v>
      </c>
      <c r="X47" s="97">
        <v>1.1080000000000001</v>
      </c>
      <c r="Y47" s="92">
        <v>402017.69911504438</v>
      </c>
      <c r="Z47" s="229">
        <v>0.12</v>
      </c>
      <c r="AB47" s="13">
        <v>2024</v>
      </c>
      <c r="AC47" s="13">
        <v>12</v>
      </c>
      <c r="AD47" s="13" t="str">
        <v>SOUTH</v>
      </c>
      <c r="AE47" s="13" t="str">
        <v>C49SZX20240215MZ</v>
      </c>
      <c r="AF47" s="13" t="str">
        <v>芯隆</v>
      </c>
      <c r="AG47" s="13" t="str">
        <v>YSM20R</v>
      </c>
      <c r="AH47" s="13">
        <v>1</v>
      </c>
      <c r="AI47" s="92" t="str">
        <v>JPY</v>
      </c>
      <c r="AJ47" s="118">
        <v>13000000</v>
      </c>
      <c r="AK47" s="97">
        <v>5.2900000000000003E-2</v>
      </c>
      <c r="AL47" s="92">
        <v>687700</v>
      </c>
      <c r="AM47" s="229">
        <v>0.12</v>
      </c>
    </row>
    <row r="48" spans="1:39">
      <c r="A48" s="103"/>
      <c r="B48" s="40"/>
      <c r="P48" s="13">
        <v>2024</v>
      </c>
      <c r="Q48" s="13">
        <v>12</v>
      </c>
      <c r="R48" s="13" t="str">
        <v>SOUTH</v>
      </c>
      <c r="S48" s="13" t="str">
        <v>C49SZX20240195SX</v>
      </c>
      <c r="T48" s="13" t="str">
        <v>岚新</v>
      </c>
      <c r="U48" s="13" t="str">
        <v>YSM20R</v>
      </c>
      <c r="V48" s="13">
        <v>1</v>
      </c>
      <c r="W48" s="92" t="str">
        <v>JPY</v>
      </c>
      <c r="X48" s="97">
        <v>5.1799999999999999E-2</v>
      </c>
      <c r="Y48" s="92">
        <v>858844</v>
      </c>
      <c r="Z48" s="229">
        <v>0.12</v>
      </c>
      <c r="AB48" s="13">
        <v>2024</v>
      </c>
      <c r="AC48" s="13">
        <v>12</v>
      </c>
      <c r="AD48" s="13" t="str">
        <v>NORTH</v>
      </c>
      <c r="AE48" s="13" t="str">
        <v>C49BJS20241218XHH</v>
      </c>
      <c r="AF48" s="13" t="str">
        <v>北京恒立信通</v>
      </c>
      <c r="AG48" s="13" t="str">
        <v>YSM10</v>
      </c>
      <c r="AH48" s="13">
        <v>1</v>
      </c>
      <c r="AI48" s="92" t="str">
        <v>RMB</v>
      </c>
      <c r="AJ48" s="118">
        <v>450000</v>
      </c>
      <c r="AK48" s="97">
        <v>1.0760000000000001</v>
      </c>
      <c r="AL48" s="92">
        <v>428495.57522123901</v>
      </c>
      <c r="AM48" s="229">
        <v>0.12</v>
      </c>
    </row>
    <row r="49" spans="1:39">
      <c r="A49" s="103"/>
      <c r="B49" s="40"/>
      <c r="P49" s="13">
        <v>2024</v>
      </c>
      <c r="Q49" s="13">
        <v>12</v>
      </c>
      <c r="R49" s="13" t="str">
        <v>EAST</v>
      </c>
      <c r="S49" s="13" t="str">
        <v>C49SHA20241105/LQM</v>
      </c>
      <c r="T49" s="13" t="str">
        <v>无锡市恒通</v>
      </c>
      <c r="U49" s="13" t="str">
        <v>YSM20R</v>
      </c>
      <c r="V49" s="13">
        <v>1</v>
      </c>
      <c r="W49" s="92" t="str">
        <v>RMB</v>
      </c>
      <c r="X49" s="97">
        <v>1.0920000000000001</v>
      </c>
      <c r="Y49" s="92">
        <v>724778.76106194709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12</v>
      </c>
      <c r="R50" s="13" t="str">
        <v>EAST</v>
      </c>
      <c r="S50" s="13" t="str">
        <v>C49SHA20241105/LQM</v>
      </c>
      <c r="T50" s="13" t="str">
        <v>无锡市恒通</v>
      </c>
      <c r="U50" s="13" t="str">
        <v>YSi-V</v>
      </c>
      <c r="V50" s="13">
        <v>1</v>
      </c>
      <c r="W50" s="92" t="str">
        <v>RMB</v>
      </c>
      <c r="X50" s="97">
        <v>1.0920000000000001</v>
      </c>
      <c r="Y50" s="92">
        <v>357557.5221238939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12</v>
      </c>
      <c r="R51" s="13" t="str">
        <v>SOUTH</v>
      </c>
      <c r="S51" s="13" t="str">
        <v>C49SZX20240201JL/HJD24110519</v>
      </c>
      <c r="T51" s="13" t="str">
        <v>皓吉达</v>
      </c>
      <c r="U51" s="13" t="str">
        <v>YSM10</v>
      </c>
      <c r="V51" s="13">
        <v>1</v>
      </c>
      <c r="W51" s="92" t="str">
        <v>RMB</v>
      </c>
      <c r="X51" s="97">
        <v>1.0920000000000001</v>
      </c>
      <c r="Y51" s="92">
        <v>431678.23008849565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12</v>
      </c>
      <c r="R52" s="13" t="str">
        <v>NORTH</v>
      </c>
      <c r="S52" s="13" t="str">
        <v>C49BJS20241120XHHR1</v>
      </c>
      <c r="T52" s="13" t="str">
        <v>北京赫兴电子</v>
      </c>
      <c r="U52" s="13" t="str">
        <v>YSM10</v>
      </c>
      <c r="V52" s="13">
        <v>1</v>
      </c>
      <c r="W52" s="92" t="str">
        <v>RMB</v>
      </c>
      <c r="X52" s="97">
        <v>1.0920000000000001</v>
      </c>
      <c r="Y52" s="92">
        <v>526189.38053097355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12</v>
      </c>
      <c r="R53" s="13" t="str">
        <v>SOUTH</v>
      </c>
      <c r="S53" s="13" t="str">
        <v>C49SZX20240205SX</v>
      </c>
      <c r="T53" s="13" t="str">
        <v>锐诚</v>
      </c>
      <c r="U53" s="13" t="str">
        <v>YSM10</v>
      </c>
      <c r="V53" s="13">
        <v>1</v>
      </c>
      <c r="W53" s="92" t="str">
        <v>JPY</v>
      </c>
      <c r="X53" s="97">
        <v>5.1799999999999999E-2</v>
      </c>
      <c r="Y53" s="92">
        <v>372960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12</v>
      </c>
      <c r="R54" s="13" t="str">
        <v>SOUTH</v>
      </c>
      <c r="S54" s="13" t="str">
        <v>C49SZX20240205SX</v>
      </c>
      <c r="T54" s="13" t="str">
        <v>锐诚</v>
      </c>
      <c r="U54" s="13" t="str">
        <v>YSM10</v>
      </c>
      <c r="V54" s="13">
        <v>1</v>
      </c>
      <c r="W54" s="92" t="str">
        <v>JPY</v>
      </c>
      <c r="X54" s="97">
        <v>5.1799999999999999E-2</v>
      </c>
      <c r="Y54" s="92">
        <v>372960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12</v>
      </c>
      <c r="R55" s="13" t="str">
        <v>NORTH</v>
      </c>
      <c r="S55" s="13" t="str">
        <v>C66BJS20241125</v>
      </c>
      <c r="T55" s="13" t="str">
        <v>青岛索拓</v>
      </c>
      <c r="U55" s="13" t="str">
        <v>SOLDERSTAR Lite 6</v>
      </c>
      <c r="V55" s="13">
        <v>1</v>
      </c>
      <c r="W55" s="92" t="str">
        <v>RMB</v>
      </c>
      <c r="X55" s="97">
        <v>1.0920000000000001</v>
      </c>
      <c r="Y55" s="92">
        <v>28024.778761061953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12</v>
      </c>
      <c r="R56" s="13" t="str">
        <v>SOUTH</v>
      </c>
      <c r="S56" s="13" t="str">
        <v>C28SZX20240207MZ</v>
      </c>
      <c r="T56" s="13" t="str">
        <v>鸿楠</v>
      </c>
      <c r="U56" s="13" t="str">
        <v>YSi-V</v>
      </c>
      <c r="V56" s="13">
        <v>1</v>
      </c>
      <c r="W56" s="92" t="str">
        <v>JPY</v>
      </c>
      <c r="X56" s="97">
        <v>5.2900000000000003E-2</v>
      </c>
      <c r="Y56" s="92">
        <v>423200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12</v>
      </c>
      <c r="R57" s="13" t="str">
        <v>SOUTH</v>
      </c>
      <c r="S57" s="13" t="str">
        <v>C49SZX20240185MZ</v>
      </c>
      <c r="T57" s="13" t="str">
        <v>鸿楠</v>
      </c>
      <c r="U57" s="13" t="str">
        <v>YSM10</v>
      </c>
      <c r="V57" s="13">
        <v>1</v>
      </c>
      <c r="W57" s="92" t="str">
        <v>JPY</v>
      </c>
      <c r="X57" s="97">
        <v>5.2900000000000003E-2</v>
      </c>
      <c r="Y57" s="92">
        <v>568675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12</v>
      </c>
      <c r="R58" s="13" t="str">
        <v>SOUTH</v>
      </c>
      <c r="S58" s="13" t="str">
        <v>C49SZX20240185MZ</v>
      </c>
      <c r="T58" s="13" t="str">
        <v>鸿楠</v>
      </c>
      <c r="U58" s="13" t="str">
        <v>YSM10</v>
      </c>
      <c r="V58" s="13">
        <v>1</v>
      </c>
      <c r="W58" s="92" t="str">
        <v>JPY</v>
      </c>
      <c r="X58" s="97">
        <v>5.2900000000000003E-2</v>
      </c>
      <c r="Y58" s="92">
        <v>568675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12</v>
      </c>
      <c r="R59" s="13" t="str">
        <v>SOUTH</v>
      </c>
      <c r="S59" s="13" t="str">
        <v>C49SZX20240193JY</v>
      </c>
      <c r="T59" s="13" t="str">
        <v>建航</v>
      </c>
      <c r="U59" s="13" t="str">
        <v>YSM10</v>
      </c>
      <c r="V59" s="13">
        <v>1</v>
      </c>
      <c r="W59" s="92" t="str">
        <v>JPY</v>
      </c>
      <c r="X59" s="97">
        <v>5.2900000000000003E-2</v>
      </c>
      <c r="Y59" s="92">
        <v>396750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12</v>
      </c>
      <c r="R60" s="13" t="str">
        <v>EAST</v>
      </c>
      <c r="S60" s="13" t="str">
        <v>C49SHA20241203/ZQR</v>
      </c>
      <c r="T60" s="13" t="str">
        <v>上海项如</v>
      </c>
      <c r="U60" s="13" t="str">
        <v>YSM10</v>
      </c>
      <c r="V60" s="13">
        <v>1</v>
      </c>
      <c r="W60" s="92" t="str">
        <v>RMB</v>
      </c>
      <c r="X60" s="97">
        <v>1.0760000000000001</v>
      </c>
      <c r="Y60" s="92">
        <v>571327.43362831871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12</v>
      </c>
      <c r="R61" s="13" t="str">
        <v>EAST</v>
      </c>
      <c r="S61" s="13" t="str">
        <v>C49SHA20241211/TWB</v>
      </c>
      <c r="T61" s="13" t="str">
        <v>宁波朗能</v>
      </c>
      <c r="U61" s="13" t="str">
        <v>YSM20R</v>
      </c>
      <c r="V61" s="13">
        <v>1</v>
      </c>
      <c r="W61" s="92" t="str">
        <v>RMB</v>
      </c>
      <c r="X61" s="97">
        <v>1.0760000000000001</v>
      </c>
      <c r="Y61" s="90">
        <v>618938.05309734517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12</v>
      </c>
      <c r="R62" s="13" t="str">
        <v>EAST</v>
      </c>
      <c r="S62" s="13" t="str">
        <v>C49SHA20241212/ZQR</v>
      </c>
      <c r="T62" s="13" t="str">
        <v>宁波高新区宁工</v>
      </c>
      <c r="U62" s="13" t="str">
        <v>YSM10</v>
      </c>
      <c r="V62" s="13">
        <v>1</v>
      </c>
      <c r="W62" s="92" t="str">
        <v>RMB</v>
      </c>
      <c r="X62" s="97">
        <v>1.0760000000000001</v>
      </c>
      <c r="Y62" s="90">
        <v>466584.07079646026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purl.org/dc/dcmitype/"/>
    <ds:schemaRef ds:uri="http://purl.org/dc/elements/1.1/"/>
    <ds:schemaRef ds:uri="http://schemas.microsoft.com/office/2006/documentManagement/types"/>
    <ds:schemaRef ds:uri="http://www.w3.org/XML/1998/namespace"/>
    <ds:schemaRef ds:uri="dcec4b07-66e7-4e8f-b2bb-0bd07e3b5177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efa1766b-290e-4930-94b4-5079da17b09c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2024-12-30T01:14:45Z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