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namedSheetViews/namedSheetView1.xml" ContentType="application/vnd.ms-excel.namedsheetview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05" documentId="13_ncr:1_{D7B31631-9EC2-A043-AB5E-59F176544080}" xr6:coauthVersionLast="47" xr6:coauthVersionMax="47" xr10:uidLastSave="{B0F7B08F-D2CC-4FD8-A563-1F83D38864EF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48" i="1" l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48" i="1" l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56" i="1"/>
  <c r="AK3756" i="1" s="1"/>
  <c r="AI3747" i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48" i="1" l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<sst xmlns="http://schemas.openxmlformats.org/spreadsheetml/2006/main" count="44829" uniqueCount="3598">
  <si>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</si>
  <si>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</si>
  <si>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</si>
  <si>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</si>
  <si>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</si>
  <si>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</si>
  <si>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</si>
  <si>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</si>
  <si>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</si>
  <si>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</si>
  <si>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</si>
  <si>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</si>
  <si>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</si>
  <si>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</si>
  <si>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</si>
  <si>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</si>
  <si>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</si>
  <si>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</si>
  <si>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</si>
  <si>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</si>
  <si>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</si>
  <si>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</si>
  <si>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</si>
  <si>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</si>
  <si>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</si>
  <si>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</si>
  <si>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</si>
  <si>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</si>
  <si>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</si>
  <si>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</si>
  <si>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</si>
  <si>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</si>
  <si>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</si>
  <si>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</si>
  <si>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</si>
  <si>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</si>
  <si>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</si>
  <si>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</si>
  <si>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</si>
  <si>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</si>
  <si>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</si>
  <si>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</si>
  <si>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</si>
  <si>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</si>
  <si>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</si>
  <si>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</si>
  <si>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</si>
  <si>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</si>
  <si>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</si>
  <si>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</si>
  <si>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</si>
  <si>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</si>
  <si>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</si>
  <si>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</si>
  <si>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</si>
  <si>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</si>
  <si>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</si>
  <si>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</si>
  <si>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</si>
  <si>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</si>
  <si>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</si>
  <si>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</si>
  <si>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</si>
  <si>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</si>
  <si>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</si>
  <si>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</si>
  <si>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</si>
  <si>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</si>
  <si>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</si>
  <si>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</si>
  <si>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</si>
  <si>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</si>
  <si>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</si>
  <si>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</si>
  <si>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</si>
  <si>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</si>
  <si>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</si>
  <si>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</si>
  <si>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</si>
  <si>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</si>
  <si>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</si>
  <si>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</si>
  <si>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</si>
  <si>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</si>
  <si>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</si>
  <si>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</si>
  <si>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</si>
  <si>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</si>
  <si>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</si>
  <si>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</si>
  <si>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</si>
  <si>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</si>
  <si>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</si>
  <si>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</si>
  <si>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</si>
  <si>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</si>
  <si>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</si>
  <si>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</si>
  <si>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</si>
  <si>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</si>
  <si>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</si>
  <si>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</si>
  <si>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</si>
  <si>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</si>
  <si>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</si>
  <si>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</si>
  <si>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</si>
  <si>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</si>
  <si>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</si>
  <si>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</si>
  <si>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</si>
  <si>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</si>
  <si>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</si>
  <si>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</si>
  <si>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</si>
  <si>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</si>
  <si>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</si>
  <si>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</si>
  <si>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</si>
  <si>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</si>
  <si>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</si>
  <si>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</si>
  <si>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</si>
  <si>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</si>
  <si>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</si>
  <si>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</si>
  <si>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</si>
  <si>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</si>
  <si>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</si>
  <si>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</si>
  <si>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</si>
  <si>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</si>
  <si>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</si>
  <si>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</si>
  <si>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</si>
  <si>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</si>
  <si>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</si>
  <si>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</si>
  <si>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</si>
  <si>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</si>
  <si>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</si>
  <si>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</si>
  <si>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</si>
  <si>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</si>
  <si>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</si>
  <si>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</si>
  <si>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</si>
  <si>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</si>
  <si>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</si>
  <si>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</si>
  <si>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</si>
  <si>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</si>
  <si>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</si>
  <si>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</si>
  <si>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</si>
  <si>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</si>
  <si>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</si>
  <si>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</si>
  <si>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</si>
  <si>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</si>
  <si>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</si>
  <si>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</si>
  <si>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</si>
  <si>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</si>
  <si>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</si>
  <si>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</si>
  <si>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</si>
  <si>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</si>
  <si>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</si>
  <si>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</si>
  <si>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</si>
  <si>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</si>
  <si>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</si>
  <si>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</si>
  <si>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</si>
  <si>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</si>
  <si>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</si>
  <si>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</si>
  <si>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</si>
  <si>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</si>
  <si>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</si>
  <si>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</si>
  <si>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</si>
  <si>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</si>
  <si>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</si>
  <si>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</si>
  <si>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</si>
  <si>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</si>
  <si>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</si>
  <si>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</si>
  <si>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</si>
  <si>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</si>
  <si>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</si>
  <si>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</si>
  <si>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</si>
  <si>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</si>
  <si>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</si>
  <si>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</si>
  <si>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</si>
  <si>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</si>
  <si>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</si>
  <si>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</si>
  <si>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</si>
  <si>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</si>
  <si>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</si>
  <si>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</si>
  <si>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</si>
  <si>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</si>
  <si>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</si>
  <si>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</si>
  <si>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</si>
  <si>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</si>
  <si>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</si>
  <si>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</si>
  <si>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</si>
  <si>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</si>
  <si>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</si>
  <si>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</si>
  <si>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</si>
  <si>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</si>
  <si>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</si>
  <si>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</si>
  <si>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</si>
  <si>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</si>
  <si>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</si>
  <si>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</si>
  <si>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</si>
  <si>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</si>
  <si>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</si>
  <si>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</si>
  <si>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</si>
  <si>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</si>
  <si>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</si>
  <si>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</si>
  <si>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</si>
  <si>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</si>
  <si>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</si>
  <si>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</si>
  <si>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</si>
  <si>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</si>
  <si>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</si>
  <si>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</si>
  <si>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</si>
  <si>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</si>
  <si>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</si>
  <si>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</si>
  <si>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</si>
  <si>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</si>
  <si>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</si>
  <si>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</si>
  <si>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</si>
  <si>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</si>
  <si>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</si>
  <si>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</si>
  <si>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</si>
  <si>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</si>
  <si>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</si>
  <si>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</si>
  <si>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</si>
  <si>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</si>
  <si>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</si>
  <si>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</si>
  <si>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</si>
  <si>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</si>
  <si>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</si>
  <si>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</si>
  <si>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</si>
  <si>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</si>
  <si>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</si>
  <si>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</si>
  <si>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</si>
  <si>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</si>
  <si>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</si>
  <si>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</si>
  <si>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</si>
  <si>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</si>
  <si>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</si>
  <si>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</si>
  <si>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</si>
  <si>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</si>
  <si>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</si>
  <si>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</si>
  <si>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</si>
  <si>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</si>
  <si>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</si>
  <si>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</si>
  <si>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</si>
  <si>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</si>
  <si>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</si>
  <si>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</si>
  <si>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</si>
  <si>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</si>
  <si>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</si>
  <si>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</si>
  <si>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</si>
  <si>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</si>
  <si>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</si>
  <si>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</si>
  <si>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</si>
  <si>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</si>
  <si>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</si>
  <si>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</si>
  <si>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</si>
  <si>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</si>
  <si>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</si>
  <si>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</si>
  <si>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</si>
  <si>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</si>
  <si>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</si>
  <si>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</si>
  <si>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</si>
  <si>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</si>
  <si>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</si>
  <si>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</si>
  <si>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</si>
  <si>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</si>
  <si>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</si>
  <si>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</si>
  <si>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</si>
  <si>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</si>
  <si>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</si>
  <si>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</si>
  <si>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</si>
  <si>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</si>
  <si>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</si>
  <si>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</si>
  <si>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</si>
  <si>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</si>
  <si>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</si>
  <si>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</si>
  <si>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</si>
  <si>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</si>
  <si>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</si>
  <si>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</si>
  <si>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</si>
  <si>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</si>
  <si>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</si>
  <si>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</si>
  <si>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</si>
  <si>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</si>
  <si>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</si>
  <si>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</si>
  <si>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</si>
  <si>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</si>
  <si>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</si>
  <si>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</si>
  <si>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</si>
  <si>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</si>
  <si>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</si>
  <si>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</si>
  <si>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</si>
  <si>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</si>
  <si>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</si>
  <si>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</si>
  <si>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</si>
  <si>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</si>
  <si>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</si>
  <si>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</si>
  <si>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</si>
  <si>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</si>
  <si>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</si>
  <si>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</si>
  <si>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</si>
  <si>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</si>
  <si>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</si>
  <si>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</si>
  <si>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</si>
  <si>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</si>
  <si>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</si>
  <si>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</si>
  <si>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</si>
  <si>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</si>
  <si>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</si>
  <si>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</si>
  <si>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</si>
  <si>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</si>
  <si>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</si>
  <si>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</si>
  <si>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</si>
  <si>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</si>
  <si>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</si>
  <si>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</si>
  <si>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</si>
  <si>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</si>
  <si>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</si>
  <si>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</si>
  <si>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</si>
  <si>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</si>
  <si>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</si>
  <si>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</si>
  <si>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</si>
  <si>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</si>
  <si>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</si>
  <si>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</si>
  <si>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</si>
  <si>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</si>
  <si>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</si>
  <si>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</si>
  <si>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</si>
  <si>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</si>
  <si>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</si>
  <si>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</si>
  <si>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</si>
  <si>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</si>
  <si>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</si>
  <si>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</si>
  <si>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</si>
  <si>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</si>
  <si>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</si>
  <si>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</si>
  <si>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</si>
  <si>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</si>
  <si>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</si>
  <si>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</si>
  <si>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</si>
  <si>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</si>
  <si>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</si>
  <si>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</si>
  <si>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</si>
  <si>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</si>
  <si>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</si>
  <si>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</si>
  <si>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</si>
  <si>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</si>
  <si>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</si>
  <si>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</si>
  <si>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</si>
  <si>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</si>
  <si>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</si>
  <si>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</si>
  <si>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</si>
  <si>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</si>
  <si>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</si>
  <si>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</si>
  <si>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</si>
  <si>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</si>
  <si>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</si>
  <si>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</si>
  <si>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</si>
  <si>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</si>
  <si>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</si>
  <si>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</si>
  <si>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</si>
  <si>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</si>
  <si>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</si>
  <si>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</si>
  <si>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</si>
  <si>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</si>
  <si>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</si>
  <si>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</si>
  <si>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</si>
  <si>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</si>
  <si>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</si>
  <si>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</si>
  <si>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</si>
  <si>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</si>
  <si>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</si>
  <si>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</si>
  <si>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</si>
  <si>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</si>
  <si>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</si>
  <si>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</si>
  <si>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</si>
  <si>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</si>
  <si>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</si>
  <si>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</si>
  <si>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</si>
  <si>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</si>
  <si>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</si>
  <si>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</si>
  <si>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</si>
  <si>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</si>
  <si>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</si>
  <si>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</si>
  <si>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</si>
  <si>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</si>
  <si>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</si>
  <si>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</si>
  <si>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</si>
  <si>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</si>
  <si>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</si>
  <si>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</si>
  <si>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</si>
  <si>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</si>
  <si>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</si>
  <si>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</si>
  <si>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</si>
  <si>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</si>
  <si>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</si>
  <si>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</si>
  <si>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</si>
  <si>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</si>
  <si>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</si>
  <si>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</si>
  <si>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</si>
  <si>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</si>
  <si>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</si>
  <si>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</si>
  <si>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</si>
  <si>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</si>
  <si>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</si>
  <si>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</si>
  <si>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</si>
  <si>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</si>
  <si>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</si>
  <si>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</si>
  <si>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</si>
  <si>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</si>
  <si>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</si>
  <si>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</si>
  <si>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</si>
  <si>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</si>
  <si>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</si>
  <si>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</si>
  <si>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</si>
  <si>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</si>
  <si>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</si>
  <si>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</si>
  <si>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</si>
  <si>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</si>
  <si>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</si>
  <si>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</si>
  <si>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</si>
  <si>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</si>
  <si>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</si>
  <si>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</si>
  <si>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</si>
  <si>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</si>
  <si>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</si>
  <si>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</si>
  <si>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</si>
  <si>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</si>
  <si>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</si>
  <si>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</si>
  <si>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</si>
  <si>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</si>
  <si>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</si>
  <si>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</si>
  <si>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</si>
  <si>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</si>
  <si>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</si>
  <si>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</si>
  <si>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</si>
  <si>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</si>
  <si>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</si>
  <si>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</si>
  <si>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</si>
  <si>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</si>
  <si>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</si>
  <si>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</si>
  <si>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</si>
  <si>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</si>
  <si>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</si>
  <si>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</si>
  <si>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</si>
  <si>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</si>
  <si>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</si>
  <si>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</si>
  <si>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</si>
  <si>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</si>
  <si>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</si>
  <si>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</si>
  <si>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</si>
  <si>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</si>
  <si>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</si>
  <si>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</si>
  <si>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</si>
  <si>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</si>
  <si>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</si>
  <si>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</si>
  <si>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</si>
  <si>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</si>
  <si>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</si>
  <si>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</si>
  <si>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</si>
  <si>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</si>
  <si>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</si>
  <si>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</si>
  <si>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</si>
  <si>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</si>
  <si>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</si>
  <si>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</si>
  <si>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</si>
  <si>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</si>
  <si>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</si>
  <si>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</si>
  <si>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</si>
  <si>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</si>
  <si>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</si>
  <si>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</si>
  <si>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</si>
  <si>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</si>
  <si>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</si>
  <si>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</si>
  <si>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</si>
  <si>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</si>
  <si>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</si>
  <si>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</si>
  <si>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</si>
  <si>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</si>
  <si>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</si>
  <si>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</si>
  <si>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</si>
  <si>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</si>
  <si>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</si>
  <si>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</si>
  <si>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</si>
  <si>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</si>
  <si>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</si>
  <si>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</si>
  <si>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</si>
  <si>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</si>
  <si>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</si>
  <si>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</si>
  <si>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</si>
  <si>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</si>
  <si>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</si>
  <si>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</si>
  <si>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</si>
  <si>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</si>
  <si>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</si>
  <si>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</si>
  <si>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</si>
  <si>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</si>
  <si>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</si>
  <si>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</si>
  <si>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</si>
  <si>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</si>
  <si>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</si>
  <si>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</si>
  <si>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</si>
  <si>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</si>
  <si>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</si>
  <si>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</si>
  <si>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</si>
  <si>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</si>
  <si>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</si>
  <si>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</si>
  <si>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</si>
  <si>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</si>
  <si>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</si>
  <si>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</si>
  <si>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</si>
  <si>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</si>
  <si>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</si>
  <si>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</si>
  <si>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</si>
  <si>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</si>
  <si>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</si>
  <si>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</si>
  <si>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</si>
  <si>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</si>
  <si>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</si>
  <si>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</si>
  <si>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</si>
  <si>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</si>
  <si>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</si>
  <si>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</si>
  <si>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</si>
  <si>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</si>
  <si>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</si>
  <si>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</si>
  <si>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</si>
  <si>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</si>
  <si>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</si>
  <si>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</si>
  <si>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</si>
  <si>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</si>
  <si>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</si>
  <si>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</si>
  <si>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</si>
  <si>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</si>
  <si>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</si>
  <si>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</si>
  <si>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</si>
  <si>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</si>
  <si>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</si>
  <si>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</si>
  <si>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</si>
  <si>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</si>
  <si>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</si>
  <si>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</si>
  <si>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</si>
  <si>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</si>
  <si>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</si>
  <si>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</si>
  <si>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</si>
  <si>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</si>
  <si>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</si>
  <si>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</si>
  <si>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</si>
  <si>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</si>
  <si>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</si>
  <si>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</si>
  <si>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</si>
  <si>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</si>
  <si>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</si>
  <si>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</si>
  <si>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</si>
  <si>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</si>
  <si>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</si>
  <si>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</si>
  <si>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</si>
  <si>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</si>
  <si>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</si>
  <si>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</si>
  <si>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</si>
  <si>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</si>
  <si>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</si>
  <si>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</si>
  <si>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</si>
  <si>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</si>
  <si>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</si>
  <si>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</si>
  <si>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</si>
  <si>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</si>
  <si>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</si>
  <si>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</si>
  <si>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</si>
  <si>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</si>
  <si>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</si>
  <si>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</si>
  <si>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</si>
  <si>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</si>
  <si>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</si>
  <si>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</si>
  <si>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</si>
  <si>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</si>
  <si>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</si>
  <si>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</si>
  <si>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</si>
  <si>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</si>
  <si>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</si>
  <si>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</si>
  <si>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</si>
  <si>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</si>
  <si>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</si>
  <si>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</si>
  <si>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</si>
  <si>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</si>
  <si>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</si>
  <si>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</si>
  <si>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</si>
  <si>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</si>
  <si>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</si>
  <si>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</si>
  <si>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</si>
  <si>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</si>
  <si>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</si>
  <si>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</si>
  <si>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</si>
  <si>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</si>
  <si>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</si>
  <si>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</si>
  <si>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</si>
  <si>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</si>
  <si>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</si>
  <si>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</si>
  <si>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</si>
  <si>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</si>
  <si>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</si>
  <si>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</si>
  <si>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</si>
  <si>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</si>
  <si>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</si>
  <si>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</si>
  <si>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</si>
  <si>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</si>
  <si>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</si>
  <si>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</si>
  <si>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</si>
  <si>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</si>
  <si>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</si>
  <si>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</si>
  <si>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</si>
  <si>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</si>
  <si>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</si>
  <si>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</si>
  <si>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</si>
  <si>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</si>
  <si>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</si>
  <si>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</si>
  <si>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</si>
  <si>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</si>
  <si>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</si>
  <si>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</si>
  <si>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</si>
  <si>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</si>
  <si>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</si>
  <si>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</si>
  <si>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</si>
  <si>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</si>
  <si>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</si>
  <si>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</si>
  <si>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</si>
  <si>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</si>
  <si>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</si>
  <si>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</si>
  <si>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</si>
  <si>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</si>
  <si>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</si>
  <si>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</si>
  <si>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</si>
  <si>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</si>
  <si>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</si>
  <si>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</si>
  <si>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</si>
  <si>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</si>
  <si>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</si>
  <si>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</si>
  <si>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</si>
  <si>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</si>
  <si>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</si>
  <si>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</si>
  <si>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</si>
  <si>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</si>
  <si>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</si>
  <si>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</si>
  <si>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</si>
  <si>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</si>
  <si>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</si>
  <si>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</si>
  <si>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</si>
  <si>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</si>
  <si>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</si>
  <si>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</si>
  <si>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</si>
  <si>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</si>
  <si>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</si>
  <si>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</si>
  <si>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</si>
  <si>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</si>
  <si>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</si>
  <si>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</si>
  <si>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</si>
  <si>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</si>
  <si>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</si>
  <si>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</si>
  <si>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</si>
  <si>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</si>
  <si>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</si>
  <si>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</si>
  <si>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</si>
  <si>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</si>
  <si>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</si>
  <si>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</si>
  <si>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</si>
  <si>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</si>
  <si>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</si>
  <si>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</si>
  <si>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</si>
  <si>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</si>
  <si>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</si>
  <si>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</si>
  <si>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</si>
  <si>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</si>
  <si>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</si>
  <si>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</si>
  <si>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</si>
  <si>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</si>
  <si>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</si>
  <si>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</si>
  <si>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</si>
  <si>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</si>
  <si>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</si>
  <si>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</si>
  <si>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</si>
  <si>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</si>
  <si>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</si>
  <si>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</si>
  <si>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</si>
  <si>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</si>
  <si>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</si>
  <si>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</si>
  <si>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</si>
  <si>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</si>
  <si>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</si>
  <si>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</si>
  <si>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</si>
  <si>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</si>
  <si>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</si>
  <si>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</si>
  <si>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</si>
  <si>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</si>
  <si>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</si>
  <si>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</si>
  <si>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</si>
  <si>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</si>
  <si>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</si>
  <si>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</si>
  <si>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</si>
  <si>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</si>
  <si>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</si>
  <si>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</si>
  <si>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</si>
  <si>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</si>
  <si>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</si>
  <si>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</si>
  <si>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</si>
  <si>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</si>
  <si>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</si>
  <si>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</si>
  <si>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</si>
  <si>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</si>
  <si>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</si>
  <si>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</si>
  <si>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</si>
  <si>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</si>
  <si>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</si>
  <si>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</si>
  <si>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</si>
  <si>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</si>
  <si>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</si>
  <si>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</si>
  <si>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</si>
  <si>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</si>
  <si>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</si>
  <si>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</si>
  <si>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</si>
  <si>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</si>
  <si>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</si>
  <si>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</si>
  <si>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</si>
  <si>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</si>
  <si>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</si>
  <si>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</si>
  <si>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</si>
  <si>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</si>
  <si>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</si>
  <si>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</si>
  <si>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</si>
  <si>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</si>
  <si>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</si>
  <si>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</si>
  <si>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</si>
  <si>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</si>
  <si>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</si>
  <si>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</si>
  <si>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</si>
  <si>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</si>
  <si>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</si>
  <si>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</si>
  <si>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</si>
  <si>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</si>
  <si>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</si>
  <si>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</si>
  <si>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</si>
  <si>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</si>
  <si>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</si>
  <si>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</si>
  <si>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</si>
  <si>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</si>
  <si>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</si>
  <si>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</si>
  <si>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</si>
  <si>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</si>
  <si>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</si>
  <si>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</si>
  <si>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</si>
  <si>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</si>
  <si>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</si>
  <si>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</si>
  <si>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</si>
  <si>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</si>
  <si>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</si>
  <si>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</si>
  <si>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</si>
  <si>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</si>
  <si>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</si>
  <si>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</si>
  <si>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</si>
  <si>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</si>
  <si>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</si>
  <si>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</si>
  <si>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</si>
  <si>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</si>
  <si>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</si>
  <si>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</si>
  <si>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</si>
  <si>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</si>
  <si>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</si>
  <si>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</si>
  <si>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</si>
  <si>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</si>
  <si>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</si>
  <si>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</si>
  <si>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</si>
  <si>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</si>
  <si>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</si>
  <si>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</si>
  <si>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</si>
  <si>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</si>
  <si>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</si>
  <si>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</si>
  <si>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</si>
  <si>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</si>
  <si>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</si>
  <si>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</si>
  <si>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</si>
  <si>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</si>
  <si>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</si>
  <si>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</si>
  <si>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</si>
  <si>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</si>
  <si>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</si>
  <si>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</si>
  <si>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</si>
  <si>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</si>
  <si>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</si>
  <si>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</si>
  <si>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</si>
  <si>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</si>
  <si>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</si>
  <si>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</si>
  <si>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</si>
  <si>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</si>
  <si>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</si>
  <si>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</si>
  <si>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</si>
  <si>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</si>
  <si>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</si>
  <si>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</si>
  <si>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</si>
  <si>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</si>
  <si>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</si>
  <si>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</si>
  <si>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</si>
  <si>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</si>
  <si>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</si>
  <si>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</si>
  <si>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</si>
  <si>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</si>
  <si>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</si>
  <si>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</si>
  <si>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</si>
  <si>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</si>
  <si>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</si>
  <si>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</si>
  <si>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</si>
  <si>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</si>
  <si>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</si>
  <si>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</si>
  <si>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</si>
  <si>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</si>
  <si>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</si>
  <si>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</si>
  <si>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</si>
  <si>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</si>
  <si>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</si>
  <si>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</si>
  <si>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</si>
  <si>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</si>
  <si>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</si>
  <si>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</si>
  <si>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</si>
  <si>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</si>
  <si>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</si>
  <si>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</si>
  <si>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</si>
  <si>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</si>
  <si>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</si>
  <si>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</si>
  <si>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</si>
  <si>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</si>
  <si>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</si>
  <si>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</si>
  <si>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</si>
  <si>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</si>
  <si>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</si>
  <si>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</si>
  <si>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</si>
  <si>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</si>
  <si>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</si>
  <si>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</si>
  <si>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</si>
  <si>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</si>
  <si>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</si>
  <si>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</si>
  <si>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</si>
  <si>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</si>
  <si>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</si>
  <si>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</si>
  <si>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</si>
  <si>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</si>
  <si>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</si>
  <si>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</si>
  <si>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</si>
  <si>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</si>
  <si>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</si>
  <si>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</si>
  <si>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</si>
  <si>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</si>
  <si>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</si>
  <si>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</si>
  <si>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</si>
  <si>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</si>
  <si>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</si>
  <si>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</si>
  <si>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</si>
  <si>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</si>
  <si>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</si>
  <si>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</si>
  <si>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</si>
  <si>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</si>
  <si>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</si>
  <si>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</si>
  <si>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</si>
  <si>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</si>
  <si>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</si>
  <si>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</si>
  <si>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</si>
  <si>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</si>
  <si>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</si>
  <si>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</si>
  <si>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</si>
  <si>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</si>
  <si>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</si>
  <si>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</si>
  <si>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</si>
  <si>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</si>
  <si>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</si>
  <si>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</si>
  <si>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</si>
  <si>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</si>
  <si>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</si>
  <si>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</si>
  <si>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</si>
  <si>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</si>
  <si>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</si>
  <si>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</si>
  <si>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</si>
  <si>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</si>
  <si>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</si>
  <si>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</si>
  <si>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</si>
  <si>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</si>
  <si>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</si>
  <si>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</si>
  <si>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</si>
  <si>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</si>
  <si>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</si>
  <si>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</si>
  <si>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</si>
  <si>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</si>
  <si>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</si>
  <si>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</si>
  <si>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</si>
  <si>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</si>
  <si>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</si>
  <si>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</si>
  <si>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</si>
  <si>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</si>
  <si>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</si>
  <si>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</si>
  <si>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</si>
  <si>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</si>
  <si>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</si>
  <si>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</si>
  <si>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</si>
  <si>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</si>
  <si>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</si>
  <si>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</si>
  <si>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</si>
  <si>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</si>
  <si>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</si>
  <si>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</si>
  <si>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</si>
  <si>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</si>
  <si>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</si>
  <si>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</si>
  <si>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</si>
  <si>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</si>
  <si>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</si>
  <si>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</si>
  <si>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</si>
  <si>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</si>
  <si>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</si>
  <si>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</si>
  <si>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</si>
  <si>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</si>
  <si>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</si>
  <si>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</si>
  <si>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</si>
  <si>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</si>
  <si>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</si>
  <si>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</si>
  <si>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</si>
  <si>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</si>
  <si>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</si>
  <si>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</si>
  <si>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</si>
  <si>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</si>
  <si>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</si>
  <si>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</si>
  <si>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</si>
  <si>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</si>
  <si>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</si>
  <si>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</si>
  <si>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</si>
  <si>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</si>
  <si>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</si>
  <si>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</si>
  <si>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</si>
  <si>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</si>
  <si>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</si>
  <si>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</si>
  <si>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</si>
  <si>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</si>
  <si>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</si>
  <si>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</si>
  <si>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</si>
  <si>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</si>
  <si>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</si>
  <si>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</si>
  <si>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</si>
  <si>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</si>
  <si>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</si>
  <si>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</si>
  <si>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</si>
  <si>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</si>
  <si>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</si>
  <si>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</si>
  <si>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</si>
  <si>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</si>
  <si>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</si>
  <si>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</si>
  <si>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</si>
  <si>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</si>
  <si>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</si>
  <si>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</si>
  <si>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</si>
  <si>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</si>
  <si>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</si>
  <si>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</si>
  <si>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</si>
  <si>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</si>
  <si>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</si>
  <si>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</si>
  <si>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</si>
  <si>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</si>
  <si>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</si>
  <si>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</si>
  <si>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</si>
  <si>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</si>
  <si>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</si>
  <si>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</si>
  <si>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</si>
  <si>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</si>
  <si>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</si>
  <si>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</si>
  <si>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</si>
  <si>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</si>
  <si>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</si>
  <si>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</si>
  <si>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</si>
  <si>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</si>
  <si>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</si>
  <si>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</si>
  <si>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</si>
  <si>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</si>
  <si>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</si>
  <si>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</si>
  <si>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</si>
  <si>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</si>
  <si>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</si>
  <si>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</si>
  <si>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</si>
  <si>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</si>
  <si>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</si>
  <si>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</si>
  <si>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</si>
  <si>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</si>
  <si>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</si>
  <si>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</si>
  <si>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</si>
  <si>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</si>
  <si>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</si>
  <si>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</si>
  <si>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</si>
  <si>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</si>
  <si>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</si>
  <si>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</si>
  <si>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</si>
  <si>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</si>
  <si>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</si>
  <si>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</si>
  <si>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</si>
  <si>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</si>
  <si>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</si>
  <si>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</si>
  <si>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</si>
  <si>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</si>
  <si>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</si>
  <si>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</si>
  <si>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</si>
  <si>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</si>
  <si>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</si>
  <si>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</si>
  <si>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</si>
  <si>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</si>
  <si>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</si>
  <si>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</si>
  <si>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</si>
  <si>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</si>
  <si>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</si>
  <si>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</si>
  <si>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</si>
  <si>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</si>
  <si>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</si>
  <si>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</si>
  <si>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</si>
  <si>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</si>
  <si>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</si>
  <si>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</si>
  <si>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</si>
  <si>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</si>
  <si>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</si>
  <si>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</si>
  <si>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</si>
  <si>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</si>
  <si>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</si>
  <si>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</si>
  <si>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</si>
  <si>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</si>
  <si>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</si>
  <si>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</si>
  <si>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</si>
  <si>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</si>
  <si>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</si>
  <si>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</si>
  <si>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</si>
  <si>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</si>
  <si>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</si>
  <si>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</si>
  <si>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</si>
  <si>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</si>
  <si>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</si>
  <si>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</si>
  <si>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</si>
  <si>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</si>
  <si>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</si>
  <si>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</si>
  <si>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</si>
  <si>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</si>
  <si>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</si>
  <si>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</si>
  <si>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</si>
  <si>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</si>
  <si>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</si>
  <si>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</si>
  <si>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</si>
  <si>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</si>
  <si>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</si>
  <si>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</si>
  <si>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</si>
  <si>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</si>
  <si>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</si>
  <si>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</si>
  <si>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</si>
  <si>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</si>
  <si>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</si>
  <si>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</si>
  <si>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</si>
  <si>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</si>
  <si>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</si>
  <si>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</si>
  <si>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</si>
  <si>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</si>
  <si>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</si>
  <si>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</si>
  <si>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</si>
  <si>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</si>
  <si>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</si>
  <si>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</si>
  <si>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</si>
  <si>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</si>
  <si>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</si>
  <si>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</si>
  <si>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</si>
  <si>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</si>
  <si>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</si>
  <si>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</si>
  <si>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</si>
  <si>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</si>
  <si>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</si>
  <si>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</si>
  <si>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</si>
  <si>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</si>
  <si>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</si>
  <si>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</si>
  <si>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</si>
  <si>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</si>
  <si>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</si>
  <si>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</si>
  <si>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</si>
  <si>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</si>
  <si>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</si>
  <si>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</si>
  <si>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</si>
  <si>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</si>
  <si>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</si>
  <si>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</si>
  <si>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</si>
  <si>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</si>
  <si>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</si>
  <si>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</si>
  <si>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</si>
  <si>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</si>
  <si>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</si>
  <si>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</si>
  <si>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</si>
  <si>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</si>
  <si>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</si>
  <si>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</si>
  <si>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</si>
  <si>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</si>
  <si>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</si>
  <si>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</si>
  <si>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</si>
  <si>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</si>
  <si>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</si>
  <si>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</si>
  <si>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</si>
  <si>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</si>
  <si>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</si>
  <si>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</si>
  <si>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</si>
  <si>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</si>
  <si>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</si>
  <si>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</si>
  <si>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</si>
  <si>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</si>
  <si>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</si>
  <si>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</si>
  <si>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</si>
  <si>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</si>
  <si>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</si>
  <si>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</si>
  <si>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</si>
  <si>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</si>
  <si>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</si>
  <si>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</si>
  <si>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</si>
  <si>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</si>
  <si>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</si>
  <si>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</si>
  <si>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</si>
  <si>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</si>
  <si>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</si>
  <si>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</si>
  <si>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</si>
  <si>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</si>
  <si>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</si>
  <si>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</si>
  <si>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</si>
  <si>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</si>
  <si>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</si>
  <si>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</si>
  <si>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</si>
  <si>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</si>
  <si>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</si>
  <si>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</si>
  <si>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</si>
  <si>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</si>
  <si>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</si>
  <si>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</si>
  <si>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</si>
  <si>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</si>
  <si>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</si>
  <si>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</si>
  <si>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</si>
  <si>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</si>
  <si>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</si>
  <si>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</si>
  <si>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</si>
  <si>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</si>
  <si>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</si>
  <si>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</si>
  <si>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</si>
  <si>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</si>
  <si>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</si>
  <si>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</si>
  <si>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</si>
  <si>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</si>
  <si>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</si>
  <si>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</si>
  <si>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</si>
  <si>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</si>
  <si>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</si>
  <si>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</si>
  <si>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</si>
  <si>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</si>
  <si>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</si>
  <si>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</si>
  <si>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</si>
  <si>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</si>
  <si>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</si>
  <si>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</si>
  <si>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</si>
  <si>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</si>
  <si>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</si>
  <si>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</si>
  <si>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</si>
  <si>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</si>
  <si>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</si>
  <si>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</si>
  <si>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</si>
  <si>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</si>
  <si>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</si>
  <si>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</si>
  <si>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</si>
  <si>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</si>
  <si>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</si>
  <si>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</si>
  <si>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</si>
  <si>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</si>
  <si>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</si>
  <si>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</si>
  <si>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</si>
  <si>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</si>
  <si>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</si>
  <si>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</si>
  <si>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</si>
  <si>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</si>
  <si>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</si>
  <si>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</si>
  <si>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</si>
  <si>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</si>
  <si>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</si>
  <si>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</si>
  <si>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</si>
  <si>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</si>
  <si>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</si>
  <si>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</si>
  <si>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</si>
  <si>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</si>
  <si>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</si>
  <si>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</si>
  <si>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</si>
  <si>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</si>
  <si>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</si>
  <si>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</si>
  <si>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</si>
  <si>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</si>
  <si>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</si>
  <si>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</si>
  <si>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</si>
  <si>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</si>
  <si>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</si>
  <si>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</si>
  <si>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</si>
  <si>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</si>
  <si>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</si>
  <si>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</si>
  <si>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</si>
  <si>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</si>
  <si>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</si>
  <si>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</si>
  <si>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</si>
  <si>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</si>
  <si>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</si>
  <si>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</si>
  <si>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</si>
  <si>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</si>
  <si>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</si>
  <si>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</si>
  <si>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</si>
  <si>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</si>
  <si>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</si>
  <si>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</si>
  <si>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</si>
  <si>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</si>
  <si>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</si>
  <si>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</si>
  <si>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</si>
  <si>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</si>
  <si>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</si>
  <si>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</si>
  <si>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</si>
  <si>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</si>
  <si>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</si>
  <si>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</si>
  <si>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</si>
  <si>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</si>
  <si>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</si>
  <si>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</si>
  <si>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</si>
  <si>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</si>
  <si>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</si>
  <si>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</si>
  <si>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</si>
  <si>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</si>
  <si>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</si>
  <si>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</si>
  <si>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</si>
  <si>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</si>
  <si>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</si>
  <si>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</si>
  <si>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</si>
  <si>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</si>
  <si>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</si>
  <si>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</si>
  <si>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</si>
  <si>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</si>
  <si>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</si>
  <si>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</si>
  <si>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</si>
  <si>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</si>
  <si>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</si>
  <si>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</si>
  <si>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</si>
  <si>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</si>
  <si>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</si>
  <si>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</si>
  <si>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</si>
  <si>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</si>
  <si>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</si>
  <si>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</si>
  <si>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</si>
  <si>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</si>
  <si>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</si>
  <si>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</si>
  <si>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</si>
  <si>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</si>
  <si>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</si>
  <si>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</si>
  <si>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</si>
  <si>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</si>
  <si>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</si>
  <si>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</si>
  <si>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</si>
  <si>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</si>
  <si>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</si>
  <si>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</si>
  <si>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</si>
  <si>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</si>
  <si>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</si>
  <si>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</si>
  <si>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</si>
  <si>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</si>
  <si>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</si>
  <si>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</si>
  <si>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</si>
  <si>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</si>
  <si>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</si>
  <si>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</si>
  <si>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</si>
  <si>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</si>
  <si>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</si>
  <si>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</si>
  <si>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</si>
  <si>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</si>
  <si>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</si>
  <si>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</si>
  <si>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</si>
  <si>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</si>
  <si>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</si>
  <si>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</si>
  <si>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</si>
  <si>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</si>
  <si>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</si>
  <si>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</si>
  <si>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</si>
  <si>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</si>
  <si>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</si>
  <si>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</si>
  <si>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</si>
  <si>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</si>
  <si>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</si>
  <si>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</si>
  <si>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</si>
  <si>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</si>
  <si>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</si>
  <si>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</si>
  <si>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</si>
  <si>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</si>
  <si>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</si>
  <si>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</si>
  <si>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</si>
  <si>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</si>
  <si>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</si>
  <si>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</si>
  <si>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</si>
  <si>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</si>
  <si>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</si>
  <si>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</si>
  <si>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</si>
  <si>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</si>
  <si>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</si>
  <si>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</si>
  <si>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</si>
  <si>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</si>
  <si>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</si>
  <si>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</si>
  <si>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</si>
  <si>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</si>
  <si>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</si>
  <si>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</si>
  <si>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</si>
  <si>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</si>
  <si>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</si>
  <si>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</si>
  <si>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</si>
  <si>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</si>
  <si>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</si>
  <si>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</si>
  <si>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</si>
  <si>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</si>
  <si>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</si>
  <si>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</si>
  <si>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</si>
  <si>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</si>
  <si>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</si>
  <si>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</si>
  <si>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</si>
  <si>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</si>
  <si>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</si>
  <si>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</si>
  <si>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</si>
  <si>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</si>
  <si>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</si>
  <si>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</si>
  <si>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</si>
  <si>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</si>
  <si>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</si>
  <si>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</si>
  <si>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</si>
  <si>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</si>
  <si>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</si>
  <si>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</si>
  <si>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</si>
  <si>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</si>
  <si>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</si>
  <si>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</si>
  <si>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</si>
  <si>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</si>
  <si>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</si>
  <si>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</si>
  <si>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</si>
  <si>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</si>
  <si>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</si>
  <si>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</si>
  <si>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</si>
  <si>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</si>
  <si>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</si>
  <si>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</si>
  <si>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</si>
  <si>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</si>
  <si>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</si>
  <si>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</si>
  <si>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</si>
  <si>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</si>
  <si>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</si>
  <si>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</si>
  <si>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</si>
  <si>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</si>
  <si>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</si>
  <si>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</si>
  <si>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</si>
  <si>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</si>
  <si>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</si>
  <si>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</si>
  <si>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</si>
  <si>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</si>
  <si>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</si>
  <si>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</si>
  <si>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</si>
  <si>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</si>
  <si>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</si>
  <si>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</si>
  <si>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</si>
  <si>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</si>
  <si>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</si>
  <si>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</si>
  <si>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</si>
  <si>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</si>
  <si>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</si>
  <si>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</si>
  <si>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</si>
  <si>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</si>
  <si>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</si>
  <si>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</si>
  <si>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</si>
  <si>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</si>
  <si>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</si>
  <si>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</si>
  <si>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</si>
  <si>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</si>
  <si>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</si>
  <si>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</si>
  <si>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</si>
  <si>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</si>
  <si>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</si>
  <si>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</si>
  <si>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</si>
  <si>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</si>
  <si>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</si>
  <si>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</si>
  <si>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</si>
  <si>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</si>
  <si>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</si>
  <si>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</si>
  <si>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</si>
  <si>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</si>
  <si>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</si>
  <si>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</si>
  <si>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</si>
  <si>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</si>
  <si>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</si>
  <si>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</si>
  <si>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</si>
  <si>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</si>
  <si>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</si>
  <si>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</si>
  <si>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</si>
  <si>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</si>
  <si>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</si>
  <si>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</si>
  <si>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</si>
  <si>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</si>
  <si>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</si>
  <si>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</si>
  <si>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</si>
  <si>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</si>
  <si>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</si>
  <si>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</si>
  <si>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</si>
  <si>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</si>
  <si>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</si>
  <si>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</si>
  <si>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</si>
  <si>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</si>
  <si>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</si>
  <si>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</si>
  <si>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</si>
  <si>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</si>
  <si>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</si>
  <si>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</si>
  <si>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</si>
  <si>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</si>
  <si>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</si>
  <si>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</si>
  <si>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</si>
  <si>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</si>
  <si>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</si>
  <si>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</si>
  <si>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</si>
  <si>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</si>
  <si>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</si>
  <si>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</si>
  <si>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</si>
  <si>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</si>
  <si>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</si>
  <si>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</si>
  <si>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</si>
  <si>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</si>
  <si>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</si>
  <si>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</si>
  <si>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</si>
  <si>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</si>
  <si>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</si>
  <si>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</si>
  <si>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</si>
  <si>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</si>
  <si>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</si>
  <si>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</si>
  <si>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</si>
  <si>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</si>
  <si>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</si>
  <si>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</si>
  <si>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</si>
  <si>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</si>
  <si>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</si>
  <si>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</si>
  <si>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</si>
  <si>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</si>
  <si>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</si>
  <si>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</si>
  <si>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</si>
  <si>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</si>
  <si>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</si>
  <si>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</si>
  <si>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</si>
  <si>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</si>
  <si>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</si>
  <si>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</si>
  <si>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</si>
  <si>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</si>
  <si>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</si>
  <si>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</si>
  <si>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</si>
  <si>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</si>
  <si>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</si>
  <si>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</si>
  <si>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</si>
  <si>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</si>
  <si>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</si>
  <si>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</si>
  <si>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</si>
  <si>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</si>
  <si>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</si>
  <si>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</si>
  <si>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</si>
  <si>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</si>
  <si>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</si>
  <si>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</si>
  <si>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</si>
  <si>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</si>
  <si>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</si>
  <si>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</si>
  <si>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</si>
  <si>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</si>
  <si>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</si>
  <si>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</si>
  <si>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</si>
  <si>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</si>
  <si>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</si>
  <si>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</si>
  <si>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</si>
  <si>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</si>
  <si>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</si>
  <si>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</si>
  <si>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</si>
  <si>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</si>
  <si>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</si>
  <si>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</si>
  <si>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</si>
  <si>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</si>
  <si>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</si>
  <si>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</si>
  <si>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</si>
  <si>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</si>
  <si>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</si>
  <si>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</si>
  <si>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</si>
  <si>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</si>
  <si>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</si>
  <si>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</si>
  <si>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</si>
  <si>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</si>
  <si>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</si>
  <si>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</si>
  <si>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</si>
  <si>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</si>
  <si>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</si>
  <si>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</si>
  <si>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</si>
  <si>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</si>
  <si>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</si>
  <si>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</si>
  <si>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</si>
  <si>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</si>
  <si>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</si>
  <si>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</si>
  <si>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</si>
  <si>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</si>
  <si>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</si>
  <si>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</si>
  <si>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</si>
  <si>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</si>
  <si>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</si>
  <si>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</si>
  <si>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</si>
  <si>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</si>
  <si>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</si>
  <si>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</si>
  <si>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</si>
  <si>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</si>
  <si>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</si>
  <si>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</si>
  <si>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</si>
  <si>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</si>
  <si>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</si>
  <si>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</si>
  <si>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</si>
  <si>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</si>
  <si>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</si>
  <si>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</si>
  <si>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</si>
  <si>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</si>
  <si>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</si>
  <si>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</si>
  <si>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</si>
  <si>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</si>
  <si>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</si>
  <si>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</si>
  <si>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</si>
  <si>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</si>
  <si>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</si>
  <si>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</si>
  <si>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</si>
  <si>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</si>
  <si>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</si>
  <si>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</si>
  <si>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</si>
  <si>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</si>
  <si>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</si>
  <si>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</si>
  <si>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</si>
  <si>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</si>
  <si>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</si>
  <si>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</si>
  <si>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</si>
  <si>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</si>
  <si>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</si>
  <si>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</si>
  <si>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</si>
  <si>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</si>
  <si>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</si>
  <si>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</si>
  <si>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</si>
  <si>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</si>
  <si>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</si>
  <si>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</si>
  <si>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</si>
  <si>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</si>
  <si>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</si>
  <si>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</si>
  <si>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</si>
  <si>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</si>
  <si>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</si>
  <si>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</si>
  <si>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</si>
  <si>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</si>
  <si>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</si>
  <si>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</si>
  <si>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</si>
  <si>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</si>
  <si>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</si>
  <si>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</si>
  <si>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</si>
  <si>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</si>
  <si>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</si>
  <si>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</si>
  <si>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</si>
  <si>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</si>
  <si>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</si>
  <si>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</si>
  <si>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</si>
  <si>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</si>
  <si>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</si>
  <si>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</si>
  <si>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</si>
  <si>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</si>
  <si>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</si>
  <si>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</si>
  <si>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</si>
  <si>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</si>
  <si>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</si>
  <si>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</si>
  <si>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</si>
  <si>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</si>
  <si>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</si>
  <si>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</si>
  <si>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</si>
  <si>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</si>
  <si>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</si>
  <si>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</si>
  <si>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</si>
  <si>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</si>
  <si>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</si>
  <si>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</si>
  <si>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</si>
  <si>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</si>
  <si>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</si>
  <si>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</si>
  <si>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</si>
  <si>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</si>
  <si>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</si>
  <si>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</si>
  <si>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</si>
  <si>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</si>
  <si>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</si>
  <si>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</si>
  <si>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</si>
  <si>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</si>
  <si>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</si>
  <si>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</si>
  <si>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</si>
  <si>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</si>
  <si>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</si>
  <si>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</si>
  <si>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</si>
  <si>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</si>
  <si>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</si>
  <si>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</si>
  <si>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</si>
  <si>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</si>
  <si>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</si>
  <si>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</si>
  <si>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</si>
  <si>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</si>
  <si>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</si>
  <si>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</si>
  <si>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</si>
  <si>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</si>
  <si>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</si>
  <si>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</si>
  <si>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</si>
  <si>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</si>
  <si>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</si>
  <si>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</si>
  <si>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</si>
  <si>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</si>
  <si>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</si>
  <si>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</si>
  <si>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</si>
  <si>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</si>
  <si>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</si>
  <si>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</si>
  <si>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</si>
  <si>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</si>
  <si>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</si>
  <si>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</si>
  <si>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</si>
  <si>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</si>
  <si>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</si>
  <si>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</si>
  <si>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</si>
  <si>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</si>
  <si>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</si>
  <si>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</si>
  <si>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</si>
  <si>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</si>
  <si>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</si>
  <si>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</si>
  <si>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</si>
  <si>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</si>
  <si>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</si>
  <si>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</si>
  <si>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</si>
  <si>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</si>
  <si>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</si>
  <si>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</si>
  <si>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</si>
  <si>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</si>
  <si>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</si>
  <si>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</si>
  <si>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</si>
  <si>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</si>
  <si>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</si>
  <si>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</si>
  <si>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</si>
  <si>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</si>
  <si>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</si>
  <si>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</si>
  <si>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</si>
  <si>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</si>
  <si>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</si>
  <si>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</si>
  <si>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</si>
  <si>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</si>
  <si>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</si>
  <si>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</si>
  <si>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</si>
  <si>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</si>
  <si>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</si>
  <si>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</si>
  <si>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</si>
  <si>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</si>
  <si>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</si>
  <si>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</si>
  <si>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</si>
  <si>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</si>
  <si>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</si>
  <si>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</si>
  <si>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</si>
  <si>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</si>
  <si>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</si>
  <si>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</si>
  <si>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</si>
  <si>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</si>
  <si>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</si>
  <si>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</si>
  <si>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</si>
  <si>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</si>
  <si>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</si>
  <si>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</si>
  <si>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</si>
  <si>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</si>
  <si>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</si>
  <si>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</si>
  <si>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</si>
  <si>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</si>
  <si>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</si>
  <si>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</si>
  <si>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</si>
  <si>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</si>
  <si>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</si>
  <si>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</si>
  <si>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</si>
  <si>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</si>
  <si>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</si>
  <si>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</si>
  <si>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</si>
  <si>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</si>
  <si>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</si>
  <si>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</si>
  <si>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</si>
  <si>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</si>
  <si>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</si>
  <si>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</si>
  <si>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</si>
  <si>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</si>
  <si>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</si>
  <si>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</si>
  <si>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</si>
  <si>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</si>
  <si>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</si>
  <si>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</si>
  <si>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</si>
  <si>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</si>
  <si>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</si>
  <si>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</si>
  <si>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</si>
  <si>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</si>
  <si>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</si>
  <si>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</si>
  <si>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</si>
  <si>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</si>
  <si>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</si>
  <si>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</si>
  <si>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</si>
  <si>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</si>
  <si>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</si>
  <si>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</si>
  <si>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</si>
  <si>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</si>
  <si>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</si>
  <si>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</si>
  <si>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</si>
  <si>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</si>
  <si>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</si>
  <si>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</si>
  <si>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</si>
  <si>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</si>
  <si>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</si>
  <si>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</si>
  <si>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</si>
  <si>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</si>
  <si>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</si>
  <si>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</si>
  <si>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</si>
  <si>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</si>
  <si>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</si>
  <si>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</si>
  <si>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</si>
  <si>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</si>
  <si>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</si>
  <si>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</si>
  <si>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</si>
  <si>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</si>
  <si>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</si>
  <si>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</si>
  <si>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</si>
  <si>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</si>
  <si>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</si>
  <si>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</si>
  <si>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</si>
  <si>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</si>
  <si>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</si>
  <si>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</si>
  <si>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</si>
  <si>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</si>
  <si>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</si>
  <si>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</si>
  <si>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</si>
  <si>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</si>
  <si>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</si>
  <si>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</si>
  <si>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</si>
  <si>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</si>
  <si>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</si>
  <si>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</si>
  <si>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</si>
  <si>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</si>
  <si>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</si>
  <si>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</si>
  <si>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</si>
  <si>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</si>
  <si>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</si>
  <si>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</si>
  <si>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</si>
  <si>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</si>
  <si>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</si>
  <si>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</si>
  <si>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</si>
  <si>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</si>
  <si>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</si>
  <si>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</si>
  <si>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</si>
  <si>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</si>
  <si>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</si>
  <si>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</si>
  <si>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</si>
  <si>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</si>
  <si>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</si>
  <si>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</si>
  <si>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</si>
  <si>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</si>
  <si>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</si>
  <si>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</si>
  <si>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</si>
  <si>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</si>
  <si>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</si>
  <si>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</si>
  <si>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</si>
  <si>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</si>
  <si>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</si>
  <si>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</si>
  <si>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</si>
  <si>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</si>
  <si>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</si>
  <si>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</si>
  <si>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</si>
  <si>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</si>
  <si>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</si>
  <si>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</si>
  <si>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</si>
  <si>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</si>
  <si>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</si>
  <si>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</si>
  <si>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</si>
  <si>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</si>
  <si>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</si>
  <si>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</si>
  <si>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</si>
  <si>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</si>
  <si>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</si>
  <si>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</si>
  <si>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</si>
  <si>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</si>
  <si>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</si>
  <si>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</si>
  <si>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</si>
  <si>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</si>
  <si>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</si>
  <si>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</si>
  <si>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</si>
  <si>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</si>
  <si>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</si>
  <si>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</si>
  <si>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</si>
  <si>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</si>
  <si>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</si>
  <si>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</si>
  <si>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</si>
  <si>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</si>
  <si>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</si>
  <si>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</si>
  <si>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</si>
  <si>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</si>
  <si>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</si>
  <si>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</si>
  <si>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</si>
  <si>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</si>
  <si>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</si>
  <si>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</si>
  <si>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</si>
  <si>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</si>
  <si>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</si>
  <si>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</si>
  <si>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</si>
  <si>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</si>
  <si>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</si>
  <si>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</si>
  <si>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</si>
  <si>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</si>
  <si>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</si>
  <si>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</si>
  <si>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</si>
  <si>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</si>
  <si>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</si>
  <si>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</si>
  <si>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</si>
  <si>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</si>
  <si>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</si>
  <si>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</si>
  <si>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</si>
  <si>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</si>
  <si>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</si>
  <si>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</si>
  <si>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</si>
  <si>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</si>
  <si>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</si>
  <si>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</si>
  <si>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</si>
  <si>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</si>
  <si>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</si>
  <si>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</si>
  <si>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</si>
  <si>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</si>
  <si>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</si>
  <si>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</si>
  <si>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</si>
  <si>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</si>
  <si>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</si>
  <si>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</si>
  <si>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</si>
  <si>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</si>
  <si>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</si>
  <si>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</si>
  <si>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</si>
  <si>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</si>
  <si>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</si>
  <si>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</si>
  <si>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</si>
  <si>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</si>
  <si>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</si>
  <si>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</si>
  <si>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</si>
  <si>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</si>
  <si>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</si>
  <si>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</si>
  <si>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</si>
  <si>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</si>
  <si>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</si>
  <si>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</si>
  <si>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</si>
  <si>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</si>
  <si>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</si>
  <si>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</si>
  <si>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</si>
  <si>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</si>
  <si>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</si>
  <si>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</si>
  <si>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</si>
  <si>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</si>
  <si>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</si>
  <si>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</si>
  <si>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</si>
  <si>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</si>
  <si>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</si>
  <si>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</si>
  <si>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</si>
  <si>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</si>
  <si>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</si>
  <si>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</si>
  <si>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</si>
  <si>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</si>
  <si>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</si>
  <si>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</si>
  <si>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</si>
  <si>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</si>
  <si>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</si>
  <si>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</si>
  <si>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</si>
  <si>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</si>
  <si>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</si>
  <si>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</si>
  <si>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</si>
  <si>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</si>
  <si>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</si>
  <si>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</si>
  <si>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</si>
  <si>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</si>
  <si>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</si>
  <si>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</si>
  <si>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</si>
  <si>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</si>
  <si>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</si>
  <si>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</si>
  <si>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</si>
  <si>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</si>
  <si>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</si>
  <si>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</si>
  <si>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</si>
  <si>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</si>
  <si>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</si>
  <si>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</si>
  <si>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</si>
  <si>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</si>
  <si>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</si>
  <si>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</si>
  <si>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</si>
  <si>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</si>
  <si>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</si>
  <si>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</si>
  <si>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</si>
  <si>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</si>
  <si>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</si>
  <si>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</si>
  <si>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</si>
  <si>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</si>
  <si>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</si>
  <si>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</si>
  <si>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</si>
  <si>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</si>
  <si>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</si>
  <si>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</si>
  <si>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</si>
  <si>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</si>
  <si>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</si>
  <si>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</si>
  <si>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</si>
  <si>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</si>
  <si>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</si>
  <si>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</si>
  <si>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</si>
  <si>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</si>
  <si>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</si>
  <si>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</si>
  <si>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</si>
  <si>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</si>
  <si>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</si>
  <si>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</si>
  <si>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</si>
  <si>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</si>
  <si>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</si>
  <si>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</si>
  <si>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</si>
  <si>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</si>
  <si>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</si>
  <si>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</si>
  <si>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</si>
  <si>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</si>
  <si>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</si>
  <si>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</si>
  <si>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</si>
  <si>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</si>
  <si>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</si>
  <si>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</si>
  <si>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</si>
  <si>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</si>
  <si>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</si>
  <si>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</si>
  <si>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</si>
  <si>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</si>
  <si>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</si>
  <si>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</si>
  <si>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</si>
  <si>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</si>
  <si>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</si>
  <si>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</si>
  <si>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</si>
  <si>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</si>
  <si>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</si>
  <si>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</si>
  <si>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</si>
  <si>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</si>
  <si>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</si>
  <si>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</si>
  <si>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</si>
  <si>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</si>
  <si>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</si>
  <si>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</si>
  <si>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</si>
  <si>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</si>
  <si>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</si>
  <si>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</si>
  <si>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</si>
  <si>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</si>
  <si>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</si>
  <si>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</si>
  <si>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</si>
  <si>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</si>
  <si>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</si>
  <si>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</si>
  <si>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</si>
  <si>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</si>
  <si>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</si>
  <si>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</si>
  <si>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</si>
  <si>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</si>
  <si>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</si>
  <si>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</si>
  <si>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</si>
  <si>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</si>
  <si>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</si>
  <si>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</si>
  <si>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</si>
  <si>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</si>
  <si>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</si>
  <si>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</si>
  <si>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</si>
  <si>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</si>
  <si>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</si>
  <si>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</si>
  <si>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</si>
  <si>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</si>
  <si>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</si>
  <si>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</si>
  <si>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</si>
  <si>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</si>
  <si>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</si>
  <si>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</si>
  <si>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</si>
  <si>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</si>
  <si>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</si>
  <si>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</si>
  <si>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</si>
  <si>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</si>
  <si>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</si>
  <si>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</si>
  <si>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</si>
  <si>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</si>
  <si>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</si>
  <si>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</si>
  <si>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</si>
  <si>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</si>
  <si>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</si>
  <si>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</si>
  <si>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</si>
  <si>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</si>
  <si>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</si>
  <si>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</si>
  <si>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</si>
  <si>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</si>
  <si>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</si>
  <si>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</si>
  <si>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</si>
  <si>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</si>
  <si>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</si>
  <si>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</si>
  <si>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</si>
  <si>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</si>
  <si>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</si>
  <si>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</si>
  <si>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</si>
  <si>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</si>
  <si>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</si>
  <si>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</si>
  <si>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</si>
  <si>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</si>
  <si>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</si>
  <si>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</si>
  <si>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</si>
  <si>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</si>
  <si>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</si>
  <si>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</si>
  <si>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</si>
  <si>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</si>
  <si>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</si>
  <si>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</si>
  <si>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</si>
  <si>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</si>
  <si>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</si>
  <si>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</si>
  <si>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</si>
  <si>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</si>
  <si>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</si>
  <si>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</si>
  <si>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</si>
  <si>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</si>
  <si>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</si>
  <si>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</si>
  <si>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</si>
  <si>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</si>
  <si>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</si>
  <si>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</si>
  <si>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</si>
  <si>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</si>
  <si>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</si>
  <si>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</si>
  <si>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</si>
  <si>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</si>
  <si>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</si>
  <si>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</si>
  <si>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</si>
  <si>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</si>
  <si>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</si>
  <si>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</si>
  <si>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</si>
  <si>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</si>
  <si>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</si>
  <si>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</si>
  <si>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</si>
  <si>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</si>
  <si>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</si>
  <si>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</si>
  <si>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</si>
  <si>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</si>
  <si>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</si>
  <si>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</si>
  <si>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</si>
  <si>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</si>
  <si>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</si>
  <si>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</si>
  <si>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</si>
  <si>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</si>
  <si>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</si>
  <si>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</si>
  <si>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</si>
  <si>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</si>
  <si>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</si>
  <si>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</si>
  <si>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</si>
  <si>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</si>
  <si>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</si>
  <si>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</si>
  <si>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</si>
  <si>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</si>
  <si>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</si>
  <si>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</si>
  <si>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</si>
  <si>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</si>
  <si>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</si>
  <si>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</si>
  <si>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</si>
  <si>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</si>
  <si>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</si>
  <si>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</si>
  <si>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</si>
  <si>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</si>
  <si>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</si>
  <si>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</si>
  <si>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</si>
  <si>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</si>
  <si>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</si>
  <si>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</si>
  <si>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</si>
  <si>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</si>
  <si>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</si>
  <si>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</si>
  <si>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</si>
  <si>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</si>
  <si>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</si>
  <si>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</si>
  <si>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</si>
  <si>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</si>
  <si>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</si>
  <si>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</si>
  <si>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</si>
  <si>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</si>
  <si>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</si>
  <si>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</si>
  <si>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</si>
  <si>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</si>
  <si>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</si>
  <si>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</si>
  <si>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</si>
  <si>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</si>
  <si>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</si>
  <si>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</si>
  <si>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</si>
  <si>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</si>
  <si>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</si>
  <si>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</si>
  <si>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</si>
  <si>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</si>
  <si>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</si>
  <si>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</si>
  <si>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</si>
  <si>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</si>
  <si>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</si>
  <si>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</si>
  <si>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</si>
  <si>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</si>
  <si>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</si>
  <si>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</si>
  <si>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</si>
  <si>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</si>
  <si>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</si>
  <si>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</si>
  <si>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</si>
  <si>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</si>
  <si>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</si>
  <si>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</si>
  <si>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</si>
  <si>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</si>
  <si>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</si>
  <si>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</si>
  <si>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</si>
  <si>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</si>
  <si>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</si>
  <si>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</si>
  <si>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</si>
  <si>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</si>
  <si>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</si>
  <si>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</si>
  <si>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</si>
  <si>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</si>
  <si>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</si>
  <si>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</si>
  <si>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</si>
  <si>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</si>
  <si>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</si>
  <si>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</si>
  <si>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</si>
  <si>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</si>
  <si>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</si>
  <si>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</si>
  <si>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</si>
  <si>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</si>
  <si>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</si>
  <si>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</si>
  <si>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</si>
  <si>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</si>
  <si>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</si>
  <si>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</si>
  <si>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</si>
  <si>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</si>
  <si>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</si>
  <si>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</si>
  <si>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</si>
  <si>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</si>
  <si>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</si>
  <si>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</si>
  <si>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</si>
  <si>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</si>
  <si>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</si>
  <si>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</si>
  <si>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</si>
  <si>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</si>
  <si>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</si>
  <si>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</si>
  <si>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</si>
  <si>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</si>
  <si>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</si>
  <si>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</si>
  <si>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</si>
  <si>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</si>
  <si>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</si>
  <si>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</si>
  <si>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</si>
  <si>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</si>
  <si>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</si>
  <si>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</si>
  <si>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</si>
  <si>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</si>
  <si>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</si>
  <si>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</si>
  <si>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</si>
  <si>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</si>
  <si>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</si>
  <si>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</si>
  <si>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</si>
  <si>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</si>
  <si>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</si>
  <si>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</si>
  <si>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</si>
  <si>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</si>
  <si>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</si>
  <si>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</si>
  <si>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</si>
  <si>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</si>
  <si>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</si>
  <si>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</si>
  <si>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</si>
  <si>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</si>
  <si>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</si>
  <si>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</si>
  <si>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</si>
  <si>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</si>
  <si>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</si>
  <si>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</si>
  <si>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</si>
  <si>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</si>
  <si>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</si>
  <si>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</si>
  <si>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</si>
  <si>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</si>
  <si>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</si>
  <si>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</si>
  <si>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</si>
  <si>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</si>
  <si>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</si>
  <si>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</si>
  <si>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</si>
  <si>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</si>
  <si>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</si>
  <si>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</si>
  <si>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</si>
  <si>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</si>
  <si>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</si>
  <si>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</si>
  <si>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</si>
  <si>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</si>
  <si>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</si>
  <si>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</si>
  <si>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</si>
  <si>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</si>
  <si>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</si>
  <si>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</si>
  <si>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</si>
  <si>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</si>
  <si>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</si>
  <si>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</si>
  <si>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</si>
  <si>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</si>
  <si>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</si>
  <si>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</si>
  <si>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</si>
  <si>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</si>
  <si>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</si>
  <si>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</si>
  <si>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</si>
  <si>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</si>
  <si>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</si>
  <si>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</si>
  <si>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</si>
  <si>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</si>
  <si>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</si>
  <si>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</si>
  <si>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</si>
  <si>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</si>
  <si>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</si>
  <si>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</si>
  <si>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</si>
  <si>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</si>
  <si>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</si>
  <si>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</si>
  <si>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</si>
  <si>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</si>
  <si>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</si>
  <si>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</si>
  <si>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</si>
  <si>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</si>
  <si>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</si>
  <si>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</si>
  <si>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</si>
  <si>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</si>
  <si>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</si>
  <si>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</si>
  <si>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</si>
  <si>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</si>
  <si>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</si>
  <si>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</si>
  <si>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</si>
  <si>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</si>
  <si>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</si>
  <si>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</si>
  <si>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</si>
  <si>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</si>
  <si>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</si>
  <si>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</si>
  <si>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</si>
  <si>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</si>
  <si>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</si>
  <si>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</si>
  <si>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</si>
  <si>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</si>
  <si>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</si>
  <si>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</si>
  <si>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</si>
  <si>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</si>
  <si>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</si>
  <si>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</si>
  <si>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</si>
  <si>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</si>
  <si>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</si>
  <si>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</si>
  <si>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</si>
  <si>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</si>
  <si>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</si>
  <si>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</si>
  <si>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</si>
  <si>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</si>
  <si>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</si>
  <si>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</si>
  <si>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</si>
  <si>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</si>
  <si>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</si>
  <si>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</si>
  <si>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</si>
  <si>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</si>
  <si>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</si>
  <si>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</si>
  <si>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</si>
  <si>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</si>
  <si>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</si>
  <si>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</si>
  <si>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</si>
  <si>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</si>
  <si>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</si>
  <si>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</si>
  <si>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</si>
  <si>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</si>
  <si>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</si>
  <si>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</si>
  <si>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</si>
  <si>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</si>
  <si>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</si>
  <si>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</si>
  <si>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</si>
  <si>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</si>
  <si>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</si>
  <si>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</si>
  <si>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</si>
  <si>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</si>
  <si>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</si>
  <si>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</si>
  <si>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</si>
  <si>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</si>
  <si>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</si>
  <si>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</si>
  <si>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</si>
  <si>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</si>
  <si>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</si>
  <si>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</si>
  <si>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</si>
  <si>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</si>
  <si>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</si>
  <si>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</si>
  <si>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</si>
  <si>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</si>
  <si>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</si>
  <si>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</si>
  <si>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</si>
  <si>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</si>
  <si>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</si>
  <si>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</si>
  <si>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</si>
  <si>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</si>
  <si>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</si>
  <si>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</si>
  <si>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</si>
  <si>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</si>
  <si>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</si>
  <si>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</si>
  <si>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</si>
  <si>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</si>
  <si>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</si>
  <si>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</si>
  <si>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</si>
  <si>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</si>
  <si>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</si>
  <si>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</si>
  <si>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</si>
  <si>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</si>
  <si>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</si>
  <si>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</si>
  <si>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</si>
  <si>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</si>
  <si>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</si>
  <si>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</si>
  <si>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</si>
  <si>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</si>
  <si>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</si>
  <si>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</si>
  <si>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</si>
  <si>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</si>
  <si>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</si>
  <si>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</si>
  <si>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</si>
  <si>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</si>
  <si>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</si>
  <si>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</si>
  <si>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</si>
  <si>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</si>
  <si>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</si>
  <si>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</si>
  <si>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</si>
  <si>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</si>
  <si>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</si>
  <si>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</si>
  <si>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</si>
  <si>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</si>
  <si>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</si>
  <si>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</si>
  <si>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</si>
  <si>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</si>
  <si>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</si>
  <si>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</si>
  <si>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</si>
  <si>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</si>
  <si>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</si>
  <si>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</si>
  <si>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</si>
  <si>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</si>
  <si>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</si>
  <si>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</si>
  <si>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</si>
  <si>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</si>
  <si>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</si>
  <si>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</si>
  <si>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</si>
  <si>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</si>
  <si>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</si>
  <si>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</si>
  <si>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</si>
  <si>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</si>
  <si>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</si>
  <si>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</si>
  <si>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</si>
  <si>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</si>
  <si>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</si>
  <si>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</si>
  <si>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</si>
  <si>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</si>
  <si>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</si>
  <si>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</si>
  <si>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</si>
  <si>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</si>
  <si>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</si>
  <si>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</si>
  <si>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</si>
  <si>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</si>
  <si>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</si>
  <si>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</si>
  <si>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</si>
  <si>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</si>
  <si>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</si>
  <si>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</si>
  <si>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</si>
  <si>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</si>
  <si>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</si>
  <si>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</si>
  <si>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</si>
  <si>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</si>
  <si>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</si>
  <si>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</si>
  <si>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</si>
  <si>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</si>
  <si>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</si>
  <si>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</si>
  <si>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</si>
  <si>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</si>
  <si>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</si>
  <si>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</si>
  <si>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</si>
  <si>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</si>
  <si>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</si>
  <si>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</si>
  <si>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</si>
  <si>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</si>
  <si>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</si>
  <si>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</si>
  <si>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</si>
  <si>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</si>
  <si>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</si>
  <si>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</si>
  <si>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</si>
  <si>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</si>
  <si>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</si>
  <si>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</si>
  <si>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</si>
  <si>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</si>
  <si>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</si>
  <si>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</si>
  <si>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</si>
  <si>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</si>
  <si>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</si>
  <si>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</si>
  <si>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</si>
  <si>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</si>
  <si>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</si>
  <si>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</si>
  <si>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</si>
  <si>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</si>
  <si>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</si>
  <si>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</si>
  <si>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</si>
  <si>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</si>
  <si>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</si>
  <si>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</si>
  <si>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</si>
  <si>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</si>
  <si>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</si>
  <si>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</si>
  <si>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</si>
  <si>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</si>
  <si>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</si>
  <si>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</si>
  <si>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</si>
  <si>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</si>
  <si>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</si>
  <si>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</si>
  <si>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</si>
  <si>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</si>
  <si>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</si>
  <si>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</si>
  <si>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</si>
  <si>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</si>
  <si>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</si>
  <si>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</si>
  <si>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</si>
  <si>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</si>
  <si>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</si>
  <si>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</si>
  <si>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</si>
  <si>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</si>
  <si>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</si>
  <si>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</si>
  <si>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</si>
  <si>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</si>
  <si>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</si>
  <si>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</si>
  <si>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</si>
  <si>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</si>
  <si>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</si>
  <si>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</si>
  <si>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</si>
  <si>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</si>
  <si>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</si>
  <si>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</si>
  <si>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</si>
  <si>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</si>
  <si>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</si>
  <si>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</si>
  <si>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</si>
  <si>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</si>
  <si>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</si>
  <si>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</si>
  <si>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</si>
  <si>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</si>
  <si>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</si>
  <si>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</si>
  <si>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</si>
  <si>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</si>
  <si>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</si>
  <si>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</si>
  <si>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</si>
  <si>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</si>
  <si>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</si>
  <si>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</si>
  <si>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</si>
  <si>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</si>
  <si>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</si>
  <si>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</si>
  <si>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</si>
  <si>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</si>
  <si>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</si>
  <si>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</si>
  <si>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</si>
  <si>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</si>
  <si>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</si>
  <si>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</si>
  <si>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</si>
  <si>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</si>
  <si>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</si>
  <si>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</si>
  <si>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</si>
  <si>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</si>
  <si>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</si>
  <si>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</si>
  <si>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</si>
  <si>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</si>
  <si>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</si>
  <si>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</si>
  <si>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</si>
  <si>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</si>
  <si>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</si>
  <si>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</si>
  <si>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</si>
  <si>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</si>
  <si>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</si>
  <si>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</si>
  <si>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</si>
  <si>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</si>
  <si>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</si>
  <si>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</si>
  <si>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</si>
  <si>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</si>
  <si>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</si>
  <si>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</si>
  <si>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</si>
  <si>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</si>
  <si>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</si>
  <si>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</si>
  <si>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</si>
  <si>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</si>
  <si>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</si>
  <si>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</si>
  <si>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</si>
  <si>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</si>
  <si>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</si>
  <si>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</si>
  <si>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</si>
  <si>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</si>
  <si>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</si>
  <si>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</si>
  <si>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</si>
  <si>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</si>
  <si>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</si>
  <si>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</si>
  <si>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</si>
  <si>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</si>
  <si>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</si>
  <si>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</si>
  <si>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</si>
  <si>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</si>
  <si>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</si>
  <si>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</si>
  <si>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</si>
  <si>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</si>
  <si>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</si>
  <si>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</si>
  <si>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</si>
  <si>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</si>
  <si>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</si>
  <si>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</si>
  <si>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</si>
  <si>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</si>
  <si>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</si>
  <si>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</si>
  <si>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</si>
  <si>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</si>
  <si>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</si>
  <si>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</si>
  <si>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</si>
  <si>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</si>
  <si>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</si>
  <si>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</si>
  <si>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</si>
  <si>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</si>
  <si>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</si>
  <si>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</si>
  <si>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</si>
  <si>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</si>
  <si>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</si>
  <si>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</si>
  <si>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</si>
  <si>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</si>
  <si>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</si>
  <si>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</si>
  <si>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</si>
  <si>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</si>
  <si>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</si>
  <si>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</si>
  <si>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</si>
  <si>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</si>
  <si>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</si>
  <si>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</si>
  <si>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</si>
  <si>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</si>
  <si>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</si>
  <si>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</si>
  <si>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</si>
  <si>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</si>
  <si>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</si>
  <si>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</si>
  <si>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</si>
  <si>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</si>
  <si>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</si>
  <si>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</si>
  <si>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</si>
  <si>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</si>
  <si>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</si>
  <si>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</si>
  <si>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</si>
  <si>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</si>
  <si>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</si>
  <si>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</si>
  <si>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</si>
  <si>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</si>
  <si>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</si>
  <si>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</si>
  <si>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</si>
  <si>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</si>
  <si>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</si>
  <si>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</si>
  <si>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</si>
  <si>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</si>
  <si>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</si>
  <si>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</si>
  <si>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</si>
  <si>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</si>
  <si>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</si>
  <si>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</si>
  <si>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</si>
  <si>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</si>
  <si>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</si>
  <si>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</si>
  <si>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</si>
  <si>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</si>
  <si>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</si>
  <si>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</si>
  <si>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</si>
  <si>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</si>
  <si>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</si>
  <si>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</si>
  <si>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</si>
  <si>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</si>
  <si>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</si>
  <si>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</si>
  <si>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</si>
  <si>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</si>
  <si>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</si>
  <si>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</si>
  <si>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</si>
  <si>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</si>
  <si>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</si>
  <si>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</si>
  <si>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</si>
  <si>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</si>
  <si>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</si>
  <si>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</si>
  <si>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</si>
  <si>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</si>
  <si>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</si>
  <si>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</si>
  <si>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</si>
  <si>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</si>
  <si>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</si>
  <si>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</si>
  <si>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</si>
  <si>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</si>
  <si>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</si>
  <si>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</si>
  <si>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</si>
  <si>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</si>
  <si>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</si>
  <si>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</si>
  <si>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</si>
  <si>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</si>
  <si>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</si>
  <si>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</si>
  <si>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</si>
  <si>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</si>
  <si>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</si>
  <si>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</si>
  <si>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</si>
  <si>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</si>
  <si>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</si>
  <si>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</si>
  <si>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</si>
  <si>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</si>
  <si>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</si>
  <si>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</si>
  <si>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</si>
  <si>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</si>
  <si>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</si>
  <si>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</si>
  <si>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</si>
  <si>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</si>
  <si>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</si>
  <si>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</si>
  <si>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</si>
  <si>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</si>
  <si>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</si>
  <si>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</si>
  <si>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</si>
  <si>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</si>
  <si>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</si>
  <si>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</si>
  <si>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</si>
  <si>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</si>
  <si>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</si>
  <si>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</si>
  <si>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</si>
  <si>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</si>
  <si>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</si>
  <si>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</si>
  <si>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</si>
  <si>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</si>
  <si>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</si>
  <si>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</si>
  <si>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</si>
  <si>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</si>
  <si>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</si>
  <si>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</si>
  <si>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</si>
  <si>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</si>
  <si>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</si>
  <si>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</si>
  <si>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</si>
  <si>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</si>
  <si>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</si>
  <si>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</si>
  <si>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</si>
  <si>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</si>
  <si>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</si>
  <si>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</si>
  <si>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</si>
  <si>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</si>
  <si>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</si>
  <si>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</si>
  <si>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</si>
  <si>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</si>
  <si>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</si>
  <si>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</si>
  <si>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</si>
  <si>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</si>
  <si>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</si>
  <si>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</si>
  <si>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</si>
  <si>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</si>
  <si>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</si>
  <si>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</si>
  <si>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</si>
  <si>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</si>
  <si>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</si>
  <si>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</si>
  <si>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</si>
  <si>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</si>
  <si>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</si>
  <si>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</si>
  <si>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</si>
  <si>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</si>
  <si>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</si>
  <si>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</si>
  <si>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</si>
  <si>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</si>
  <si>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</si>
  <si>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</si>
  <si>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</si>
  <si>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</si>
  <si>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</si>
  <si>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</si>
  <si>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</si>
  <si>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</si>
  <si>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</si>
  <si>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</si>
  <si>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</si>
  <si>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</si>
  <si>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</si>
  <si>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</si>
  <si>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</si>
  <si>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</si>
  <si>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</si>
  <si>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</si>
  <si>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</si>
  <si>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</si>
  <si>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</si>
  <si>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</si>
  <si>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</si>
  <si>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</si>
  <si>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</si>
  <si>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</si>
  <si>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</si>
  <si>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</si>
  <si>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</si>
  <si>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</si>
  <si>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</si>
  <si>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</si>
  <si>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</si>
  <si>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</si>
  <si>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</si>
  <si>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</si>
  <si>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</si>
  <si>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</si>
  <si>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</si>
  <si>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</si>
  <si>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</si>
  <si>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</si>
  <si>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</si>
  <si>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</si>
  <si>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</si>
  <si>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</si>
  <si>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</si>
  <si>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</si>
  <si>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</si>
  <si>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</si>
  <si>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</si>
  <si>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</si>
  <si>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</si>
  <si>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</si>
  <si>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</si>
  <si>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</si>
  <si>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</si>
  <si>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</si>
  <si>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</si>
  <si>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</si>
  <si>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</si>
  <si>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</si>
  <si>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</si>
  <si>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</si>
  <si>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</si>
  <si>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</si>
  <si>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</si>
  <si>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</si>
  <si>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</si>
  <si>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</si>
  <si>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</si>
  <si>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</si>
  <si>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</si>
  <si>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</si>
  <si>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</si>
  <si>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</si>
  <si>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</si>
  <si>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</si>
  <si>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</si>
  <si>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</si>
  <si>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</si>
  <si>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</si>
  <si>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</si>
  <si>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</si>
  <si>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</si>
  <si>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</si>
  <si>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</si>
  <si>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</si>
  <si>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</si>
  <si>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</si>
  <si>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</si>
  <si>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</si>
  <si>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</si>
  <si>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</si>
  <si>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C49SZX20240169MZ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</si>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</sst>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5" fontId="8" fillId="3" borderId="4" xfId="1" applyNumberFormat="1" applyFont="1" applyFill="1" applyBorder="1" applyAlignment="1" applyProtection="1">
      <alignment vertical="center" wrapText="1"/>
      <protection locked="0"/>
    </xf>
    <xf numFmtId="166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9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4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43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5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5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5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/>
      <protection locked="0"/>
    </xf>
    <xf numFmtId="164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42" fontId="33" fillId="0" borderId="1" xfId="0" applyNumberFormat="1" applyFont="1" applyBorder="1" applyAlignment="1">
      <alignment horizontal="center" vertical="center"/>
    </xf>
    <xf numFmtId="42" fontId="27" fillId="0" borderId="17" xfId="0" applyNumberFormat="1" applyFont="1" applyBorder="1" applyAlignment="1">
      <alignment horizontal="center" vertical="center"/>
    </xf>
    <xf numFmtId="42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5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5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7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5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8" fillId="0" borderId="0" xfId="1" applyNumberFormat="1" applyFont="1" applyFill="1" applyBorder="1" applyAlignment="1" applyProtection="1">
      <alignment horizontal="center" vertical="center"/>
      <protection locked="0"/>
    </xf>
    <xf numFmtId="165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7" fillId="0" borderId="0" xfId="1" applyNumberFormat="1" applyFont="1" applyAlignment="1" applyProtection="1">
      <alignment horizontal="right" vertical="center"/>
      <protection locked="0"/>
    </xf>
    <xf numFmtId="165" fontId="7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7" fillId="8" borderId="11" xfId="0" applyNumberFormat="1" applyFont="1" applyFill="1" applyBorder="1" applyAlignment="1" applyProtection="1">
      <alignment horizontal="center" vertical="center"/>
      <protection locked="0"/>
    </xf>
    <xf numFmtId="166" fontId="2" fillId="0" borderId="9" xfId="0" applyNumberFormat="1" applyFont="1" applyBorder="1" applyAlignment="1" applyProtection="1">
      <alignment horizontal="center"/>
      <protection locked="0"/>
    </xf>
    <xf numFmtId="166" fontId="2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5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5" fontId="58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43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5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5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5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4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164" fontId="28" fillId="0" borderId="0" xfId="0" applyNumberFormat="1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105" dataDxfId="103" headerRowBorderDxfId="104" tableBorderDxfId="102">
  <autoFilter ref="A1:AT3997" xr:uid="{A45583E2-F1E3-414A-85B7-FCF03CE7C6FC}"/>
  <tableColumns count="46">
    <tableColumn id="1" xr3:uid="{AAE9CE7A-6EE5-684B-BD8B-6FB306BD4AA2}" name="FY_Contract" dataDxfId="101"/>
    <tableColumn id="2" xr3:uid="{6DD04691-AC56-2D44-8010-202EFF160852}" name="Contract_Yr" dataDxfId="100"/>
    <tableColumn id="3" xr3:uid="{5DA8E0A0-39FB-BB4F-8D7D-511A2970B9E7}" name="Contract_Month" dataDxfId="99"/>
    <tableColumn id="41" xr3:uid="{2ACA8F28-14CE-5F4D-B426-8592D3E37B68}" name="FQ(Contract)" dataDxfId="98"/>
    <tableColumn id="4" xr3:uid="{EAA0CFF9-B844-6E4F-AE8E-FDFAF111D1EA}" name="FY_INV" dataDxfId="97"/>
    <tableColumn id="5" xr3:uid="{1925BE00-6C62-5C40-8C03-E61BE8CBFBDA}" name="Inv_Yr" dataDxfId="96"/>
    <tableColumn id="6" xr3:uid="{CE663C22-ACEB-1F44-89EA-16CBA3F75EE8}" name="Inv_Month" dataDxfId="95"/>
    <tableColumn id="7" xr3:uid="{FA7DE3F2-58FD-5A4B-98EA-C85A23C795DD}" name="Contract Cancelled_x000a_Month(due to YAMAHA delivery)" dataDxfId="94"/>
    <tableColumn id="8" xr3:uid="{E9D14EAF-764F-7948-AA3A-467F3CA849CA}" name="FQ(Invoice)" dataDxfId="93"/>
    <tableColumn id="9" xr3:uid="{80BEA84F-85F1-EF45-B44A-E7A29335712A}" name="Contract_No." dataDxfId="92"/>
    <tableColumn id="10" xr3:uid="{1A61F2DF-64BD-CE4F-9A6D-6D912C9FCD60}" name="Customer_Name" dataDxfId="91"/>
    <tableColumn id="42" xr3:uid="{CEBF68FB-82CA-C241-B227-C6C1FCCABFE1}" name="Ordered_Items" dataDxfId="90"/>
    <tableColumn id="12" xr3:uid="{58A21035-FFFC-FE4D-932C-573A25109147}" name="BRAND" dataDxfId="89"/>
    <tableColumn id="13" xr3:uid="{0BD97201-BE7C-5947-A031-9B9E32363AEC}" name="Item Qty" dataDxfId="88"/>
    <tableColumn id="14" xr3:uid="{CD8B0CF5-AC6D-9C44-823D-894FA3996830}" name="QTY(Feeder/ Nozzle/Accessories)" dataDxfId="87"/>
    <tableColumn id="15" xr3:uid="{D596FB67-9716-E34E-83F3-E9B087FC9D78}" name="Product_Type" dataDxfId="86"/>
    <tableColumn id="16" xr3:uid="{3755E707-C533-EB4B-B691-9D181F5F4D00}" name="New_Customer" dataDxfId="85"/>
    <tableColumn id="17" xr3:uid="{38980276-396A-2741-9309-A7FAC3105339}" name="COST_CENTRE" dataDxfId="84"/>
    <tableColumn id="18" xr3:uid="{D808C100-E07E-1043-B266-076B2B30BB2D}" name="Region" dataDxfId="83"/>
    <tableColumn id="19" xr3:uid="{0D51CAF2-B0C9-B347-8B82-CABB6DF0A0FF}" name="Location" dataDxfId="82"/>
    <tableColumn id="20" xr3:uid="{54FB57A7-B461-1742-9E6E-62E4E17CCB33}" name="Territeries" dataDxfId="81"/>
    <tableColumn id="21" xr3:uid="{32EA7D3E-9A57-1346-833B-BCC6DE2B9CDA}" name="Salesman" dataDxfId="80"/>
    <tableColumn id="22" xr3:uid="{2B115E8E-C749-874C-A1EA-00343DFA4914}" name="Curr" dataDxfId="79"/>
    <tableColumn id="23" xr3:uid="{C8303ADB-7A05-B644-A090-0C48B3042F89}" name="Contract Unit Price" dataDxfId="78"/>
    <tableColumn id="24" xr3:uid="{5BE49477-DF64-D049-96E2-6CAD890E2EA4}" name="VAT" dataDxfId="77"/>
    <tableColumn id="25" xr3:uid="{3D797418-8B29-A649-8BC4-E04C6619DE2E}" name="Signed Contract_x000a_Amt" dataDxfId="76"/>
    <tableColumn id="26" xr3:uid="{476E64A9-124A-9548-85A7-6108450DFAAF}" name="Rate" dataDxfId="75"/>
    <tableColumn id="27" xr3:uid="{8FCA62EF-C920-A146-90F6-505F525E7A60}" name="Before tax Inv Amt (HKD)" dataDxfId="74"/>
    <tableColumn id="28" xr3:uid="{4EF416A5-534F-F543-AE13-B9B0B589096F}" name="G.P.  (HKD)" dataDxfId="73"/>
    <tableColumn id="29" xr3:uid="{BD20A655-677C-B84F-A51A-041C90BF7E67}" name="G.P. %" dataDxfId="72"/>
    <tableColumn id="30" xr3:uid="{242FB1B0-5A85-CD4B-A9E1-126C07CDA70F}" name="New Customer Qty" dataDxfId="71"/>
    <tableColumn id="31" xr3:uid="{58F4A1A1-47C9-1E43-8A95-625FF6547678}" name="New Customer Qty(Contract month)" dataDxfId="70"/>
    <tableColumn id="32" xr3:uid="{F3D4DEEC-53C2-6349-9CE2-E268DD946B2A}" name="Signed Contract Qty" dataDxfId="69"/>
    <tableColumn id="33" xr3:uid="{C8185536-B203-AA45-B0E4-36800B70926F}" name="Invoiced Contract Qty" dataDxfId="68"/>
    <tableColumn id="34" xr3:uid="{1EC37648-CC4C-C142-A616-BA9753252F28}" name="INVOICE  AMOUNT HKD of month" dataDxfId="67"/>
    <tableColumn id="35" xr3:uid="{5F4522B6-EAD9-F04E-A867-6287622DEAF3}" name="GP ( HKD) of month" dataDxfId="66"/>
    <tableColumn id="36" xr3:uid="{6AA1D995-9017-FB4E-A3AB-C846363DF78E}" name="GP%_of_month" dataDxfId="65"/>
    <tableColumn id="37" xr3:uid="{F4748927-DC9C-454F-8008-8C1DE3849D97}" name="INV NO." dataDxfId="64"/>
    <tableColumn id="38" xr3:uid="{B17BF2DE-1699-AC4A-ACB4-8EF428F40280}" name="ISSUED INV_x000a_AMOUNT_x000a_" dataDxfId="63"/>
    <tableColumn id="39" xr3:uid="{455EA308-FF47-914C-8AA3-88C9FDBB59F1}" name="S/N" dataDxfId="62"/>
    <tableColumn id="40" xr3:uid="{AF10112C-DE0C-CE4E-9895-A3798FA91332}" name="Remarks" dataDxfId="61"/>
    <tableColumn id="11" xr3:uid="{924118CF-3456-B642-A0DE-075C50629FEE}" name="INV YR&amp;MONTH" dataDxfId="60">
      <calculatedColumnFormula>IF(F2="","",F2&amp;G2)</calculatedColumnFormula>
    </tableColumn>
    <tableColumn id="43" xr3:uid="{EF9680DE-D49E-A147-8E74-0FBC400753FC}" name="INV YR&amp;MONTH&amp;CUR" dataDxfId="59">
      <calculatedColumnFormula>IF(W2="","",F2&amp;G2&amp;W2)</calculatedColumnFormula>
    </tableColumn>
    <tableColumn id="45" xr3:uid="{447CD2C3-FCAB-1146-B89C-8D8D9D128FC5}" name="BRAND_Details" dataDxfId="5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5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5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9/04/relationships/namedSheetView" Target="../namedSheetViews/namedSheetView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Q1" zoomScale="70" zoomScaleNormal="70" workbookViewId="0">
      <pane ySplit="1" topLeftCell="A614" activePane="bottomLeft" state="frozen"/>
      <selection activeCell="L1" sqref="L1"/>
      <selection pane="bottomLeft" activeCell="Q1" sqref="A1:XFD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25826909.725769907</v>
      </c>
      <c r="AJ80" s="19">
        <f t="shared" si="24"/>
        <v>3030104.0520923901</v>
      </c>
      <c r="AK80" s="20">
        <f t="shared" si="25"/>
        <v>0.11732352357545021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25826909.725769907</v>
      </c>
      <c r="AJ250" s="19">
        <f t="shared" si="77"/>
        <v>3030104.0520923901</v>
      </c>
      <c r="AK250" s="20">
        <f t="shared" si="78"/>
        <v>0.11732352357545021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25826909.725769907</v>
      </c>
      <c r="AJ310" s="19">
        <f t="shared" si="97"/>
        <v>3030104.0520923901</v>
      </c>
      <c r="AK310" s="20">
        <f t="shared" si="98"/>
        <v>0.11732352357545021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25826909.725769907</v>
      </c>
      <c r="AJ311" s="19">
        <f t="shared" si="97"/>
        <v>3030104.0520923901</v>
      </c>
      <c r="AK311" s="20">
        <f t="shared" si="98"/>
        <v>0.11732352357545021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25826909.725769907</v>
      </c>
      <c r="AJ342" s="19">
        <f t="shared" si="116"/>
        <v>3030104.0520923901</v>
      </c>
      <c r="AK342" s="20">
        <f t="shared" si="117"/>
        <v>0.11732352357545021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25826909.725769907</v>
      </c>
      <c r="AJ343" s="19">
        <f t="shared" si="116"/>
        <v>3030104.0520923901</v>
      </c>
      <c r="AK343" s="20">
        <f t="shared" si="117"/>
        <v>0.11732352357545021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25826909.725769907</v>
      </c>
      <c r="AJ505" s="19">
        <f t="shared" si="152"/>
        <v>3030104.0520923901</v>
      </c>
      <c r="AK505" s="20">
        <f t="shared" si="153"/>
        <v>0.11732352357545021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25826909.725769907</v>
      </c>
      <c r="AJ506" s="19">
        <f t="shared" si="152"/>
        <v>3030104.0520923901</v>
      </c>
      <c r="AK506" s="20">
        <f t="shared" si="153"/>
        <v>0.11732352357545021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25826909.725769907</v>
      </c>
      <c r="AJ507" s="19">
        <f t="shared" si="152"/>
        <v>3030104.0520923901</v>
      </c>
      <c r="AK507" s="20">
        <f t="shared" si="153"/>
        <v>0.11732352357545021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25826909.725769907</v>
      </c>
      <c r="AJ508" s="19">
        <f t="shared" si="152"/>
        <v>3030104.0520923901</v>
      </c>
      <c r="AK508" s="20">
        <f t="shared" si="153"/>
        <v>0.11732352357545021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25826909.725769907</v>
      </c>
      <c r="AJ540" s="19">
        <f t="shared" si="170"/>
        <v>3030104.0520923901</v>
      </c>
      <c r="AK540" s="20">
        <f t="shared" si="171"/>
        <v>0.11732352357545021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25826909.725769907</v>
      </c>
      <c r="AJ541" s="19">
        <f t="shared" si="170"/>
        <v>3030104.0520923901</v>
      </c>
      <c r="AK541" s="20">
        <f t="shared" si="171"/>
        <v>0.11732352357545021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25826909.725769907</v>
      </c>
      <c r="AJ542" s="19">
        <f t="shared" si="170"/>
        <v>3030104.0520923901</v>
      </c>
      <c r="AK542" s="20">
        <f t="shared" si="171"/>
        <v>0.11732352357545021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25826909.725769907</v>
      </c>
      <c r="AJ622" s="19">
        <f t="shared" si="189"/>
        <v>3030104.0520923901</v>
      </c>
      <c r="AK622" s="20">
        <f t="shared" si="190"/>
        <v>0.11732352357545021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25826909.725769907</v>
      </c>
      <c r="AJ633" s="19">
        <f t="shared" si="189"/>
        <v>3030104.0520923901</v>
      </c>
      <c r="AK633" s="20">
        <f t="shared" si="190"/>
        <v>0.11732352357545021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25826909.725769907</v>
      </c>
      <c r="AJ634" s="19">
        <f t="shared" si="189"/>
        <v>3030104.0520923901</v>
      </c>
      <c r="AK634" s="20">
        <f t="shared" si="190"/>
        <v>0.11732352357545021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25826909.725769907</v>
      </c>
      <c r="AJ1429" s="19">
        <f t="shared" si="430"/>
        <v>3030104.0520923901</v>
      </c>
      <c r="AK1429" s="20">
        <f t="shared" si="431"/>
        <v>0.11732352357545021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25826909.725769907</v>
      </c>
      <c r="AJ1430" s="19">
        <f t="shared" si="430"/>
        <v>3030104.0520923901</v>
      </c>
      <c r="AK1430" s="20">
        <f t="shared" si="431"/>
        <v>0.11732352357545021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25826909.725769907</v>
      </c>
      <c r="AJ1434" s="19">
        <f t="shared" si="430"/>
        <v>3030104.0520923901</v>
      </c>
      <c r="AK1434" s="20">
        <f t="shared" si="431"/>
        <v>0.11732352357545021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25826909.725769907</v>
      </c>
      <c r="AJ1632" s="19">
        <f t="shared" si="484"/>
        <v>3030104.0520923901</v>
      </c>
      <c r="AK1632" s="20">
        <f t="shared" si="485"/>
        <v>0.11732352357545021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23518005.102683008</v>
      </c>
      <c r="AJ2299" s="27">
        <f t="shared" si="669"/>
        <v>2857856.676578952</v>
      </c>
      <c r="AK2299" s="28">
        <f t="shared" si="670"/>
        <v>0.1215178185437556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23518005.102683008</v>
      </c>
      <c r="AJ2300" s="27">
        <f t="shared" si="669"/>
        <v>2857856.676578952</v>
      </c>
      <c r="AK2300" s="28">
        <f t="shared" si="670"/>
        <v>0.1215178185437556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23518005.102683008</v>
      </c>
      <c r="AJ2476" s="200">
        <f t="shared" si="731"/>
        <v>2857856.676578952</v>
      </c>
      <c r="AK2476" s="201">
        <f t="shared" si="732"/>
        <v>0.1215178185437556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25826909.725769907</v>
      </c>
      <c r="AJ2612" s="27">
        <f t="shared" si="768"/>
        <v>3030104.0520923901</v>
      </c>
      <c r="AK2612" s="28">
        <f t="shared" si="769"/>
        <v>0.11732352357545021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25826909.725769907</v>
      </c>
      <c r="AJ2613" s="27">
        <f t="shared" si="768"/>
        <v>3030104.0520923901</v>
      </c>
      <c r="AK2613" s="28">
        <f t="shared" si="769"/>
        <v>0.11732352357545021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31540568.872991152</v>
      </c>
      <c r="AJ2791" s="27">
        <f t="shared" si="826"/>
        <v>3622415.3638739823</v>
      </c>
      <c r="AK2791" s="28">
        <f t="shared" si="827"/>
        <v>0.1148493985146835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11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31540568.872991152</v>
      </c>
      <c r="AJ2850" s="200">
        <f t="shared" si="844"/>
        <v>3622415.3638739823</v>
      </c>
      <c r="AK2850" s="201">
        <f t="shared" si="845"/>
        <v>0.1148493985146835</v>
      </c>
      <c r="AL2850" s="24"/>
      <c r="AM2850" s="24"/>
      <c r="AN2850" s="24"/>
      <c r="AO2850" s="24"/>
      <c r="AP2850" s="105" t="str">
        <f t="shared" si="846"/>
        <v>202411</v>
      </c>
      <c r="AQ2850" s="28" t="str">
        <f t="shared" si="847"/>
        <v>202411JPY</v>
      </c>
      <c r="AR2850" s="206" t="str">
        <f t="shared" si="848"/>
        <v>YAMAHA_Mounter</v>
      </c>
      <c r="AS2850" s="22">
        <f t="shared" si="849"/>
        <v>6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11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31540568.872991152</v>
      </c>
      <c r="AJ2898" s="200">
        <f t="shared" si="865"/>
        <v>3622415.3638739823</v>
      </c>
      <c r="AK2898" s="201">
        <f t="shared" si="866"/>
        <v>0.1148493985146835</v>
      </c>
      <c r="AL2898" s="24"/>
      <c r="AM2898" s="24"/>
      <c r="AN2898" s="24"/>
      <c r="AO2898" s="24"/>
      <c r="AP2898" s="105" t="str">
        <f t="shared" si="867"/>
        <v>202411</v>
      </c>
      <c r="AQ2898" s="28" t="str">
        <f t="shared" si="868"/>
        <v>202411JPY</v>
      </c>
      <c r="AR2898" s="206" t="str">
        <f t="shared" si="869"/>
        <v>YAMAHA_Mounter</v>
      </c>
      <c r="AS2898" s="22">
        <f t="shared" si="870"/>
        <v>6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23518005.102683008</v>
      </c>
      <c r="AJ3153" s="200">
        <f t="shared" si="940"/>
        <v>2857856.676578952</v>
      </c>
      <c r="AK3153" s="201">
        <f t="shared" si="941"/>
        <v>0.1215178185437556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23518005.102683008</v>
      </c>
      <c r="AJ3154" s="200">
        <f t="shared" si="940"/>
        <v>2857856.676578952</v>
      </c>
      <c r="AK3154" s="201">
        <f t="shared" si="941"/>
        <v>0.1215178185437556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25826909.725769907</v>
      </c>
      <c r="AJ3161" s="19">
        <f t="shared" si="940"/>
        <v>3030104.0520923901</v>
      </c>
      <c r="AK3161" s="20">
        <f t="shared" si="941"/>
        <v>0.11732352357545021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31540568.872991152</v>
      </c>
      <c r="AJ3278" s="200">
        <f t="shared" si="979"/>
        <v>3622415.3638739823</v>
      </c>
      <c r="AK3278" s="201">
        <f t="shared" si="980"/>
        <v>0.1148493985146835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31540568.872991152</v>
      </c>
      <c r="AJ3343" s="200">
        <f t="shared" si="999"/>
        <v>3622415.3638739823</v>
      </c>
      <c r="AK3343" s="201">
        <f t="shared" si="1000"/>
        <v>0.1148493985146835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31540568.872991152</v>
      </c>
      <c r="AJ3566" s="27">
        <f t="shared" si="1045"/>
        <v>3622415.3638739823</v>
      </c>
      <c r="AK3566" s="28">
        <f t="shared" si="1046"/>
        <v>0.1148493985146835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23518005.102683008</v>
      </c>
      <c r="AJ3567" s="27">
        <f t="shared" si="1045"/>
        <v>2857856.676578952</v>
      </c>
      <c r="AK3567" s="28">
        <f t="shared" si="1046"/>
        <v>0.1215178185437556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31540568.872991152</v>
      </c>
      <c r="AJ3570" s="19">
        <f t="shared" si="1045"/>
        <v>3622415.3638739823</v>
      </c>
      <c r="AK3570" s="20">
        <f t="shared" si="1046"/>
        <v>0.1148493985146835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31540568.872991152</v>
      </c>
      <c r="AJ3571" s="19">
        <f t="shared" si="1045"/>
        <v>3622415.3638739823</v>
      </c>
      <c r="AK3571" s="20">
        <f t="shared" si="1046"/>
        <v>0.1148493985146835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31540568.872991152</v>
      </c>
      <c r="AJ3576" s="200">
        <f t="shared" si="1045"/>
        <v>3622415.3638739823</v>
      </c>
      <c r="AK3576" s="201">
        <f t="shared" si="1046"/>
        <v>0.1148493985146835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31540568.872991152</v>
      </c>
      <c r="AJ3577" s="200">
        <f t="shared" si="1045"/>
        <v>3622415.3638739823</v>
      </c>
      <c r="AK3577" s="201">
        <f t="shared" si="1046"/>
        <v>0.1148493985146835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31540568.872991152</v>
      </c>
      <c r="AJ3602" s="27">
        <f t="shared" si="1068"/>
        <v>3622415.3638739823</v>
      </c>
      <c r="AK3602" s="28">
        <f t="shared" si="1069"/>
        <v>0.1148493985146835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31540568.872991152</v>
      </c>
      <c r="AJ3605" s="200">
        <f t="shared" si="1068"/>
        <v>3622415.3638739823</v>
      </c>
      <c r="AK3605" s="201">
        <f t="shared" si="1069"/>
        <v>0.1148493985146835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31540568.872991152</v>
      </c>
      <c r="AJ3606" s="200">
        <f t="shared" si="1068"/>
        <v>3622415.3638739823</v>
      </c>
      <c r="AK3606" s="201">
        <f t="shared" si="1069"/>
        <v>0.1148493985146835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31540568.872991152</v>
      </c>
      <c r="AJ3607" s="200">
        <f t="shared" si="1068"/>
        <v>3622415.3638739823</v>
      </c>
      <c r="AK3607" s="201">
        <f t="shared" si="1069"/>
        <v>0.1148493985146835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31540568.872991152</v>
      </c>
      <c r="AJ3621" s="200">
        <f t="shared" si="1068"/>
        <v>3622415.3638739823</v>
      </c>
      <c r="AK3621" s="201">
        <f t="shared" si="1069"/>
        <v>0.1148493985146835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31540568.872991152</v>
      </c>
      <c r="AJ3631" s="200">
        <f t="shared" si="1068"/>
        <v>3622415.3638739823</v>
      </c>
      <c r="AK3631" s="201">
        <f t="shared" si="1069"/>
        <v>0.1148493985146835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31540568.872991152</v>
      </c>
      <c r="AJ3632" s="200">
        <f t="shared" si="1068"/>
        <v>3622415.3638739823</v>
      </c>
      <c r="AK3632" s="201">
        <f t="shared" si="1069"/>
        <v>0.1148493985146835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23518005.102683008</v>
      </c>
      <c r="AJ3634" s="200">
        <f t="shared" si="1068"/>
        <v>2857856.676578952</v>
      </c>
      <c r="AK3634" s="201">
        <f t="shared" si="1069"/>
        <v>0.1215178185437556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31540568.872991152</v>
      </c>
      <c r="AJ3635" s="200">
        <f t="shared" si="1068"/>
        <v>3622415.3638739823</v>
      </c>
      <c r="AK3635" s="201">
        <f t="shared" si="1069"/>
        <v>0.1148493985146835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31540568.872991152</v>
      </c>
      <c r="AJ3636" s="200">
        <f t="shared" si="1068"/>
        <v>3622415.3638739823</v>
      </c>
      <c r="AK3636" s="201">
        <f t="shared" si="1069"/>
        <v>0.1148493985146835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23518005.102683008</v>
      </c>
      <c r="AJ3639" s="200">
        <f t="shared" si="1068"/>
        <v>2857856.676578952</v>
      </c>
      <c r="AK3639" s="201">
        <f t="shared" si="1069"/>
        <v>0.1215178185437556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23518005.102683008</v>
      </c>
      <c r="AJ3640" s="200">
        <f t="shared" si="1068"/>
        <v>2857856.676578952</v>
      </c>
      <c r="AK3640" s="201">
        <f t="shared" si="1069"/>
        <v>0.1215178185437556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23518005.102683008</v>
      </c>
      <c r="AJ3645" s="200">
        <f t="shared" si="1068"/>
        <v>2857856.676578952</v>
      </c>
      <c r="AK3645" s="201">
        <f t="shared" si="1069"/>
        <v>0.1215178185437556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23518005.102683008</v>
      </c>
      <c r="AJ3646" s="200">
        <f t="shared" si="1068"/>
        <v>2857856.676578952</v>
      </c>
      <c r="AK3646" s="201">
        <f t="shared" si="1069"/>
        <v>0.1215178185437556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23518005.102683008</v>
      </c>
      <c r="AJ3647" s="200">
        <f t="shared" si="1068"/>
        <v>2857856.676578952</v>
      </c>
      <c r="AK3647" s="201">
        <f t="shared" si="1069"/>
        <v>0.1215178185437556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10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23518005.102683008</v>
      </c>
      <c r="AJ3648" s="200">
        <f t="shared" si="1068"/>
        <v>2857856.676578952</v>
      </c>
      <c r="AK3648" s="201">
        <f t="shared" si="1069"/>
        <v>0.1215178185437556</v>
      </c>
      <c r="AL3648" s="24"/>
      <c r="AM3648" s="24"/>
      <c r="AN3648" s="24"/>
      <c r="AO3648" s="24"/>
      <c r="AP3648" s="165" t="str">
        <f t="shared" si="1070"/>
        <v>202410</v>
      </c>
      <c r="AQ3648" s="203" t="str">
        <f t="shared" si="1071"/>
        <v>202410USD</v>
      </c>
      <c r="AR3648" s="206" t="str">
        <f t="shared" si="1072"/>
        <v>YAMAHA_Non_Mounter</v>
      </c>
      <c r="AS3648" s="22">
        <f t="shared" si="1073"/>
        <v>2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10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23518005.102683008</v>
      </c>
      <c r="AJ3649" s="200">
        <f t="shared" si="1068"/>
        <v>2857856.676578952</v>
      </c>
      <c r="AK3649" s="201">
        <f t="shared" si="1069"/>
        <v>0.1215178185437556</v>
      </c>
      <c r="AL3649" s="24"/>
      <c r="AM3649" s="24"/>
      <c r="AN3649" s="24"/>
      <c r="AO3649" s="24"/>
      <c r="AP3649" s="165" t="str">
        <f t="shared" si="1070"/>
        <v>202410</v>
      </c>
      <c r="AQ3649" s="203" t="str">
        <f t="shared" si="1071"/>
        <v>202410USD</v>
      </c>
      <c r="AR3649" s="206" t="str">
        <f t="shared" si="1072"/>
        <v>HELLER</v>
      </c>
      <c r="AS3649" s="22">
        <f t="shared" si="1073"/>
        <v>2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10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23518005.102683008</v>
      </c>
      <c r="AJ3650" s="200">
        <f t="shared" si="1068"/>
        <v>2857856.676578952</v>
      </c>
      <c r="AK3650" s="201">
        <f t="shared" si="1069"/>
        <v>0.1215178185437556</v>
      </c>
      <c r="AL3650" s="24"/>
      <c r="AM3650" s="24"/>
      <c r="AN3650" s="24"/>
      <c r="AO3650" s="24"/>
      <c r="AP3650" s="165" t="str">
        <f t="shared" si="1070"/>
        <v>202410</v>
      </c>
      <c r="AQ3650" s="203" t="str">
        <f t="shared" si="1071"/>
        <v>202410USD</v>
      </c>
      <c r="AR3650" s="206" t="str">
        <f t="shared" si="1072"/>
        <v>YAMAHA_Non_Mounter</v>
      </c>
      <c r="AS3650" s="22">
        <f t="shared" si="1073"/>
        <v>2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10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23518005.102683008</v>
      </c>
      <c r="AJ3651" s="200">
        <f t="shared" si="1068"/>
        <v>2857856.676578952</v>
      </c>
      <c r="AK3651" s="201">
        <f t="shared" si="1069"/>
        <v>0.1215178185437556</v>
      </c>
      <c r="AL3651" s="24"/>
      <c r="AM3651" s="24"/>
      <c r="AN3651" s="24"/>
      <c r="AO3651" s="24"/>
      <c r="AP3651" s="165" t="str">
        <f t="shared" si="1070"/>
        <v>202410</v>
      </c>
      <c r="AQ3651" s="203" t="str">
        <f t="shared" si="1071"/>
        <v>202410USD</v>
      </c>
      <c r="AR3651" s="206" t="str">
        <f t="shared" si="1072"/>
        <v>SOLDERSTAR</v>
      </c>
      <c r="AS3651" s="22">
        <f t="shared" si="1073"/>
        <v>2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31540568.872991152</v>
      </c>
      <c r="AJ3652" s="200">
        <f t="shared" si="1068"/>
        <v>3622415.3638739823</v>
      </c>
      <c r="AK3652" s="201">
        <f t="shared" si="1069"/>
        <v>0.1148493985146835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31540568.872991152</v>
      </c>
      <c r="AJ3653" s="200">
        <f t="shared" si="1068"/>
        <v>3622415.3638739823</v>
      </c>
      <c r="AK3653" s="201">
        <f t="shared" si="1069"/>
        <v>0.1148493985146835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31540568.872991152</v>
      </c>
      <c r="AJ3654" s="200">
        <f t="shared" ref="AJ3654:AJ3717" si="1090">IF(P3654="C66 SERVICE","",SUMIFS(AC:AC,F:F,F3654,G:G,G3654,E:E,E3654))</f>
        <v>3622415.3638739823</v>
      </c>
      <c r="AK3654" s="201">
        <f t="shared" ref="AK3654:AK3717" si="1091">IF(AJ3654&gt;0,AJ3654/AI3654,"")</f>
        <v>0.1148493985146835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31540568.872991152</v>
      </c>
      <c r="AJ3655" s="200">
        <f t="shared" si="1090"/>
        <v>3622415.3638739823</v>
      </c>
      <c r="AK3655" s="201">
        <f t="shared" si="1091"/>
        <v>0.1148493985146835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31540568.872991152</v>
      </c>
      <c r="AJ3656" s="200">
        <f t="shared" si="1090"/>
        <v>3622415.3638739823</v>
      </c>
      <c r="AK3656" s="201">
        <f t="shared" si="1091"/>
        <v>0.1148493985146835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31540568.872991152</v>
      </c>
      <c r="AJ3657" s="200">
        <f t="shared" si="1090"/>
        <v>3622415.3638739823</v>
      </c>
      <c r="AK3657" s="201">
        <f t="shared" si="1091"/>
        <v>0.1148493985146835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31540568.872991152</v>
      </c>
      <c r="AJ3658" s="200">
        <f t="shared" si="1090"/>
        <v>3622415.3638739823</v>
      </c>
      <c r="AK3658" s="201">
        <f t="shared" si="1091"/>
        <v>0.1148493985146835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31540568.872991152</v>
      </c>
      <c r="AJ3659" s="200">
        <f t="shared" si="1090"/>
        <v>3622415.3638739823</v>
      </c>
      <c r="AK3659" s="201">
        <f t="shared" si="1091"/>
        <v>0.1148493985146835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23518005.102683008</v>
      </c>
      <c r="AJ3660" s="200">
        <f t="shared" si="1090"/>
        <v>2857856.676578952</v>
      </c>
      <c r="AK3660" s="201">
        <f t="shared" si="1091"/>
        <v>0.1215178185437556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31540568.872991152</v>
      </c>
      <c r="AJ3661" s="200">
        <f t="shared" si="1090"/>
        <v>3622415.3638739823</v>
      </c>
      <c r="AK3661" s="201">
        <f t="shared" si="1091"/>
        <v>0.1148493985146835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23518005.102683008</v>
      </c>
      <c r="AJ3662" s="200">
        <f t="shared" si="1090"/>
        <v>2857856.676578952</v>
      </c>
      <c r="AK3662" s="201">
        <f t="shared" si="1091"/>
        <v>0.1215178185437556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31540568.872991152</v>
      </c>
      <c r="AJ3663" s="200">
        <f t="shared" si="1090"/>
        <v>3622415.3638739823</v>
      </c>
      <c r="AK3663" s="201">
        <f t="shared" si="1091"/>
        <v>0.1148493985146835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3569</v>
      </c>
      <c r="K3667" s="29" t="s">
        <v>3570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31540568.872991152</v>
      </c>
      <c r="AJ3667" s="200">
        <f t="shared" si="1090"/>
        <v>3622415.3638739823</v>
      </c>
      <c r="AK3667" s="201">
        <f t="shared" si="1091"/>
        <v>0.1148493985146835</v>
      </c>
      <c r="AL3667" s="24"/>
      <c r="AM3667" s="24"/>
      <c r="AN3667" s="24"/>
      <c r="AO3667" s="24" t="s">
        <v>3571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23518005.102683008</v>
      </c>
      <c r="AJ3672" s="200">
        <f t="shared" si="1090"/>
        <v>2857856.676578952</v>
      </c>
      <c r="AK3672" s="201">
        <f t="shared" si="1091"/>
        <v>0.1215178185437556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23518005.102683008</v>
      </c>
      <c r="AJ3675" s="200">
        <f t="shared" si="1090"/>
        <v>2857856.676578952</v>
      </c>
      <c r="AK3675" s="201">
        <f t="shared" si="1091"/>
        <v>0.1215178185437556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23518005.102683008</v>
      </c>
      <c r="AJ3676" s="200">
        <f t="shared" si="1090"/>
        <v>2857856.676578952</v>
      </c>
      <c r="AK3676" s="201">
        <f t="shared" si="1091"/>
        <v>0.1215178185437556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31540568.872991152</v>
      </c>
      <c r="AJ3682" s="200">
        <f t="shared" si="1090"/>
        <v>3622415.3638739823</v>
      </c>
      <c r="AK3682" s="201">
        <f t="shared" si="1091"/>
        <v>0.1148493985146835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3578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089"/>
        <v>31540568.872991152</v>
      </c>
      <c r="AJ3683" s="200">
        <f t="shared" si="1090"/>
        <v>3622415.3638739823</v>
      </c>
      <c r="AK3683" s="201">
        <f t="shared" si="1091"/>
        <v>0.1148493985146835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3578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31540568.872991152</v>
      </c>
      <c r="AJ3684" s="200">
        <f t="shared" si="1090"/>
        <v>3622415.3638739823</v>
      </c>
      <c r="AK3684" s="201">
        <f t="shared" si="1091"/>
        <v>0.1148493985146835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3578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31540568.872991152</v>
      </c>
      <c r="AJ3685" s="200">
        <f t="shared" si="1090"/>
        <v>3622415.3638739823</v>
      </c>
      <c r="AK3685" s="201">
        <f t="shared" si="1091"/>
        <v>0.1148493985146835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3578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31540568.872991152</v>
      </c>
      <c r="AJ3686" s="200">
        <f t="shared" si="1090"/>
        <v>3622415.3638739823</v>
      </c>
      <c r="AK3686" s="201">
        <f t="shared" si="1091"/>
        <v>0.1148493985146835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31540568.872991152</v>
      </c>
      <c r="AJ3687" s="200">
        <f t="shared" si="1090"/>
        <v>3622415.3638739823</v>
      </c>
      <c r="AK3687" s="201">
        <f t="shared" si="1091"/>
        <v>0.1148493985146835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31540568.872991152</v>
      </c>
      <c r="AJ3688" s="200">
        <f t="shared" si="1090"/>
        <v>3622415.3638739823</v>
      </c>
      <c r="AK3688" s="201">
        <f t="shared" si="1091"/>
        <v>0.1148493985146835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23518005.102683008</v>
      </c>
      <c r="AJ3694" s="200">
        <f t="shared" si="1090"/>
        <v>2857856.676578952</v>
      </c>
      <c r="AK3694" s="201">
        <f t="shared" si="1091"/>
        <v>0.1215178185437556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23518005.102683008</v>
      </c>
      <c r="AJ3696" s="200">
        <f t="shared" si="1090"/>
        <v>2857856.676578952</v>
      </c>
      <c r="AK3696" s="201">
        <f t="shared" si="1091"/>
        <v>0.1215178185437556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23518005.102683008</v>
      </c>
      <c r="AJ3697" s="200">
        <f t="shared" si="1090"/>
        <v>2857856.676578952</v>
      </c>
      <c r="AK3697" s="201">
        <f t="shared" si="1091"/>
        <v>0.1215178185437556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31540568.872991152</v>
      </c>
      <c r="AJ3698" s="200">
        <f t="shared" si="1090"/>
        <v>3622415.3638739823</v>
      </c>
      <c r="AK3698" s="201">
        <f t="shared" si="1091"/>
        <v>0.1148493985146835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31540568.872991152</v>
      </c>
      <c r="AJ3699" s="200">
        <f t="shared" si="1090"/>
        <v>3622415.3638739823</v>
      </c>
      <c r="AK3699" s="201">
        <f t="shared" si="1091"/>
        <v>0.1148493985146835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23518005.102683008</v>
      </c>
      <c r="AJ3700" s="200">
        <f t="shared" si="1090"/>
        <v>2857856.676578952</v>
      </c>
      <c r="AK3700" s="201">
        <f t="shared" si="1091"/>
        <v>0.1215178185437556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23518005.102683008</v>
      </c>
      <c r="AJ3701" s="200">
        <f t="shared" si="1090"/>
        <v>2857856.676578952</v>
      </c>
      <c r="AK3701" s="201">
        <f t="shared" si="1091"/>
        <v>0.1215178185437556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23518005.102683008</v>
      </c>
      <c r="AJ3702" s="200">
        <f t="shared" si="1090"/>
        <v>2857856.676578952</v>
      </c>
      <c r="AK3702" s="201">
        <f t="shared" si="1091"/>
        <v>0.1215178185437556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23518005.102683008</v>
      </c>
      <c r="AJ3703" s="200">
        <f t="shared" si="1090"/>
        <v>2857856.676578952</v>
      </c>
      <c r="AK3703" s="201">
        <f t="shared" si="1091"/>
        <v>0.1215178185437556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23518005.102683008</v>
      </c>
      <c r="AJ3704" s="200">
        <f t="shared" si="1090"/>
        <v>2857856.676578952</v>
      </c>
      <c r="AK3704" s="201">
        <f t="shared" si="1091"/>
        <v>0.1215178185437556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23518005.102683008</v>
      </c>
      <c r="AJ3705" s="200">
        <f t="shared" si="1090"/>
        <v>2857856.676578952</v>
      </c>
      <c r="AK3705" s="201">
        <f t="shared" si="1091"/>
        <v>0.1215178185437556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23518005.102683008</v>
      </c>
      <c r="AJ3706" s="200">
        <f t="shared" si="1090"/>
        <v>2857856.676578952</v>
      </c>
      <c r="AK3706" s="201">
        <f t="shared" si="1091"/>
        <v>0.1215178185437556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31540568.872991152</v>
      </c>
      <c r="AJ3707" s="200">
        <f t="shared" si="1090"/>
        <v>3622415.3638739823</v>
      </c>
      <c r="AK3707" s="201">
        <f t="shared" si="1091"/>
        <v>0.1148493985146835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31540568.872991152</v>
      </c>
      <c r="AJ3708" s="200">
        <f t="shared" si="1090"/>
        <v>3622415.3638739823</v>
      </c>
      <c r="AK3708" s="201">
        <f t="shared" si="1091"/>
        <v>0.1148493985146835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31540568.872991152</v>
      </c>
      <c r="AJ3709" s="200">
        <f t="shared" si="1090"/>
        <v>3622415.3638739823</v>
      </c>
      <c r="AK3709" s="201">
        <f t="shared" si="1091"/>
        <v>0.1148493985146835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31540568.872991152</v>
      </c>
      <c r="AJ3710" s="200">
        <f t="shared" si="1090"/>
        <v>3622415.3638739823</v>
      </c>
      <c r="AK3710" s="201">
        <f t="shared" si="1091"/>
        <v>0.1148493985146835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31540568.872991152</v>
      </c>
      <c r="AJ3711" s="200">
        <f t="shared" si="1090"/>
        <v>3622415.3638739823</v>
      </c>
      <c r="AK3711" s="201">
        <f t="shared" si="1091"/>
        <v>0.1148493985146835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31540568.872991152</v>
      </c>
      <c r="AJ3712" s="200">
        <f t="shared" si="1090"/>
        <v>3622415.3638739823</v>
      </c>
      <c r="AK3712" s="201">
        <f t="shared" si="1091"/>
        <v>0.1148493985146835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31540568.872991152</v>
      </c>
      <c r="AJ3713" s="200">
        <f t="shared" si="1090"/>
        <v>3622415.3638739823</v>
      </c>
      <c r="AK3713" s="201">
        <f t="shared" si="1091"/>
        <v>0.1148493985146835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23518005.102683008</v>
      </c>
      <c r="AJ3715" s="200">
        <f t="shared" si="1090"/>
        <v>2857856.676578952</v>
      </c>
      <c r="AK3715" s="201">
        <f t="shared" si="1091"/>
        <v>0.1215178185437556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23518005.102683008</v>
      </c>
      <c r="AJ3716" s="200">
        <f t="shared" si="1090"/>
        <v>2857856.676578952</v>
      </c>
      <c r="AK3716" s="201">
        <f t="shared" si="1091"/>
        <v>0.1215178185437556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3567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3568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31540568.872991152</v>
      </c>
      <c r="AJ3717" s="200">
        <f t="shared" si="1090"/>
        <v>3622415.3638739823</v>
      </c>
      <c r="AK3717" s="201">
        <f t="shared" si="1091"/>
        <v>0.1148493985146835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3567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3568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31540568.872991152</v>
      </c>
      <c r="AJ3718" s="200">
        <f t="shared" ref="AJ3718:AJ3724" si="1112">IF(P3718="C66 SERVICE","",SUMIFS(AC:AC,F:F,F3718,G:G,G3718,E:E,E3718))</f>
        <v>3622415.3638739823</v>
      </c>
      <c r="AK3718" s="201">
        <f t="shared" ref="AK3718:AK3724" si="1113">IF(AJ3718&gt;0,AJ3718/AI3718,"")</f>
        <v>0.1148493985146835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3572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23518005.102683008</v>
      </c>
      <c r="AJ3719" s="200">
        <f t="shared" si="1112"/>
        <v>2857856.676578952</v>
      </c>
      <c r="AK3719" s="201">
        <f t="shared" si="1113"/>
        <v>0.1215178185437556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3572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23518005.102683008</v>
      </c>
      <c r="AJ3720" s="200">
        <f t="shared" si="1112"/>
        <v>2857856.676578952</v>
      </c>
      <c r="AK3720" s="201">
        <f t="shared" si="1113"/>
        <v>0.1215178185437556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3573</v>
      </c>
      <c r="K3725" s="29" t="s">
        <v>3574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3577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31540568.872991152</v>
      </c>
      <c r="AJ3725" s="200">
        <f t="shared" ref="AJ3725:AJ3777" si="1131">IF(P3725="C66 SERVICE","",SUMIFS(AC:AC,F:F,F3725,G:G,G3725,E:E,E3725))</f>
        <v>3622415.3638739823</v>
      </c>
      <c r="AK3725" s="201">
        <f t="shared" ref="AK3725:AK3743" si="1132">IF(AJ3725&gt;0,AJ3725/AI3725,"")</f>
        <v>0.1148493985146835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3575</v>
      </c>
      <c r="K3726" s="29" t="s">
        <v>3576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25826909.725769907</v>
      </c>
      <c r="AJ3726" s="200">
        <f t="shared" si="1131"/>
        <v>3030104.0520923901</v>
      </c>
      <c r="AK3726" s="201">
        <f t="shared" si="1132"/>
        <v>0.11732352357545021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25826909.725769907</v>
      </c>
      <c r="AJ3727" s="200">
        <f t="shared" si="1131"/>
        <v>3030104.0520923901</v>
      </c>
      <c r="AK3727" s="201">
        <f t="shared" si="1132"/>
        <v>0.11732352357545021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3580</v>
      </c>
      <c r="K3728" s="29" t="s">
        <v>3583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25826909.725769907</v>
      </c>
      <c r="AJ3728" s="200">
        <f t="shared" si="1131"/>
        <v>3030104.0520923901</v>
      </c>
      <c r="AK3728" s="201">
        <f t="shared" si="1132"/>
        <v>0.11732352357545021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3581</v>
      </c>
      <c r="K3729" s="29" t="s">
        <v>3584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25826909.725769907</v>
      </c>
      <c r="AJ3729" s="200">
        <f t="shared" si="1131"/>
        <v>3030104.0520923901</v>
      </c>
      <c r="AK3729" s="201">
        <f t="shared" si="1132"/>
        <v>0.11732352357545021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31540568.872991152</v>
      </c>
      <c r="AJ3730" s="200">
        <f t="shared" si="1131"/>
        <v>3622415.3638739823</v>
      </c>
      <c r="AK3730" s="201">
        <f t="shared" si="1132"/>
        <v>0.1148493985146835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25826909.725769907</v>
      </c>
      <c r="AJ3731" s="200">
        <f t="shared" si="1131"/>
        <v>3030104.0520923901</v>
      </c>
      <c r="AK3731" s="201">
        <f t="shared" si="1132"/>
        <v>0.11732352357545021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3586</v>
      </c>
      <c r="K3732" s="29" t="s">
        <v>3587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25826909.725769907</v>
      </c>
      <c r="AJ3732" s="200">
        <f t="shared" si="1131"/>
        <v>3030104.0520923901</v>
      </c>
      <c r="AK3732" s="201">
        <f t="shared" si="1132"/>
        <v>0.11732352357545021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3586</v>
      </c>
      <c r="K3733" s="29" t="s">
        <v>3587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25826909.725769907</v>
      </c>
      <c r="AJ3733" s="200">
        <f t="shared" si="1131"/>
        <v>3030104.0520923901</v>
      </c>
      <c r="AK3733" s="201">
        <f t="shared" si="1132"/>
        <v>0.11732352357545021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3588</v>
      </c>
      <c r="K3734" s="29" t="s">
        <v>3589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25826909.725769907</v>
      </c>
      <c r="AJ3734" s="200">
        <f t="shared" si="1131"/>
        <v>3030104.0520923901</v>
      </c>
      <c r="AK3734" s="201">
        <f t="shared" si="1132"/>
        <v>0.11732352357545021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3590</v>
      </c>
      <c r="K3735" s="29" t="s">
        <v>3591</v>
      </c>
      <c r="L3735" s="24" t="s">
        <v>3592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25826909.725769907</v>
      </c>
      <c r="AJ3735" s="200">
        <f t="shared" si="1131"/>
        <v>3030104.0520923901</v>
      </c>
      <c r="AK3735" s="201">
        <f t="shared" si="1132"/>
        <v>0.11732352357545021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TBA</v>
      </c>
      <c r="F3736" s="23" t="s">
        <v>2585</v>
      </c>
      <c r="G3736" s="23" t="s">
        <v>2585</v>
      </c>
      <c r="H3736" s="29"/>
      <c r="I3736" s="204" t="str">
        <f t="shared" si="1123"/>
        <v>TBA</v>
      </c>
      <c r="J3736" s="188" t="s">
        <v>3593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25826909.725769907</v>
      </c>
      <c r="AJ3736" s="200">
        <f t="shared" si="1131"/>
        <v>3030104.0520923901</v>
      </c>
      <c r="AK3736" s="201">
        <f t="shared" si="1132"/>
        <v>0.11732352357545021</v>
      </c>
      <c r="AL3736" s="24"/>
      <c r="AM3736" s="24"/>
      <c r="AN3736" s="24"/>
      <c r="AO3736" s="24"/>
      <c r="AP3736" s="165" t="str">
        <f t="shared" si="1133"/>
        <v>TBATBA</v>
      </c>
      <c r="AQ3736" s="203" t="str">
        <f t="shared" si="1134"/>
        <v>TBATBAJPY</v>
      </c>
      <c r="AR3736" s="206" t="str">
        <f t="shared" si="1135"/>
        <v>YAMAHA_Mounter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25826909.725769907</v>
      </c>
      <c r="AJ3737" s="200">
        <f t="shared" si="1131"/>
        <v>3030104.0520923901</v>
      </c>
      <c r="AK3737" s="201">
        <f t="shared" si="1132"/>
        <v>0.11732352357545021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23518005.102683008</v>
      </c>
      <c r="AJ3738" s="200">
        <f t="shared" si="1131"/>
        <v>2857856.676578952</v>
      </c>
      <c r="AK3738" s="201">
        <f t="shared" si="1132"/>
        <v>0.1215178185437556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23518005.102683008</v>
      </c>
      <c r="AJ3739" s="200">
        <f t="shared" si="1131"/>
        <v>2857856.676578952</v>
      </c>
      <c r="AK3739" s="201">
        <f t="shared" si="1132"/>
        <v>0.1215178185437556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23518005.102683008</v>
      </c>
      <c r="AJ3740" s="200">
        <f t="shared" si="1131"/>
        <v>2857856.676578952</v>
      </c>
      <c r="AK3740" s="201">
        <f t="shared" si="1132"/>
        <v>0.1215178185437556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23518005.102683008</v>
      </c>
      <c r="AJ3741" s="200">
        <f t="shared" si="1131"/>
        <v>2857856.676578952</v>
      </c>
      <c r="AK3741" s="201">
        <f t="shared" si="1132"/>
        <v>0.1215178185437556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23518005.102683008</v>
      </c>
      <c r="AJ3742" s="200">
        <f t="shared" si="1131"/>
        <v>2857856.676578952</v>
      </c>
      <c r="AK3742" s="201">
        <f t="shared" si="1132"/>
        <v>0.1215178185437556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23518005.102683008</v>
      </c>
      <c r="AJ3743" s="200">
        <f t="shared" si="1131"/>
        <v>2857856.676578952</v>
      </c>
      <c r="AK3743" s="201">
        <f t="shared" si="1132"/>
        <v>0.1215178185437556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25826909.725769907</v>
      </c>
      <c r="AJ3744" s="200">
        <f t="shared" si="1131"/>
        <v>3030104.0520923901</v>
      </c>
      <c r="AK3744" s="201">
        <f t="shared" ref="AK3744:AK3807" si="1144">IF(AJ3744&gt;0,AJ3744/AI3744,"")</f>
        <v>0.11732352357545021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25826909.725769907</v>
      </c>
      <c r="AJ3745" s="200">
        <f t="shared" si="1131"/>
        <v>3030104.0520923901</v>
      </c>
      <c r="AK3745" s="201">
        <f t="shared" si="1144"/>
        <v>0.11732352357545021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25826909.725769907</v>
      </c>
      <c r="AJ3746" s="200">
        <f t="shared" si="1131"/>
        <v>3030104.0520923901</v>
      </c>
      <c r="AK3746" s="201">
        <f t="shared" si="1144"/>
        <v>0.11732352357545021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25826909.725769907</v>
      </c>
      <c r="AJ3747" s="200">
        <f t="shared" si="1131"/>
        <v>3030104.0520923901</v>
      </c>
      <c r="AK3747" s="201">
        <f t="shared" si="1144"/>
        <v>0.11732352357545021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25826909.725769907</v>
      </c>
      <c r="AJ3748" s="200">
        <f t="shared" si="1131"/>
        <v>3030104.0520923901</v>
      </c>
      <c r="AK3748" s="201">
        <f t="shared" si="1144"/>
        <v>0.11732352357545021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25826909.725769907</v>
      </c>
      <c r="AJ3749" s="200">
        <f t="shared" si="1131"/>
        <v>3030104.0520923901</v>
      </c>
      <c r="AK3749" s="201">
        <f t="shared" si="1144"/>
        <v>0.11732352357545021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/>
      </c>
      <c r="B3750" s="23"/>
      <c r="C3750" s="23"/>
      <c r="D3750" s="202" t="str">
        <f t="shared" si="1121"/>
        <v/>
      </c>
      <c r="E3750" s="33" t="str">
        <f t="shared" si="1139"/>
        <v/>
      </c>
      <c r="F3750" s="23"/>
      <c r="G3750" s="23"/>
      <c r="H3750" s="29"/>
      <c r="I3750" s="204" t="str">
        <f t="shared" si="1141"/>
        <v/>
      </c>
      <c r="J3750" s="188"/>
      <c r="K3750" s="29"/>
      <c r="L3750" s="24"/>
      <c r="M3750" s="22"/>
      <c r="N3750" s="22"/>
      <c r="O3750" s="22"/>
      <c r="P3750" s="202" t="str">
        <f t="shared" si="1150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125"/>
        <v/>
      </c>
      <c r="Z3750" s="196" t="str">
        <f t="shared" si="1126"/>
        <v/>
      </c>
      <c r="AA3750" s="22"/>
      <c r="AB3750" s="197" t="str">
        <f t="shared" si="1138"/>
        <v/>
      </c>
      <c r="AC3750" s="198" t="str">
        <f t="shared" si="1142"/>
        <v/>
      </c>
      <c r="AD3750" s="162"/>
      <c r="AE3750" s="199" t="str">
        <f t="shared" si="1143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 t="shared" si="1130"/>
        <v>0</v>
      </c>
      <c r="AJ3750" s="200">
        <f t="shared" si="1131"/>
        <v>0</v>
      </c>
      <c r="AK3750" s="201" t="str">
        <f t="shared" si="1144"/>
        <v/>
      </c>
      <c r="AL3750" s="24"/>
      <c r="AM3750" s="24"/>
      <c r="AN3750" s="24"/>
      <c r="AO3750" s="24"/>
      <c r="AP3750" s="165" t="str">
        <f t="shared" si="1145"/>
        <v/>
      </c>
      <c r="AQ3750" s="203" t="str">
        <f t="shared" si="1146"/>
        <v/>
      </c>
      <c r="AR3750" s="206">
        <f t="shared" si="1147"/>
        <v>0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/>
      </c>
      <c r="B3751" s="23"/>
      <c r="C3751" s="23"/>
      <c r="D3751" s="202" t="str">
        <f t="shared" si="1121"/>
        <v/>
      </c>
      <c r="E3751" s="33" t="str">
        <f t="shared" si="1139"/>
        <v/>
      </c>
      <c r="F3751" s="23"/>
      <c r="G3751" s="23"/>
      <c r="H3751" s="29"/>
      <c r="I3751" s="204" t="str">
        <f t="shared" si="1141"/>
        <v/>
      </c>
      <c r="J3751" s="188"/>
      <c r="K3751" s="29"/>
      <c r="L3751" s="24"/>
      <c r="M3751" s="22"/>
      <c r="N3751" s="22"/>
      <c r="O3751" s="22"/>
      <c r="P3751" s="202" t="str">
        <f t="shared" si="1150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125"/>
        <v/>
      </c>
      <c r="Z3751" s="196" t="str">
        <f t="shared" si="1126"/>
        <v/>
      </c>
      <c r="AA3751" s="22"/>
      <c r="AB3751" s="197" t="str">
        <f t="shared" si="1138"/>
        <v/>
      </c>
      <c r="AC3751" s="198" t="str">
        <f t="shared" si="1142"/>
        <v/>
      </c>
      <c r="AD3751" s="162"/>
      <c r="AE3751" s="199" t="str">
        <f t="shared" si="1143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0</v>
      </c>
      <c r="AJ3751" s="200">
        <f t="shared" si="1131"/>
        <v>0</v>
      </c>
      <c r="AK3751" s="201" t="str">
        <f t="shared" si="1144"/>
        <v/>
      </c>
      <c r="AL3751" s="24"/>
      <c r="AM3751" s="24"/>
      <c r="AN3751" s="24"/>
      <c r="AO3751" s="24"/>
      <c r="AP3751" s="165" t="str">
        <f t="shared" si="1145"/>
        <v/>
      </c>
      <c r="AQ3751" s="203" t="str">
        <f t="shared" si="1146"/>
        <v/>
      </c>
      <c r="AR3751" s="206">
        <f t="shared" si="1147"/>
        <v>0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/>
      </c>
      <c r="B3752" s="23"/>
      <c r="C3752" s="23"/>
      <c r="D3752" s="202" t="str">
        <f t="shared" si="1121"/>
        <v/>
      </c>
      <c r="E3752" s="33" t="str">
        <f t="shared" si="1139"/>
        <v/>
      </c>
      <c r="F3752" s="23"/>
      <c r="G3752" s="23"/>
      <c r="H3752" s="29"/>
      <c r="I3752" s="204" t="str">
        <f t="shared" si="1141"/>
        <v/>
      </c>
      <c r="J3752" s="188"/>
      <c r="K3752" s="29"/>
      <c r="L3752" s="24"/>
      <c r="M3752" s="22"/>
      <c r="N3752" s="22"/>
      <c r="O3752" s="22"/>
      <c r="P3752" s="202" t="str">
        <f t="shared" si="1150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125"/>
        <v/>
      </c>
      <c r="Z3752" s="196" t="str">
        <f t="shared" si="1126"/>
        <v/>
      </c>
      <c r="AA3752" s="22"/>
      <c r="AB3752" s="197" t="str">
        <f t="shared" si="1138"/>
        <v/>
      </c>
      <c r="AC3752" s="198" t="str">
        <f t="shared" si="1142"/>
        <v/>
      </c>
      <c r="AD3752" s="162"/>
      <c r="AE3752" s="199" t="str">
        <f t="shared" si="1143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0</v>
      </c>
      <c r="AJ3752" s="200">
        <f t="shared" si="1131"/>
        <v>0</v>
      </c>
      <c r="AK3752" s="201" t="str">
        <f t="shared" si="1144"/>
        <v/>
      </c>
      <c r="AL3752" s="24"/>
      <c r="AM3752" s="24"/>
      <c r="AN3752" s="24"/>
      <c r="AO3752" s="24"/>
      <c r="AP3752" s="165" t="str">
        <f t="shared" si="1145"/>
        <v/>
      </c>
      <c r="AQ3752" s="203" t="str">
        <f t="shared" si="1146"/>
        <v/>
      </c>
      <c r="AR3752" s="206">
        <f t="shared" si="1147"/>
        <v>0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/>
      </c>
      <c r="B3753" s="23"/>
      <c r="C3753" s="23"/>
      <c r="D3753" s="202" t="str">
        <f t="shared" si="1121"/>
        <v/>
      </c>
      <c r="E3753" s="33" t="str">
        <f t="shared" si="1139"/>
        <v/>
      </c>
      <c r="F3753" s="23"/>
      <c r="G3753" s="23"/>
      <c r="H3753" s="29"/>
      <c r="I3753" s="204" t="str">
        <f t="shared" si="1141"/>
        <v/>
      </c>
      <c r="J3753" s="188"/>
      <c r="K3753" s="29"/>
      <c r="L3753" s="24"/>
      <c r="M3753" s="22"/>
      <c r="N3753" s="22"/>
      <c r="O3753" s="22"/>
      <c r="P3753" s="202" t="str">
        <f t="shared" si="1150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125"/>
        <v/>
      </c>
      <c r="Z3753" s="196" t="str">
        <f t="shared" si="1126"/>
        <v/>
      </c>
      <c r="AA3753" s="22"/>
      <c r="AB3753" s="197" t="str">
        <f t="shared" si="1138"/>
        <v/>
      </c>
      <c r="AC3753" s="198" t="str">
        <f t="shared" si="1142"/>
        <v/>
      </c>
      <c r="AD3753" s="162"/>
      <c r="AE3753" s="199" t="str">
        <f t="shared" si="1143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0</v>
      </c>
      <c r="AJ3753" s="200">
        <f t="shared" si="1131"/>
        <v>0</v>
      </c>
      <c r="AK3753" s="201" t="str">
        <f t="shared" si="1144"/>
        <v/>
      </c>
      <c r="AL3753" s="24"/>
      <c r="AM3753" s="24"/>
      <c r="AN3753" s="24"/>
      <c r="AO3753" s="24"/>
      <c r="AP3753" s="165" t="str">
        <f t="shared" si="1145"/>
        <v/>
      </c>
      <c r="AQ3753" s="203" t="str">
        <f t="shared" si="1146"/>
        <v/>
      </c>
      <c r="AR3753" s="206">
        <f t="shared" si="1147"/>
        <v>0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/>
      </c>
      <c r="B3754" s="23"/>
      <c r="C3754" s="23"/>
      <c r="D3754" s="202" t="str">
        <f t="shared" si="1121"/>
        <v/>
      </c>
      <c r="E3754" s="33" t="str">
        <f t="shared" si="1139"/>
        <v/>
      </c>
      <c r="F3754" s="23"/>
      <c r="G3754" s="23"/>
      <c r="H3754" s="29"/>
      <c r="I3754" s="204" t="str">
        <f t="shared" si="1141"/>
        <v/>
      </c>
      <c r="J3754" s="188"/>
      <c r="K3754" s="29"/>
      <c r="L3754" s="24"/>
      <c r="M3754" s="22"/>
      <c r="N3754" s="22"/>
      <c r="O3754" s="22"/>
      <c r="P3754" s="202" t="str">
        <f t="shared" si="115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25"/>
        <v/>
      </c>
      <c r="Z3754" s="196" t="str">
        <f t="shared" si="1126"/>
        <v/>
      </c>
      <c r="AA3754" s="22"/>
      <c r="AB3754" s="197" t="str">
        <f t="shared" si="1138"/>
        <v/>
      </c>
      <c r="AC3754" s="198" t="str">
        <f t="shared" si="1142"/>
        <v/>
      </c>
      <c r="AD3754" s="162"/>
      <c r="AE3754" s="199" t="str">
        <f t="shared" si="114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30"/>
        <v>0</v>
      </c>
      <c r="AJ3754" s="200">
        <f t="shared" si="1131"/>
        <v>0</v>
      </c>
      <c r="AK3754" s="201" t="str">
        <f t="shared" si="1144"/>
        <v/>
      </c>
      <c r="AL3754" s="24"/>
      <c r="AM3754" s="24"/>
      <c r="AN3754" s="24"/>
      <c r="AO3754" s="24"/>
      <c r="AP3754" s="165" t="str">
        <f t="shared" si="1145"/>
        <v/>
      </c>
      <c r="AQ3754" s="203" t="str">
        <f t="shared" si="1146"/>
        <v/>
      </c>
      <c r="AR3754" s="206">
        <f t="shared" si="1147"/>
        <v>0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/>
      </c>
      <c r="B3755" s="23"/>
      <c r="C3755" s="23"/>
      <c r="D3755" s="202" t="str">
        <f t="shared" si="1121"/>
        <v/>
      </c>
      <c r="E3755" s="33" t="str">
        <f t="shared" si="1139"/>
        <v/>
      </c>
      <c r="F3755" s="23"/>
      <c r="G3755" s="23"/>
      <c r="H3755" s="29"/>
      <c r="I3755" s="204" t="str">
        <f t="shared" si="1141"/>
        <v/>
      </c>
      <c r="J3755" s="188"/>
      <c r="K3755" s="29"/>
      <c r="L3755" s="24"/>
      <c r="M3755" s="22"/>
      <c r="N3755" s="22"/>
      <c r="O3755" s="22"/>
      <c r="P3755" s="202" t="str">
        <f t="shared" si="115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25"/>
        <v/>
      </c>
      <c r="Z3755" s="196" t="str">
        <f t="shared" si="1126"/>
        <v/>
      </c>
      <c r="AA3755" s="22"/>
      <c r="AB3755" s="197" t="str">
        <f t="shared" si="1138"/>
        <v/>
      </c>
      <c r="AC3755" s="198" t="str">
        <f t="shared" si="1142"/>
        <v/>
      </c>
      <c r="AD3755" s="162"/>
      <c r="AE3755" s="199" t="str">
        <f t="shared" si="114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0</v>
      </c>
      <c r="AJ3755" s="200">
        <f t="shared" si="1131"/>
        <v>0</v>
      </c>
      <c r="AK3755" s="201" t="str">
        <f t="shared" si="1144"/>
        <v/>
      </c>
      <c r="AL3755" s="24"/>
      <c r="AM3755" s="24"/>
      <c r="AN3755" s="24"/>
      <c r="AO3755" s="24"/>
      <c r="AP3755" s="165" t="str">
        <f t="shared" si="1145"/>
        <v/>
      </c>
      <c r="AQ3755" s="203" t="str">
        <f t="shared" si="1146"/>
        <v/>
      </c>
      <c r="AR3755" s="206">
        <f t="shared" si="1147"/>
        <v>0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/>
      </c>
      <c r="B3756" s="23"/>
      <c r="C3756" s="23"/>
      <c r="D3756" s="202" t="str">
        <f t="shared" si="1121"/>
        <v/>
      </c>
      <c r="E3756" s="33" t="str">
        <f t="shared" si="1139"/>
        <v/>
      </c>
      <c r="F3756" s="23"/>
      <c r="G3756" s="23"/>
      <c r="H3756" s="29"/>
      <c r="I3756" s="204" t="str">
        <f t="shared" si="1141"/>
        <v/>
      </c>
      <c r="J3756" s="188"/>
      <c r="K3756" s="29"/>
      <c r="L3756" s="24"/>
      <c r="M3756" s="22"/>
      <c r="N3756" s="22"/>
      <c r="O3756" s="22"/>
      <c r="P3756" s="202" t="str">
        <f t="shared" si="115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25"/>
        <v/>
      </c>
      <c r="Z3756" s="196" t="str">
        <f t="shared" si="1126"/>
        <v/>
      </c>
      <c r="AA3756" s="22"/>
      <c r="AB3756" s="197" t="str">
        <f t="shared" si="1138"/>
        <v/>
      </c>
      <c r="AC3756" s="198" t="str">
        <f t="shared" si="1142"/>
        <v/>
      </c>
      <c r="AD3756" s="162"/>
      <c r="AE3756" s="199" t="str">
        <f t="shared" si="114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0</v>
      </c>
      <c r="AJ3756" s="200">
        <f t="shared" si="1131"/>
        <v>0</v>
      </c>
      <c r="AK3756" s="201" t="str">
        <f t="shared" si="1144"/>
        <v/>
      </c>
      <c r="AL3756" s="24"/>
      <c r="AM3756" s="24"/>
      <c r="AN3756" s="24"/>
      <c r="AO3756" s="24"/>
      <c r="AP3756" s="165" t="str">
        <f t="shared" si="1145"/>
        <v/>
      </c>
      <c r="AQ3756" s="203" t="str">
        <f t="shared" si="1146"/>
        <v/>
      </c>
      <c r="AR3756" s="206">
        <f t="shared" si="1147"/>
        <v>0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/>
      </c>
      <c r="B3757" s="23"/>
      <c r="C3757" s="23"/>
      <c r="D3757" s="202" t="str">
        <f t="shared" si="1121"/>
        <v/>
      </c>
      <c r="E3757" s="33" t="str">
        <f t="shared" si="1139"/>
        <v/>
      </c>
      <c r="F3757" s="23"/>
      <c r="G3757" s="23"/>
      <c r="H3757" s="29"/>
      <c r="I3757" s="204" t="str">
        <f t="shared" si="1141"/>
        <v/>
      </c>
      <c r="J3757" s="188"/>
      <c r="K3757" s="29"/>
      <c r="L3757" s="24"/>
      <c r="M3757" s="22"/>
      <c r="N3757" s="22"/>
      <c r="O3757" s="22"/>
      <c r="P3757" s="202" t="str">
        <f t="shared" si="115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25"/>
        <v/>
      </c>
      <c r="Z3757" s="196" t="str">
        <f t="shared" si="1126"/>
        <v/>
      </c>
      <c r="AA3757" s="22"/>
      <c r="AB3757" s="197" t="str">
        <f t="shared" si="1138"/>
        <v/>
      </c>
      <c r="AC3757" s="198" t="str">
        <f t="shared" si="1142"/>
        <v/>
      </c>
      <c r="AD3757" s="162"/>
      <c r="AE3757" s="199" t="str">
        <f t="shared" si="114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30"/>
        <v>0</v>
      </c>
      <c r="AJ3757" s="200">
        <f t="shared" si="1131"/>
        <v>0</v>
      </c>
      <c r="AK3757" s="201" t="str">
        <f t="shared" si="1144"/>
        <v/>
      </c>
      <c r="AL3757" s="24"/>
      <c r="AM3757" s="24"/>
      <c r="AN3757" s="24"/>
      <c r="AO3757" s="24"/>
      <c r="AP3757" s="165" t="str">
        <f t="shared" si="1145"/>
        <v/>
      </c>
      <c r="AQ3757" s="203" t="str">
        <f t="shared" si="1146"/>
        <v/>
      </c>
      <c r="AR3757" s="206">
        <f t="shared" si="1147"/>
        <v>0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/>
      </c>
      <c r="B3758" s="23"/>
      <c r="C3758" s="23"/>
      <c r="D3758" s="202" t="str">
        <f t="shared" si="1121"/>
        <v/>
      </c>
      <c r="E3758" s="33" t="str">
        <f t="shared" si="1139"/>
        <v/>
      </c>
      <c r="F3758" s="23"/>
      <c r="G3758" s="23"/>
      <c r="H3758" s="29"/>
      <c r="I3758" s="204" t="str">
        <f t="shared" si="1141"/>
        <v/>
      </c>
      <c r="J3758" s="188"/>
      <c r="K3758" s="29"/>
      <c r="L3758" s="24"/>
      <c r="M3758" s="22"/>
      <c r="N3758" s="22"/>
      <c r="O3758" s="22"/>
      <c r="P3758" s="202" t="str">
        <f t="shared" si="115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25"/>
        <v/>
      </c>
      <c r="Z3758" s="196" t="str">
        <f t="shared" si="1126"/>
        <v/>
      </c>
      <c r="AA3758" s="22"/>
      <c r="AB3758" s="197" t="str">
        <f t="shared" si="1138"/>
        <v/>
      </c>
      <c r="AC3758" s="198" t="str">
        <f t="shared" si="1142"/>
        <v/>
      </c>
      <c r="AD3758" s="162"/>
      <c r="AE3758" s="199" t="str">
        <f t="shared" si="114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30"/>
        <v>0</v>
      </c>
      <c r="AJ3758" s="200">
        <f t="shared" si="1131"/>
        <v>0</v>
      </c>
      <c r="AK3758" s="201" t="str">
        <f t="shared" si="1144"/>
        <v/>
      </c>
      <c r="AL3758" s="24"/>
      <c r="AM3758" s="24"/>
      <c r="AN3758" s="24"/>
      <c r="AO3758" s="24"/>
      <c r="AP3758" s="165" t="str">
        <f t="shared" si="1145"/>
        <v/>
      </c>
      <c r="AQ3758" s="203" t="str">
        <f t="shared" si="1146"/>
        <v/>
      </c>
      <c r="AR3758" s="206">
        <f t="shared" si="1147"/>
        <v>0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62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55" priority="147"/>
  </conditionalFormatting>
  <conditionalFormatting sqref="J3509 J3502:J3507 J3255:J3500">
    <cfRule type="duplicateValues" dxfId="54" priority="27"/>
  </conditionalFormatting>
  <conditionalFormatting sqref="Z3255:Z3500 Z3502:Z3994">
    <cfRule type="cellIs" dxfId="53" priority="25" operator="lessThanOrEqual">
      <formula>0</formula>
    </cfRule>
  </conditionalFormatting>
  <conditionalFormatting sqref="J856">
    <cfRule type="duplicateValues" dxfId="52" priority="12"/>
  </conditionalFormatting>
  <conditionalFormatting sqref="J1670:J1673">
    <cfRule type="duplicateValues" dxfId="51" priority="22"/>
  </conditionalFormatting>
  <conditionalFormatting sqref="J2327:J2902">
    <cfRule type="duplicateValues" dxfId="50" priority="24"/>
  </conditionalFormatting>
  <conditionalFormatting sqref="J2910:J2911">
    <cfRule type="duplicateValues" dxfId="49" priority="17"/>
  </conditionalFormatting>
  <conditionalFormatting sqref="J2912">
    <cfRule type="duplicateValues" dxfId="48" priority="21"/>
  </conditionalFormatting>
  <conditionalFormatting sqref="J2913">
    <cfRule type="duplicateValues" dxfId="47" priority="20"/>
  </conditionalFormatting>
  <conditionalFormatting sqref="J2995:J2996">
    <cfRule type="duplicateValues" dxfId="46" priority="16"/>
  </conditionalFormatting>
  <conditionalFormatting sqref="J3018 J3020:J3023">
    <cfRule type="duplicateValues" dxfId="45" priority="19"/>
  </conditionalFormatting>
  <conditionalFormatting sqref="J3019">
    <cfRule type="duplicateValues" dxfId="44" priority="18"/>
  </conditionalFormatting>
  <conditionalFormatting sqref="J3115">
    <cfRule type="duplicateValues" dxfId="43" priority="15"/>
  </conditionalFormatting>
  <conditionalFormatting sqref="J3148">
    <cfRule type="duplicateValues" dxfId="42" priority="14"/>
  </conditionalFormatting>
  <conditionalFormatting sqref="J3191:J3192">
    <cfRule type="duplicateValues" dxfId="41" priority="13"/>
  </conditionalFormatting>
  <conditionalFormatting sqref="J3196:J3201 J3203 J3205:J3213">
    <cfRule type="duplicateValues" dxfId="40" priority="11"/>
  </conditionalFormatting>
  <conditionalFormatting sqref="J3214:J3254 J2931:J3195 J2079:J2929 J2:J2077">
    <cfRule type="duplicateValues" dxfId="39" priority="23"/>
  </conditionalFormatting>
  <conditionalFormatting sqref="Z2:Z3254">
    <cfRule type="cellIs" dxfId="38" priority="10" operator="lessThanOrEqual">
      <formula>0</formula>
    </cfRule>
  </conditionalFormatting>
  <conditionalFormatting sqref="J3202">
    <cfRule type="duplicateValues" dxfId="37" priority="9"/>
  </conditionalFormatting>
  <conditionalFormatting sqref="J2930">
    <cfRule type="duplicateValues" dxfId="36" priority="8"/>
  </conditionalFormatting>
  <conditionalFormatting sqref="J3204">
    <cfRule type="duplicateValues" dxfId="35" priority="7"/>
  </conditionalFormatting>
  <conditionalFormatting sqref="J2078">
    <cfRule type="duplicateValues" dxfId="34" priority="6"/>
  </conditionalFormatting>
  <conditionalFormatting sqref="J3515">
    <cfRule type="duplicateValues" dxfId="33" priority="5"/>
  </conditionalFormatting>
  <conditionalFormatting sqref="J3501">
    <cfRule type="duplicateValues" dxfId="32" priority="3"/>
  </conditionalFormatting>
  <conditionalFormatting sqref="Z3501">
    <cfRule type="cellIs" dxfId="31" priority="2" operator="lessThanOrEqual">
      <formula>0</formula>
    </cfRule>
  </conditionalFormatting>
  <conditionalFormatting sqref="K3738:K3749">
    <cfRule type="duplicateValues" dxfId="3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E9" zoomScale="70" zoomScaleNormal="70" workbookViewId="0">
      <selection activeCell="T44" sqref="T4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6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7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7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45" t="s">
        <v>3388</v>
      </c>
      <c r="Q10" s="246"/>
      <c r="R10" s="246"/>
      <c r="S10" s="246"/>
      <c r="T10" s="246"/>
      <c r="U10" s="246"/>
      <c r="V10" s="246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47"/>
      <c r="Q11" s="248"/>
      <c r="R11" s="248"/>
      <c r="S11" s="248"/>
      <c r="T11" s="248"/>
      <c r="U11" s="248"/>
      <c r="V11" s="248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18824925.633655779</v>
      </c>
      <c r="T13" s="79">
        <f>IF(R13="","",SUMIFS(raw_sheet!AB:AB,raw_sheet!E:E,list!P13,raw_sheet!F:F,list!Q13,raw_sheet!G:G,list!R13,raw_sheet!R:R,list!$T$12))</f>
        <v>4693079.4690272259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23518005.102683008</v>
      </c>
      <c r="AB13" s="150" t="s">
        <v>3173</v>
      </c>
      <c r="AC13" s="150">
        <v>2024</v>
      </c>
      <c r="AD13" s="150">
        <v>9</v>
      </c>
      <c r="AE13" s="79">
        <f>IF(AD13="","",SUMIFS(raw_sheet!AB:AB,raw_sheet!A:A,list!AB13,raw_sheet!B:B,list!AC13,raw_sheet!C:C,list!AD13,raw_sheet!S:S,list!$AE$12))</f>
        <v>6419961.8831858411</v>
      </c>
      <c r="AF13" s="79">
        <f>IF(AD13="","",SUMIFS(raw_sheet!AB:AB,raw_sheet!A:A,list!AB13,raw_sheet!B:B,list!AC13,raw_sheet!C:C,list!AD13,raw_sheet!S:S,list!$AF$12))</f>
        <v>12836793.812389378</v>
      </c>
      <c r="AG13" s="79">
        <f>IF(AD13="","",SUMIFS(raw_sheet!AB:AB,raw_sheet!A:A,list!AB13,raw_sheet!B:B,list!AC13,raw_sheet!C:C,list!AD13,raw_sheet!S:S,list!$AG$12))</f>
        <v>504973.45132743369</v>
      </c>
      <c r="AH13" s="79">
        <f>IF(AD13="","",SUMIFS(raw_sheet!AB:AB,raw_sheet!A:A,list!AB13,raw_sheet!B:B,list!AC13,raw_sheet!C:C,list!AD13,raw_sheet!S:S,list!$AH$12))</f>
        <v>1513312.283185841</v>
      </c>
      <c r="AI13" s="80">
        <f>IF(AD13="","",SUMIFS(raw_sheet!AB:AB,raw_sheet!A:A,list!AB13,raw_sheet!B:B,list!AC13,raw_sheet!C:C,list!AD13))</f>
        <v>21275041.430088505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30165864.448212389</v>
      </c>
      <c r="T14" s="79">
        <f>IF(R14="","",SUMIFS(raw_sheet!AB:AB,raw_sheet!E:E,list!P14,raw_sheet!F:F,list!Q14,raw_sheet!G:G,list!R14,raw_sheet!R:R,list!$T$12))</f>
        <v>1374704.4247787611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31540568.872991152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21036936</v>
      </c>
      <c r="AK18" s="124" cm="1">
        <f t="array" ref="AK18">IFERROR(SUMPRODUCT((AD21:AD150="EAST")*(AJ21:AJ150)),0)</f>
        <v>13091676</v>
      </c>
      <c r="AL18" s="124" cm="1">
        <f t="array" ref="AL18">IFERROR(SUMPRODUCT((AD21:AD150="NORTH")*(AJ21:AJ150)),0)</f>
        <v>1543360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40" t="s">
        <v>3312</v>
      </c>
      <c r="D19" s="241"/>
      <c r="E19" s="242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40" t="s">
        <v>3215</v>
      </c>
      <c r="D20" s="241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0" t="s">
        <v>3226</v>
      </c>
      <c r="D21" s="241"/>
      <c r="E21" s="146">
        <v>2024</v>
      </c>
      <c r="M21" s="47"/>
      <c r="N21" s="107"/>
      <c r="O21" s="39"/>
      <c r="P21" s="15" cm="1">
        <f t="array" ref="P21:Z61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6">_xlfn.CHOOSECOLS(_xlfn._xlws.FILTER(raw_sheet!A:AZ,(raw_sheet!B:B=list!AC13)*(raw_sheet!A:A=list!AB13)*(raw_sheet!C:C=list!AD13)*(raw_sheet!C:C&lt;&gt;"Cancel"),""),2,3,19,10,11,12,14,23,26,27,28,30)</f>
        <v>2024</v>
      </c>
      <c r="AC21" s="13">
        <v>9</v>
      </c>
      <c r="AD21" s="13" t="str">
        <v>SOUTH</v>
      </c>
      <c r="AE21" s="13" t="str">
        <v>C49SZX20240155JY</v>
      </c>
      <c r="AF21" s="13" t="str">
        <v>乐尊</v>
      </c>
      <c r="AG21" s="13" t="str">
        <v>YSM20R</v>
      </c>
      <c r="AH21" s="13">
        <v>1</v>
      </c>
      <c r="AI21" s="92" t="str">
        <v>RMB</v>
      </c>
      <c r="AJ21" s="118">
        <v>655000</v>
      </c>
      <c r="AK21" s="97">
        <v>1.1080000000000001</v>
      </c>
      <c r="AL21" s="92">
        <v>642247.78761061956</v>
      </c>
      <c r="AM21" s="229">
        <v>0.12</v>
      </c>
    </row>
    <row r="22" spans="1:39" ht="16.2" thickBot="1">
      <c r="A22" s="167"/>
      <c r="B22" s="168"/>
      <c r="C22" s="243" t="s">
        <v>3227</v>
      </c>
      <c r="D22" s="244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9</v>
      </c>
      <c r="AD22" s="13" t="str">
        <v>SOUTH</v>
      </c>
      <c r="AE22" s="13" t="str">
        <v>C49SZX20240158EC</v>
      </c>
      <c r="AF22" s="13" t="str">
        <v>正邦</v>
      </c>
      <c r="AG22" s="13" t="str">
        <v>YRM20</v>
      </c>
      <c r="AH22" s="13">
        <v>1</v>
      </c>
      <c r="AI22" s="92" t="str">
        <v>JPY</v>
      </c>
      <c r="AJ22" s="118">
        <v>16400000</v>
      </c>
      <c r="AK22" s="97">
        <v>5.5599999999999997E-2</v>
      </c>
      <c r="AL22" s="92">
        <v>911840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9</v>
      </c>
      <c r="AD23" s="13" t="str">
        <v>SOUTH</v>
      </c>
      <c r="AE23" s="13" t="str">
        <v>C49SZX20240159EC</v>
      </c>
      <c r="AF23" s="13" t="str">
        <v>正邦</v>
      </c>
      <c r="AG23" s="13" t="str">
        <v>YRM20</v>
      </c>
      <c r="AH23" s="13">
        <v>1</v>
      </c>
      <c r="AI23" s="92" t="str">
        <v>RMB</v>
      </c>
      <c r="AJ23" s="118">
        <v>930000</v>
      </c>
      <c r="AK23" s="97">
        <v>1.1080000000000001</v>
      </c>
      <c r="AL23" s="92">
        <v>911893.80530973466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C49SZX20240132MZ</v>
      </c>
      <c r="T24" s="13" t="str">
        <v>镕创</v>
      </c>
      <c r="U24" s="13" t="str">
        <v>YSM20R</v>
      </c>
      <c r="V24" s="13">
        <v>1</v>
      </c>
      <c r="W24" s="92" t="str">
        <v>JPY</v>
      </c>
      <c r="X24" s="97">
        <v>5.5599999999999997E-2</v>
      </c>
      <c r="Y24" s="92">
        <v>703340</v>
      </c>
      <c r="Z24" s="229">
        <v>0.12</v>
      </c>
      <c r="AB24" s="13">
        <v>2024</v>
      </c>
      <c r="AC24" s="13">
        <v>9</v>
      </c>
      <c r="AD24" s="13" t="str">
        <v>SOUTH</v>
      </c>
      <c r="AE24" s="13" t="str">
        <v>C49SZX20240160SX</v>
      </c>
      <c r="AF24" s="13" t="str">
        <v>莫思特</v>
      </c>
      <c r="AG24" s="13" t="str">
        <v>YRM20</v>
      </c>
      <c r="AH24" s="13">
        <v>1</v>
      </c>
      <c r="AI24" s="92" t="str">
        <v>RMB</v>
      </c>
      <c r="AJ24" s="118">
        <v>779936</v>
      </c>
      <c r="AK24" s="97">
        <v>1.0980000000000001</v>
      </c>
      <c r="AL24" s="92">
        <v>757849.31681415951</v>
      </c>
      <c r="AM24" s="229">
        <v>0.15809999999999999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C49SZX20240132MZ</v>
      </c>
      <c r="T25" s="13" t="str">
        <v>镕创</v>
      </c>
      <c r="U25" s="13" t="str">
        <v>YSM20R</v>
      </c>
      <c r="V25" s="13">
        <v>1</v>
      </c>
      <c r="W25" s="92" t="str">
        <v>JPY</v>
      </c>
      <c r="X25" s="97">
        <v>5.5599999999999997E-2</v>
      </c>
      <c r="Y25" s="92">
        <v>703340</v>
      </c>
      <c r="Z25" s="229">
        <v>0.12</v>
      </c>
      <c r="AB25" s="13">
        <v>2024</v>
      </c>
      <c r="AC25" s="13">
        <v>9</v>
      </c>
      <c r="AD25" s="13" t="str">
        <v>SOUTH</v>
      </c>
      <c r="AE25" s="13" t="str">
        <v>C49SZX20240161EC</v>
      </c>
      <c r="AF25" s="13" t="str">
        <v>竣德</v>
      </c>
      <c r="AG25" s="13" t="str">
        <v>YSM10</v>
      </c>
      <c r="AH25" s="13">
        <v>1</v>
      </c>
      <c r="AI25" s="92" t="str">
        <v>RMB</v>
      </c>
      <c r="AJ25" s="118">
        <v>420000</v>
      </c>
      <c r="AK25" s="97">
        <v>1.1080000000000001</v>
      </c>
      <c r="AL25" s="92">
        <v>411823.00884955761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EAST</v>
      </c>
      <c r="S26" s="13" t="str">
        <v>C49SHA20240424/LQM</v>
      </c>
      <c r="T26" s="13" t="str">
        <v>南京特创</v>
      </c>
      <c r="U26" s="13" t="str">
        <v>YSM10</v>
      </c>
      <c r="V26" s="13">
        <v>1</v>
      </c>
      <c r="W26" s="92" t="str">
        <v>RMB</v>
      </c>
      <c r="X26" s="97">
        <v>1.1080000000000001</v>
      </c>
      <c r="Y26" s="92">
        <v>462596.86371681426</v>
      </c>
      <c r="Z26" s="229">
        <v>0.12</v>
      </c>
      <c r="AB26" s="13">
        <v>2024</v>
      </c>
      <c r="AC26" s="13">
        <v>9</v>
      </c>
      <c r="AD26" s="13" t="str">
        <v>SOUTH</v>
      </c>
      <c r="AE26" s="13" t="str">
        <v>C49SZX20240161EC</v>
      </c>
      <c r="AF26" s="13" t="str">
        <v>竣德</v>
      </c>
      <c r="AG26" s="13" t="str">
        <v>YSM10</v>
      </c>
      <c r="AH26" s="13">
        <v>1</v>
      </c>
      <c r="AI26" s="92" t="str">
        <v>RMB</v>
      </c>
      <c r="AJ26" s="118">
        <v>420000</v>
      </c>
      <c r="AK26" s="97">
        <v>1.1080000000000001</v>
      </c>
      <c r="AL26" s="92">
        <v>411823.00884955761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EAST</v>
      </c>
      <c r="S27" s="13" t="str">
        <v>C49SHA20240708/HZY</v>
      </c>
      <c r="T27" s="13" t="str">
        <v>宁波市科可五金</v>
      </c>
      <c r="U27" s="13" t="str">
        <v>YSM10</v>
      </c>
      <c r="V27" s="13">
        <v>1</v>
      </c>
      <c r="W27" s="92" t="str">
        <v>RMB</v>
      </c>
      <c r="X27" s="97">
        <v>1.0980000000000001</v>
      </c>
      <c r="Y27" s="92">
        <v>420737.08141592931</v>
      </c>
      <c r="Z27" s="229">
        <v>8.5199999999999998E-2</v>
      </c>
      <c r="AB27" s="13">
        <v>2024</v>
      </c>
      <c r="AC27" s="13">
        <v>9</v>
      </c>
      <c r="AD27" s="13" t="str">
        <v>SOUTH</v>
      </c>
      <c r="AE27" s="13" t="str">
        <v>C49SZX20240162JL/4600005512</v>
      </c>
      <c r="AF27" s="13" t="str">
        <v>高伟</v>
      </c>
      <c r="AG27" s="13" t="str">
        <v>YRM10</v>
      </c>
      <c r="AH27" s="13">
        <v>1</v>
      </c>
      <c r="AI27" s="92" t="str">
        <v>USD</v>
      </c>
      <c r="AJ27" s="118">
        <v>71000</v>
      </c>
      <c r="AK27" s="97">
        <v>7.8</v>
      </c>
      <c r="AL27" s="92">
        <v>553800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SOUTH</v>
      </c>
      <c r="S28" s="13" t="str">
        <v>C49SZX20240140JL</v>
      </c>
      <c r="T28" s="13" t="str">
        <v>皓吉达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438003.18584070809</v>
      </c>
      <c r="Z28" s="229">
        <v>0.12</v>
      </c>
      <c r="AB28" s="13">
        <v>2024</v>
      </c>
      <c r="AC28" s="13">
        <v>9</v>
      </c>
      <c r="AD28" s="13" t="str">
        <v>SOUTH</v>
      </c>
      <c r="AE28" s="13" t="str">
        <v>C49SZX20240163JL/4600005527</v>
      </c>
      <c r="AF28" s="13" t="str">
        <v>高伟</v>
      </c>
      <c r="AG28" s="13" t="str">
        <v>YRM10</v>
      </c>
      <c r="AH28" s="13">
        <v>1</v>
      </c>
      <c r="AI28" s="92" t="str">
        <v>USD</v>
      </c>
      <c r="AJ28" s="118">
        <v>71000</v>
      </c>
      <c r="AK28" s="97">
        <v>7.8</v>
      </c>
      <c r="AL28" s="92">
        <v>553800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C49SZX20240140JL</v>
      </c>
      <c r="T29" s="13" t="str">
        <v>皓吉达</v>
      </c>
      <c r="U29" s="13" t="str">
        <v>YSM10</v>
      </c>
      <c r="V29" s="13">
        <v>1</v>
      </c>
      <c r="W29" s="92" t="str">
        <v>RMB</v>
      </c>
      <c r="X29" s="97">
        <v>1.1080000000000001</v>
      </c>
      <c r="Y29" s="92">
        <v>438003.18584070809</v>
      </c>
      <c r="Z29" s="229">
        <v>0.12</v>
      </c>
      <c r="AB29" s="13">
        <v>2024</v>
      </c>
      <c r="AC29" s="13">
        <v>9</v>
      </c>
      <c r="AD29" s="13" t="str">
        <v>EAST</v>
      </c>
      <c r="AE29" s="13" t="str">
        <v>C28SHA20240902/ZQR</v>
      </c>
      <c r="AF29" s="13" t="str">
        <v>江苏中科朗恩斯</v>
      </c>
      <c r="AG29" s="13" t="str">
        <v>YSi-V</v>
      </c>
      <c r="AH29" s="13">
        <v>1</v>
      </c>
      <c r="AI29" s="92" t="str">
        <v>RMB</v>
      </c>
      <c r="AJ29" s="118">
        <v>375000</v>
      </c>
      <c r="AK29" s="97">
        <v>1.1080000000000001</v>
      </c>
      <c r="AL29" s="92">
        <v>367699.11504424788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SOUTH</v>
      </c>
      <c r="S30" s="13" t="str">
        <v>C49SZX20240150DZ</v>
      </c>
      <c r="T30" s="13" t="str">
        <v>嘉裕</v>
      </c>
      <c r="U30" s="13" t="str">
        <v>YSM20R</v>
      </c>
      <c r="V30" s="13">
        <v>1</v>
      </c>
      <c r="W30" s="92" t="str">
        <v>USD</v>
      </c>
      <c r="X30" s="97">
        <v>7.8</v>
      </c>
      <c r="Y30" s="92">
        <v>858000</v>
      </c>
      <c r="Z30" s="229">
        <v>0.12</v>
      </c>
      <c r="AB30" s="13">
        <v>2024</v>
      </c>
      <c r="AC30" s="13">
        <v>9</v>
      </c>
      <c r="AD30" s="13" t="str">
        <v>EAST</v>
      </c>
      <c r="AE30" s="13" t="str">
        <v>C28SHA20240902/ZQR</v>
      </c>
      <c r="AF30" s="13" t="str">
        <v>江苏中科朗恩斯</v>
      </c>
      <c r="AG30" s="13" t="str">
        <v>YSi-V</v>
      </c>
      <c r="AH30" s="13">
        <v>1</v>
      </c>
      <c r="AI30" s="92" t="str">
        <v>RMB</v>
      </c>
      <c r="AJ30" s="118">
        <v>375000</v>
      </c>
      <c r="AK30" s="97">
        <v>1.1080000000000001</v>
      </c>
      <c r="AL30" s="92">
        <v>367699.11504424788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C49SZX20240150DZ</v>
      </c>
      <c r="T31" s="13" t="str">
        <v>嘉裕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858000</v>
      </c>
      <c r="Z31" s="229">
        <v>0.12</v>
      </c>
      <c r="AB31" s="13">
        <v>2024</v>
      </c>
      <c r="AC31" s="13">
        <v>9</v>
      </c>
      <c r="AD31" s="13" t="str">
        <v>WEST</v>
      </c>
      <c r="AE31" s="13" t="str">
        <v>C49CTU20240904/FZM</v>
      </c>
      <c r="AF31" s="13" t="str">
        <v>四川艺智泓</v>
      </c>
      <c r="AG31" s="13" t="str">
        <v>YSM10</v>
      </c>
      <c r="AH31" s="13">
        <v>1</v>
      </c>
      <c r="AI31" s="92" t="str">
        <v>RMB</v>
      </c>
      <c r="AJ31" s="118">
        <v>515000</v>
      </c>
      <c r="AK31" s="97">
        <v>1.1080000000000001</v>
      </c>
      <c r="AL31" s="92">
        <v>504973.45132743369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C49SZX20240150DZ</v>
      </c>
      <c r="T32" s="13" t="str">
        <v>嘉裕</v>
      </c>
      <c r="U32" s="13" t="str">
        <v>YSM10</v>
      </c>
      <c r="V32" s="13">
        <v>1</v>
      </c>
      <c r="W32" s="92" t="str">
        <v>USD</v>
      </c>
      <c r="X32" s="97">
        <v>7.8</v>
      </c>
      <c r="Y32" s="92">
        <v>592800</v>
      </c>
      <c r="Z32" s="229">
        <v>0.12</v>
      </c>
      <c r="AB32" s="13">
        <v>2024</v>
      </c>
      <c r="AC32" s="13">
        <v>9</v>
      </c>
      <c r="AD32" s="13" t="str">
        <v>EAST</v>
      </c>
      <c r="AE32" s="13" t="str">
        <v>C49SHA20240919/LQM</v>
      </c>
      <c r="AF32" s="13" t="str">
        <v>江苏信利</v>
      </c>
      <c r="AG32" s="13" t="str">
        <v>YSM20R</v>
      </c>
      <c r="AH32" s="13">
        <v>1</v>
      </c>
      <c r="AI32" s="92" t="str">
        <v>RMB</v>
      </c>
      <c r="AJ32" s="118">
        <v>800000</v>
      </c>
      <c r="AK32" s="97">
        <v>1.1080000000000001</v>
      </c>
      <c r="AL32" s="92">
        <v>784424.77876106207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C28SZX202400124JAL</v>
      </c>
      <c r="T33" s="13" t="str">
        <v>嘉裕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273000</v>
      </c>
      <c r="Z33" s="229">
        <v>0.12</v>
      </c>
      <c r="AB33" s="13">
        <v>2024</v>
      </c>
      <c r="AC33" s="13">
        <v>9</v>
      </c>
      <c r="AD33" s="13" t="str">
        <v>EAST</v>
      </c>
      <c r="AE33" s="13" t="str">
        <v>C49SHA20240919/LQM</v>
      </c>
      <c r="AF33" s="13" t="str">
        <v>江苏信利</v>
      </c>
      <c r="AG33" s="13" t="str">
        <v>YSM20R</v>
      </c>
      <c r="AH33" s="13">
        <v>1</v>
      </c>
      <c r="AI33" s="92" t="str">
        <v>RMB</v>
      </c>
      <c r="AJ33" s="118">
        <v>800000</v>
      </c>
      <c r="AK33" s="97">
        <v>1.1080000000000001</v>
      </c>
      <c r="AL33" s="92">
        <v>784424.77876106207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C28SZX202400126JAL</v>
      </c>
      <c r="T34" s="13" t="str">
        <v>嘉裕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616200</v>
      </c>
      <c r="Z34" s="229">
        <v>0.12</v>
      </c>
      <c r="AB34" s="13">
        <v>2024</v>
      </c>
      <c r="AC34" s="13">
        <v>9</v>
      </c>
      <c r="AD34" s="13" t="str">
        <v>EAST</v>
      </c>
      <c r="AE34" s="13" t="str">
        <v>C49SHA20240919/LQM</v>
      </c>
      <c r="AF34" s="13" t="str">
        <v>江苏信利</v>
      </c>
      <c r="AG34" s="13" t="str">
        <v>YSM10</v>
      </c>
      <c r="AH34" s="13">
        <v>1</v>
      </c>
      <c r="AI34" s="92" t="str">
        <v>RMB</v>
      </c>
      <c r="AJ34" s="118">
        <v>540000</v>
      </c>
      <c r="AK34" s="97">
        <v>1.1080000000000001</v>
      </c>
      <c r="AL34" s="92">
        <v>529486.7256637169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C28SZX202400127JAL</v>
      </c>
      <c r="T35" s="13" t="str">
        <v>嘉裕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674700</v>
      </c>
      <c r="Z35" s="229">
        <v>0.12</v>
      </c>
      <c r="AB35" s="13">
        <v>2024</v>
      </c>
      <c r="AC35" s="13">
        <v>9</v>
      </c>
      <c r="AD35" s="13" t="str">
        <v>EAST</v>
      </c>
      <c r="AE35" s="13" t="str">
        <v>C49SHA20240919/LQM</v>
      </c>
      <c r="AF35" s="13" t="str">
        <v>江苏信利</v>
      </c>
      <c r="AG35" s="13" t="str">
        <v>YSM10</v>
      </c>
      <c r="AH35" s="13">
        <v>1</v>
      </c>
      <c r="AI35" s="92" t="str">
        <v>RMB</v>
      </c>
      <c r="AJ35" s="118">
        <v>540000</v>
      </c>
      <c r="AK35" s="97">
        <v>1.1080000000000001</v>
      </c>
      <c r="AL35" s="92">
        <v>529486.7256637169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C28SZX202400128JAL</v>
      </c>
      <c r="T36" s="13" t="str">
        <v>嘉裕</v>
      </c>
      <c r="U36" s="13" t="str">
        <v>SOLDERSTAR Lite 6</v>
      </c>
      <c r="V36" s="13">
        <v>1</v>
      </c>
      <c r="W36" s="92" t="str">
        <v>USD</v>
      </c>
      <c r="X36" s="97">
        <v>7.8</v>
      </c>
      <c r="Y36" s="92">
        <v>46800</v>
      </c>
      <c r="Z36" s="229">
        <v>0.12</v>
      </c>
      <c r="AB36" s="13">
        <v>2024</v>
      </c>
      <c r="AC36" s="13">
        <v>9</v>
      </c>
      <c r="AD36" s="13" t="str">
        <v>EAST</v>
      </c>
      <c r="AE36" s="13" t="str">
        <v>C49SHA20240919/LQM</v>
      </c>
      <c r="AF36" s="13" t="str">
        <v>江苏信利</v>
      </c>
      <c r="AG36" s="13" t="str">
        <v>YSi-V</v>
      </c>
      <c r="AH36" s="13">
        <v>1</v>
      </c>
      <c r="AI36" s="92" t="str">
        <v>RMB</v>
      </c>
      <c r="AJ36" s="118">
        <v>350000</v>
      </c>
      <c r="AK36" s="97">
        <v>1.1080000000000001</v>
      </c>
      <c r="AL36" s="92">
        <v>343185.84070796461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C49SZX20240141MZ</v>
      </c>
      <c r="T37" s="13" t="str">
        <v>酷牛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750600</v>
      </c>
      <c r="Z37" s="229">
        <v>0.12</v>
      </c>
      <c r="AB37" s="13">
        <v>2024</v>
      </c>
      <c r="AC37" s="13">
        <v>9</v>
      </c>
      <c r="AD37" s="13" t="str">
        <v>EAST</v>
      </c>
      <c r="AE37" s="13" t="str">
        <v>C49SHA20240919/LQM</v>
      </c>
      <c r="AF37" s="13" t="str">
        <v>江苏信利</v>
      </c>
      <c r="AG37" s="13" t="str">
        <v>YSi-V</v>
      </c>
      <c r="AH37" s="13">
        <v>1</v>
      </c>
      <c r="AI37" s="92" t="str">
        <v>RMB</v>
      </c>
      <c r="AJ37" s="118">
        <v>350000</v>
      </c>
      <c r="AK37" s="97">
        <v>1.1080000000000001</v>
      </c>
      <c r="AL37" s="92">
        <v>343185.84070796461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EAST</v>
      </c>
      <c r="S38" s="13" t="str">
        <v>C49SHA20240801/HZY</v>
      </c>
      <c r="T38" s="13" t="str">
        <v>宁波科尔维特</v>
      </c>
      <c r="U38" s="13" t="str">
        <v>YSM20R</v>
      </c>
      <c r="V38" s="13">
        <v>1</v>
      </c>
      <c r="W38" s="92" t="str">
        <v>RMB</v>
      </c>
      <c r="X38" s="97">
        <v>1.1080000000000001</v>
      </c>
      <c r="Y38" s="92">
        <v>607929.20353982318</v>
      </c>
      <c r="Z38" s="229">
        <v>0.12</v>
      </c>
      <c r="AB38" s="13">
        <v>2024</v>
      </c>
      <c r="AC38" s="13">
        <v>9</v>
      </c>
      <c r="AD38" s="13" t="str">
        <v>EAST</v>
      </c>
      <c r="AE38" s="13" t="str">
        <v>C49SUZ20240920/SZS</v>
      </c>
      <c r="AF38" s="13" t="str">
        <v>苏州明浩</v>
      </c>
      <c r="AG38" s="13" t="str">
        <v>YSM10</v>
      </c>
      <c r="AH38" s="13">
        <v>1</v>
      </c>
      <c r="AI38" s="92" t="str">
        <v>RMB</v>
      </c>
      <c r="AJ38" s="118">
        <v>460000</v>
      </c>
      <c r="AK38" s="97">
        <v>1.1080000000000001</v>
      </c>
      <c r="AL38" s="92">
        <v>451044.24778761069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EAST</v>
      </c>
      <c r="S39" s="13" t="str">
        <v>C49SHA20240821/TWB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390251.32743362838</v>
      </c>
      <c r="Z39" s="229">
        <v>0.12</v>
      </c>
      <c r="AB39" s="13">
        <v>2024</v>
      </c>
      <c r="AC39" s="13">
        <v>9</v>
      </c>
      <c r="AD39" s="13" t="str">
        <v>EAST</v>
      </c>
      <c r="AE39" s="13" t="str">
        <v>C49SHA20240923/ZQR</v>
      </c>
      <c r="AF39" s="13" t="str">
        <v>上海和贤</v>
      </c>
      <c r="AG39" s="13" t="str">
        <v>YSM20WR</v>
      </c>
      <c r="AH39" s="13">
        <v>1</v>
      </c>
      <c r="AI39" s="92" t="str">
        <v>RMB</v>
      </c>
      <c r="AJ39" s="118">
        <v>685278</v>
      </c>
      <c r="AK39" s="97">
        <v>1.1080000000000001</v>
      </c>
      <c r="AL39" s="92">
        <v>671936.30442477891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C28SHA20240723/ZQR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351030.0884955753</v>
      </c>
      <c r="Z40" s="229">
        <v>0.1678</v>
      </c>
      <c r="AB40" s="13">
        <v>2024</v>
      </c>
      <c r="AC40" s="13">
        <v>9</v>
      </c>
      <c r="AD40" s="13" t="str">
        <v>EAST</v>
      </c>
      <c r="AE40" s="13" t="str">
        <v>C49SHA20240923/ZQR</v>
      </c>
      <c r="AF40" s="13" t="str">
        <v>上海和贤</v>
      </c>
      <c r="AG40" s="13" t="str">
        <v>YSM20WR</v>
      </c>
      <c r="AH40" s="13">
        <v>1</v>
      </c>
      <c r="AI40" s="92" t="str">
        <v>RMB</v>
      </c>
      <c r="AJ40" s="118">
        <v>685278</v>
      </c>
      <c r="AK40" s="97">
        <v>1.1080000000000001</v>
      </c>
      <c r="AL40" s="92">
        <v>671936.30442477891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C28SHA20240723/ZQR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351030.0884955753</v>
      </c>
      <c r="Z41" s="229">
        <v>0.1678</v>
      </c>
      <c r="AB41" s="13">
        <v>2024</v>
      </c>
      <c r="AC41" s="13">
        <v>9</v>
      </c>
      <c r="AD41" s="13" t="str">
        <v>NORTH</v>
      </c>
      <c r="AE41" s="13" t="str">
        <v>C49BJS20240920ZX</v>
      </c>
      <c r="AF41" s="13" t="str">
        <v>三河市汉广</v>
      </c>
      <c r="AG41" s="13" t="str">
        <v>YSM20R</v>
      </c>
      <c r="AH41" s="13">
        <v>1</v>
      </c>
      <c r="AI41" s="92" t="str">
        <v>RMB</v>
      </c>
      <c r="AJ41" s="118">
        <v>820000</v>
      </c>
      <c r="AK41" s="97">
        <v>1.1080000000000001</v>
      </c>
      <c r="AL41" s="92">
        <v>804035.39823008876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SOUTH</v>
      </c>
      <c r="S42" s="13" t="str">
        <v>C49SZX20240159EC</v>
      </c>
      <c r="T42" s="13" t="str">
        <v>正邦</v>
      </c>
      <c r="U42" s="13" t="str">
        <v>YRM20</v>
      </c>
      <c r="V42" s="13">
        <v>1</v>
      </c>
      <c r="W42" s="92" t="str">
        <v>RMB</v>
      </c>
      <c r="X42" s="97">
        <v>1.1080000000000001</v>
      </c>
      <c r="Y42" s="92">
        <v>911893.80530973466</v>
      </c>
      <c r="Z42" s="229">
        <v>0.12</v>
      </c>
      <c r="AB42" s="13">
        <v>2024</v>
      </c>
      <c r="AC42" s="13">
        <v>9</v>
      </c>
      <c r="AD42" s="13" t="str">
        <v>NORTH</v>
      </c>
      <c r="AE42" s="13" t="str">
        <v>C49BJS20240920ZX</v>
      </c>
      <c r="AF42" s="13" t="str">
        <v>三河市汉广</v>
      </c>
      <c r="AG42" s="13" t="str">
        <v>YSM10</v>
      </c>
      <c r="AH42" s="13">
        <v>1</v>
      </c>
      <c r="AI42" s="92" t="str">
        <v>RMB</v>
      </c>
      <c r="AJ42" s="118">
        <v>723360</v>
      </c>
      <c r="AK42" s="97">
        <v>1.1080000000000001</v>
      </c>
      <c r="AL42" s="92">
        <v>709276.88495575229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SOUTH</v>
      </c>
      <c r="S43" s="13" t="str">
        <v>C49SZX20240161EC</v>
      </c>
      <c r="T43" s="13" t="str">
        <v>竣德</v>
      </c>
      <c r="U43" s="13" t="str">
        <v>YSM10</v>
      </c>
      <c r="V43" s="13">
        <v>1</v>
      </c>
      <c r="W43" s="92" t="str">
        <v>RMB</v>
      </c>
      <c r="X43" s="97">
        <v>1.1080000000000001</v>
      </c>
      <c r="Y43" s="92">
        <v>411823.00884955761</v>
      </c>
      <c r="Z43" s="229">
        <v>0.12</v>
      </c>
      <c r="AB43" s="13">
        <v>2024</v>
      </c>
      <c r="AC43" s="13">
        <v>9</v>
      </c>
      <c r="AD43" s="13" t="str">
        <v>SOUTH</v>
      </c>
      <c r="AE43" s="13" t="str">
        <v>C49SZX20240166SX</v>
      </c>
      <c r="AF43" s="13" t="str">
        <v>龙腾共创</v>
      </c>
      <c r="AG43" s="13" t="str">
        <v>YSM20R</v>
      </c>
      <c r="AH43" s="13">
        <v>1</v>
      </c>
      <c r="AI43" s="92" t="str">
        <v>RMB</v>
      </c>
      <c r="AJ43" s="118">
        <v>645000</v>
      </c>
      <c r="AK43" s="97">
        <v>1.1080000000000001</v>
      </c>
      <c r="AL43" s="92">
        <v>632442.47787610628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SOUTH</v>
      </c>
      <c r="S44" s="13" t="str">
        <v>C49SZX20240161EC</v>
      </c>
      <c r="T44" s="13" t="str">
        <v>竣德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411823.00884955761</v>
      </c>
      <c r="Z44" s="229">
        <v>0.12</v>
      </c>
      <c r="AB44" s="13">
        <v>2024</v>
      </c>
      <c r="AC44" s="13">
        <v>9</v>
      </c>
      <c r="AD44" s="13" t="str">
        <v>SOUTH</v>
      </c>
      <c r="AE44" s="13" t="str">
        <v>C49SZX20240166SX</v>
      </c>
      <c r="AF44" s="13" t="str">
        <v>龙腾共创</v>
      </c>
      <c r="AG44" s="13" t="str">
        <v>YSM20R</v>
      </c>
      <c r="AH44" s="13">
        <v>1</v>
      </c>
      <c r="AI44" s="92" t="str">
        <v>RMB</v>
      </c>
      <c r="AJ44" s="118">
        <v>645000</v>
      </c>
      <c r="AK44" s="97">
        <v>1.1080000000000001</v>
      </c>
      <c r="AL44" s="92">
        <v>632442.47787610628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EAST</v>
      </c>
      <c r="S45" s="13" t="str">
        <v>C28SHA20240902/ZQR</v>
      </c>
      <c r="T45" s="13" t="str">
        <v>江苏中科朗恩斯</v>
      </c>
      <c r="U45" s="13" t="str">
        <v>YSi-V</v>
      </c>
      <c r="V45" s="13">
        <v>1</v>
      </c>
      <c r="W45" s="92" t="str">
        <v>RMB</v>
      </c>
      <c r="X45" s="97">
        <v>1.1080000000000001</v>
      </c>
      <c r="Y45" s="92">
        <v>367699.11504424788</v>
      </c>
      <c r="Z45" s="229">
        <v>0.12</v>
      </c>
      <c r="AB45" s="13">
        <v>2024</v>
      </c>
      <c r="AC45" s="13">
        <v>9</v>
      </c>
      <c r="AD45" s="13" t="str">
        <v>EAST</v>
      </c>
      <c r="AE45" s="13" t="str">
        <v>C49SHA20240925/ZQR</v>
      </c>
      <c r="AF45" s="13" t="str">
        <v>江苏中科朗恩斯</v>
      </c>
      <c r="AG45" s="13" t="str">
        <v>YSM20R</v>
      </c>
      <c r="AH45" s="13">
        <v>1</v>
      </c>
      <c r="AI45" s="92" t="str">
        <v>RMB</v>
      </c>
      <c r="AJ45" s="118">
        <v>920000</v>
      </c>
      <c r="AK45" s="97">
        <v>1.1080000000000001</v>
      </c>
      <c r="AL45" s="92">
        <v>902088.49557522137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EAST</v>
      </c>
      <c r="S46" s="13" t="str">
        <v>C28SHA20240902/ZQR</v>
      </c>
      <c r="T46" s="13" t="str">
        <v>江苏中科朗恩斯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367699.11504424788</v>
      </c>
      <c r="Z46" s="229">
        <v>0.12</v>
      </c>
      <c r="AB46" s="13">
        <v>2024</v>
      </c>
      <c r="AC46" s="13">
        <v>9</v>
      </c>
      <c r="AD46" s="13" t="str">
        <v>EAST</v>
      </c>
      <c r="AE46" s="13" t="str">
        <v>C49SHA20240925/ZQR</v>
      </c>
      <c r="AF46" s="13" t="str">
        <v>江苏中科朗恩斯</v>
      </c>
      <c r="AG46" s="13" t="str">
        <v>YSM20R</v>
      </c>
      <c r="AH46" s="13">
        <v>1</v>
      </c>
      <c r="AI46" s="92" t="str">
        <v>RMB</v>
      </c>
      <c r="AJ46" s="118">
        <v>920000</v>
      </c>
      <c r="AK46" s="97">
        <v>1.1080000000000001</v>
      </c>
      <c r="AL46" s="92">
        <v>902088.49557522137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YSM20R</v>
      </c>
      <c r="V47" s="13">
        <v>1</v>
      </c>
      <c r="W47" s="92" t="str">
        <v>RMB</v>
      </c>
      <c r="X47" s="97">
        <v>1.1080000000000001</v>
      </c>
      <c r="Y47" s="92">
        <v>725592.92035712011</v>
      </c>
      <c r="Z47" s="229">
        <v>0.12</v>
      </c>
      <c r="AB47" s="13">
        <v>2024</v>
      </c>
      <c r="AC47" s="13">
        <v>9</v>
      </c>
      <c r="AD47" s="13" t="str">
        <v>EAST</v>
      </c>
      <c r="AE47" s="13" t="str">
        <v>C49SHA20240925/ZQR</v>
      </c>
      <c r="AF47" s="13" t="str">
        <v>江苏中科朗恩斯</v>
      </c>
      <c r="AG47" s="13" t="str">
        <v>YSM20R</v>
      </c>
      <c r="AH47" s="13">
        <v>1</v>
      </c>
      <c r="AI47" s="92" t="str">
        <v>RMB</v>
      </c>
      <c r="AJ47" s="118">
        <v>920000</v>
      </c>
      <c r="AK47" s="97">
        <v>1.1080000000000001</v>
      </c>
      <c r="AL47" s="92">
        <v>902088.49557522137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WEST</v>
      </c>
      <c r="S48" s="13" t="str">
        <v>JG-3402-2408290001</v>
      </c>
      <c r="T48" s="13" t="str">
        <v>重庆君歌</v>
      </c>
      <c r="U48" s="13" t="str">
        <v>YSM20R</v>
      </c>
      <c r="V48" s="13">
        <v>1</v>
      </c>
      <c r="W48" s="92" t="str">
        <v>RMB</v>
      </c>
      <c r="X48" s="97">
        <v>1.1080000000000001</v>
      </c>
      <c r="Y48" s="92">
        <v>725592.92035712011</v>
      </c>
      <c r="Z48" s="229">
        <v>0.12</v>
      </c>
      <c r="AB48" s="13">
        <v>2024</v>
      </c>
      <c r="AC48" s="13">
        <v>9</v>
      </c>
      <c r="AD48" s="13" t="str">
        <v>EAST</v>
      </c>
      <c r="AE48" s="13" t="str">
        <v>C49SHA20240925/ZQR</v>
      </c>
      <c r="AF48" s="13" t="str">
        <v>江苏中科朗恩斯</v>
      </c>
      <c r="AG48" s="13" t="str">
        <v>YSM10</v>
      </c>
      <c r="AH48" s="13">
        <v>1</v>
      </c>
      <c r="AI48" s="92" t="str">
        <v>RMB</v>
      </c>
      <c r="AJ48" s="118">
        <v>707040</v>
      </c>
      <c r="AK48" s="97">
        <v>1.1080000000000001</v>
      </c>
      <c r="AL48" s="92">
        <v>693274.61946902669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WEST</v>
      </c>
      <c r="S49" s="13" t="str">
        <v>JG-3402-2408290001</v>
      </c>
      <c r="T49" s="13" t="str">
        <v>重庆君歌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509876.10620528</v>
      </c>
      <c r="Z49" s="229">
        <v>0.12</v>
      </c>
      <c r="AB49" s="13">
        <v>2024</v>
      </c>
      <c r="AC49" s="13">
        <v>9</v>
      </c>
      <c r="AD49" s="13" t="str">
        <v>EAST</v>
      </c>
      <c r="AE49" s="13" t="str">
        <v>C49SHA20240925/ZQR</v>
      </c>
      <c r="AF49" s="13" t="str">
        <v>江苏中科朗恩斯</v>
      </c>
      <c r="AG49" s="13" t="str">
        <v>YSM10</v>
      </c>
      <c r="AH49" s="13">
        <v>1</v>
      </c>
      <c r="AI49" s="92" t="str">
        <v>RMB</v>
      </c>
      <c r="AJ49" s="118">
        <v>707040</v>
      </c>
      <c r="AK49" s="97">
        <v>1.1080000000000001</v>
      </c>
      <c r="AL49" s="92">
        <v>693274.61946902669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WEST</v>
      </c>
      <c r="S50" s="13" t="str">
        <v>JG-3402-2408290001</v>
      </c>
      <c r="T50" s="13" t="str">
        <v>重庆君歌</v>
      </c>
      <c r="U50" s="13" t="str">
        <v>YSM10</v>
      </c>
      <c r="V50" s="13">
        <v>1</v>
      </c>
      <c r="W50" s="92" t="str">
        <v>RMB</v>
      </c>
      <c r="X50" s="97">
        <v>1.1080000000000001</v>
      </c>
      <c r="Y50" s="92">
        <v>509876.10620528</v>
      </c>
      <c r="Z50" s="229">
        <v>0.12</v>
      </c>
      <c r="AB50" s="13">
        <v>2024</v>
      </c>
      <c r="AC50" s="13">
        <v>9</v>
      </c>
      <c r="AD50" s="13" t="str">
        <v>EAST</v>
      </c>
      <c r="AE50" s="13" t="str">
        <v>C49SHA20240925/ZQR</v>
      </c>
      <c r="AF50" s="13" t="str">
        <v>江苏中科朗恩斯</v>
      </c>
      <c r="AG50" s="13" t="str">
        <v>YSM10</v>
      </c>
      <c r="AH50" s="13">
        <v>1</v>
      </c>
      <c r="AI50" s="92" t="str">
        <v>RMB</v>
      </c>
      <c r="AJ50" s="118">
        <v>707040</v>
      </c>
      <c r="AK50" s="97">
        <v>1.1080000000000001</v>
      </c>
      <c r="AL50" s="92">
        <v>693274.61946902669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WEST</v>
      </c>
      <c r="S51" s="13" t="str">
        <v>JG-3402-2408290001</v>
      </c>
      <c r="T51" s="13" t="str">
        <v>重庆君歌</v>
      </c>
      <c r="U51" s="13" t="str">
        <v>YSi-V</v>
      </c>
      <c r="V51" s="13">
        <v>1</v>
      </c>
      <c r="W51" s="92" t="str">
        <v>RMB</v>
      </c>
      <c r="X51" s="97">
        <v>1.1080000000000001</v>
      </c>
      <c r="Y51" s="92">
        <v>426530.97345200408</v>
      </c>
      <c r="Z51" s="229">
        <v>0.12</v>
      </c>
      <c r="AB51" s="13">
        <v>2024</v>
      </c>
      <c r="AC51" s="13">
        <v>9</v>
      </c>
      <c r="AD51" s="13" t="str">
        <v>EAST</v>
      </c>
      <c r="AE51" s="13" t="str">
        <v>C28SHA20240920/ZQR</v>
      </c>
      <c r="AF51" s="13" t="str">
        <v>江苏中科朗恩斯</v>
      </c>
      <c r="AG51" s="13" t="str">
        <v>YSi-V</v>
      </c>
      <c r="AH51" s="13">
        <v>1</v>
      </c>
      <c r="AI51" s="92" t="str">
        <v>RMB</v>
      </c>
      <c r="AJ51" s="118">
        <v>375000</v>
      </c>
      <c r="AK51" s="97">
        <v>1.1080000000000001</v>
      </c>
      <c r="AL51" s="92">
        <v>367699.11504424788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EAST</v>
      </c>
      <c r="S52" s="13" t="str">
        <v>C49SHA20240923/ZQR</v>
      </c>
      <c r="T52" s="13" t="str">
        <v>上海和贤</v>
      </c>
      <c r="U52" s="13" t="str">
        <v>YSM20WR</v>
      </c>
      <c r="V52" s="13">
        <v>1</v>
      </c>
      <c r="W52" s="92" t="str">
        <v>RMB</v>
      </c>
      <c r="X52" s="97">
        <v>1.1080000000000001</v>
      </c>
      <c r="Y52" s="92">
        <v>671936.30442477891</v>
      </c>
      <c r="Z52" s="229">
        <v>0.12</v>
      </c>
      <c r="AB52" s="13">
        <v>2024</v>
      </c>
      <c r="AC52" s="13">
        <v>9</v>
      </c>
      <c r="AD52" s="13" t="str">
        <v>EAST</v>
      </c>
      <c r="AE52" s="13" t="str">
        <v>C28SHA20240920/ZQR</v>
      </c>
      <c r="AF52" s="13" t="str">
        <v>江苏中科朗恩斯</v>
      </c>
      <c r="AG52" s="13" t="str">
        <v>YSi-V</v>
      </c>
      <c r="AH52" s="13">
        <v>1</v>
      </c>
      <c r="AI52" s="92" t="str">
        <v>RMB</v>
      </c>
      <c r="AJ52" s="118">
        <v>375000</v>
      </c>
      <c r="AK52" s="97">
        <v>1.1080000000000001</v>
      </c>
      <c r="AL52" s="92">
        <v>367699.11504424788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C49SHA20240923/ZQR</v>
      </c>
      <c r="T53" s="13" t="str">
        <v>上海和贤</v>
      </c>
      <c r="U53" s="13" t="str">
        <v>YSM20WR</v>
      </c>
      <c r="V53" s="13">
        <v>1</v>
      </c>
      <c r="W53" s="92" t="str">
        <v>RMB</v>
      </c>
      <c r="X53" s="97">
        <v>1.1080000000000001</v>
      </c>
      <c r="Y53" s="92">
        <v>671936.30442477891</v>
      </c>
      <c r="Z53" s="229">
        <v>0.12</v>
      </c>
      <c r="AB53" s="13">
        <v>2024</v>
      </c>
      <c r="AC53" s="13">
        <v>9</v>
      </c>
      <c r="AD53" s="13" t="str">
        <v>EAST</v>
      </c>
      <c r="AE53" s="13" t="str">
        <v>C28SHA20240920/ZQR</v>
      </c>
      <c r="AF53" s="13" t="str">
        <v>江苏中科朗恩斯</v>
      </c>
      <c r="AG53" s="13" t="str">
        <v>YSi-V</v>
      </c>
      <c r="AH53" s="13">
        <v>1</v>
      </c>
      <c r="AI53" s="92" t="str">
        <v>RMB</v>
      </c>
      <c r="AJ53" s="118">
        <v>375000</v>
      </c>
      <c r="AK53" s="97">
        <v>1.1080000000000001</v>
      </c>
      <c r="AL53" s="92">
        <v>367699.11504424788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SOUTH</v>
      </c>
      <c r="S54" s="13" t="str">
        <v>C49SZX20240166SX</v>
      </c>
      <c r="T54" s="13" t="str">
        <v>龙腾共创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632442.47787610628</v>
      </c>
      <c r="Z54" s="229">
        <v>0.12</v>
      </c>
      <c r="AB54" s="13">
        <v>2024</v>
      </c>
      <c r="AC54" s="13">
        <v>9</v>
      </c>
      <c r="AD54" s="13" t="str">
        <v>EAST</v>
      </c>
      <c r="AE54" s="13" t="str">
        <v>C28SHA20240925/ZQR</v>
      </c>
      <c r="AF54" s="13" t="str">
        <v>江苏中科朗恩斯</v>
      </c>
      <c r="AG54" s="13" t="str">
        <v>YSi-V</v>
      </c>
      <c r="AH54" s="13">
        <v>1</v>
      </c>
      <c r="AI54" s="92" t="str">
        <v>RMB</v>
      </c>
      <c r="AJ54" s="118">
        <v>375000</v>
      </c>
      <c r="AK54" s="97">
        <v>1.1080000000000001</v>
      </c>
      <c r="AL54" s="92">
        <v>367699.11504424788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SOUTH</v>
      </c>
      <c r="S55" s="13" t="str">
        <v>C49SZX20240166SX</v>
      </c>
      <c r="T55" s="13" t="str">
        <v>龙腾共创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632442.47787610628</v>
      </c>
      <c r="Z55" s="229">
        <v>0.12</v>
      </c>
      <c r="AB55" s="13">
        <v>2024</v>
      </c>
      <c r="AC55" s="13">
        <v>9</v>
      </c>
      <c r="AD55" s="13" t="str">
        <v>EAST</v>
      </c>
      <c r="AE55" s="13" t="str">
        <v>C28SHA20240925/ZQR</v>
      </c>
      <c r="AF55" s="13" t="str">
        <v>江苏中科朗恩斯</v>
      </c>
      <c r="AG55" s="13" t="str">
        <v>YSi-V</v>
      </c>
      <c r="AH55" s="13">
        <v>1</v>
      </c>
      <c r="AI55" s="92" t="str">
        <v>RMB</v>
      </c>
      <c r="AJ55" s="118">
        <v>375000</v>
      </c>
      <c r="AK55" s="97">
        <v>1.1080000000000001</v>
      </c>
      <c r="AL55" s="92">
        <v>367699.11504424788</v>
      </c>
      <c r="AM55" s="229">
        <v>0.12</v>
      </c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>
        <v>2024</v>
      </c>
      <c r="AC56" s="13">
        <v>9</v>
      </c>
      <c r="AD56" s="13" t="str">
        <v>EAST</v>
      </c>
      <c r="AE56" s="13" t="str">
        <v>C28SHA20240925/ZQR</v>
      </c>
      <c r="AF56" s="13" t="str">
        <v>江苏中科朗恩斯</v>
      </c>
      <c r="AG56" s="13" t="str">
        <v>YSi-V</v>
      </c>
      <c r="AH56" s="13">
        <v>1</v>
      </c>
      <c r="AI56" s="92" t="str">
        <v>RMB</v>
      </c>
      <c r="AJ56" s="118">
        <v>375000</v>
      </c>
      <c r="AK56" s="97">
        <v>1.1080000000000001</v>
      </c>
      <c r="AL56" s="92">
        <v>367699.11504424788</v>
      </c>
      <c r="AM56" s="229">
        <v>0.12</v>
      </c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YSM20R</v>
      </c>
      <c r="V57" s="13">
        <v>1</v>
      </c>
      <c r="W57" s="92" t="str">
        <v>RMB</v>
      </c>
      <c r="X57" s="97">
        <v>1.1080000000000001</v>
      </c>
      <c r="Y57" s="92">
        <v>902088.49557522137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YSM20R</v>
      </c>
      <c r="V58" s="13">
        <v>1</v>
      </c>
      <c r="W58" s="92" t="str">
        <v>RMB</v>
      </c>
      <c r="X58" s="97">
        <v>1.1080000000000001</v>
      </c>
      <c r="Y58" s="92">
        <v>902088.49557522137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EAST</v>
      </c>
      <c r="S60" s="13" t="str">
        <v>C49SHA20240925/ZQR</v>
      </c>
      <c r="T60" s="13" t="str">
        <v>江苏中科朗恩斯</v>
      </c>
      <c r="U60" s="13" t="str">
        <v>YSM10</v>
      </c>
      <c r="V60" s="13">
        <v>1</v>
      </c>
      <c r="W60" s="92" t="str">
        <v>RMB</v>
      </c>
      <c r="X60" s="97">
        <v>1.1080000000000001</v>
      </c>
      <c r="Y60" s="92">
        <v>693274.61946902669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 t="str">
        <v>C49SHA20240925/ZQR</v>
      </c>
      <c r="T61" s="13" t="str">
        <v>江苏中科朗恩斯</v>
      </c>
      <c r="U61" s="13" t="str">
        <v>YSM10</v>
      </c>
      <c r="V61" s="13">
        <v>1</v>
      </c>
      <c r="W61" s="92" t="str">
        <v>RMB</v>
      </c>
      <c r="X61" s="97">
        <v>1.1080000000000001</v>
      </c>
      <c r="Y61" s="90">
        <v>693274.61946902669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2024-10-28T08:57:41Z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