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512" documentId="13_ncr:1_{D7B31631-9EC2-A043-AB5E-59F176544080}" xr6:coauthVersionLast="47" xr6:coauthVersionMax="47" xr10:uidLastSave="{64B04835-2F71-4CA0-9FD0-80BBE98309D0}"/>
  <bookViews>
    <workbookView xWindow="-108" yWindow="-108" windowWidth="23256" windowHeight="1257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21" i="1"/>
  <c r="AC3821" i="1" s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AB3822" i="1" s="1"/>
  <c r="AC3822" i="1" s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20" i="1" l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21" i="1" l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822" i="1" s="1"/>
  <c r="AK3822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2706" i="1" l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<sst xmlns="http://schemas.openxmlformats.org/spreadsheetml/2006/main" count="45640" uniqueCount="3636">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</sst>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C1" zoomScale="70" zoomScaleNormal="70" workbookViewId="0">
      <pane ySplit="1" topLeftCell="A3793" activePane="bottomLeft" state="frozen"/>
      <selection activeCell="L1" sqref="L1"/>
      <selection pane="bottomLeft" activeCell="K3815" sqref="K381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20576311.68141593</v>
      </c>
      <c r="AJ80" s="19">
        <f t="shared" si="24"/>
        <v>2370046.0947699118</v>
      </c>
      <c r="AK80" s="20">
        <f t="shared" si="25"/>
        <v>0.11518323261551705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24615463.037168141</v>
      </c>
      <c r="AJ115" s="27">
        <f t="shared" si="24"/>
        <v>2921497.5836888491</v>
      </c>
      <c r="AK115" s="28">
        <f t="shared" si="25"/>
        <v>0.11868546121913413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24615463.037168141</v>
      </c>
      <c r="AJ201" s="19">
        <f t="shared" si="77"/>
        <v>2921497.5836888491</v>
      </c>
      <c r="AK201" s="20">
        <f t="shared" si="78"/>
        <v>0.11868546121913413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24615463.037168141</v>
      </c>
      <c r="AJ202" s="19">
        <f t="shared" si="77"/>
        <v>2921497.5836888491</v>
      </c>
      <c r="AK202" s="20">
        <f t="shared" si="78"/>
        <v>0.11868546121913413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20576311.68141593</v>
      </c>
      <c r="AJ250" s="19">
        <f t="shared" si="77"/>
        <v>2370046.0947699118</v>
      </c>
      <c r="AK250" s="20">
        <f t="shared" si="78"/>
        <v>0.11518323261551705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20576311.68141593</v>
      </c>
      <c r="AJ310" s="19">
        <f t="shared" si="97"/>
        <v>2370046.0947699118</v>
      </c>
      <c r="AK310" s="20">
        <f t="shared" si="98"/>
        <v>0.11518323261551705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20576311.68141593</v>
      </c>
      <c r="AJ311" s="19">
        <f t="shared" si="97"/>
        <v>2370046.0947699118</v>
      </c>
      <c r="AK311" s="20">
        <f t="shared" si="98"/>
        <v>0.11518323261551705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20576311.68141593</v>
      </c>
      <c r="AJ342" s="19">
        <f t="shared" si="116"/>
        <v>2370046.0947699118</v>
      </c>
      <c r="AK342" s="20">
        <f t="shared" si="117"/>
        <v>0.11518323261551705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20576311.68141593</v>
      </c>
      <c r="AJ343" s="19">
        <f t="shared" si="116"/>
        <v>2370046.0947699118</v>
      </c>
      <c r="AK343" s="20">
        <f t="shared" si="117"/>
        <v>0.11518323261551705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24615463.037168141</v>
      </c>
      <c r="AJ465" s="27">
        <f t="shared" si="152"/>
        <v>2921497.5836888491</v>
      </c>
      <c r="AK465" s="28">
        <f t="shared" si="153"/>
        <v>0.11868546121913413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24615463.037168141</v>
      </c>
      <c r="AJ466" s="27">
        <f t="shared" si="152"/>
        <v>2921497.5836888491</v>
      </c>
      <c r="AK466" s="28">
        <f t="shared" si="153"/>
        <v>0.11868546121913413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24615463.037168141</v>
      </c>
      <c r="AJ467" s="27">
        <f t="shared" si="152"/>
        <v>2921497.5836888491</v>
      </c>
      <c r="AK467" s="28">
        <f t="shared" si="153"/>
        <v>0.11868546121913413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20576311.68141593</v>
      </c>
      <c r="AJ505" s="19">
        <f t="shared" si="152"/>
        <v>2370046.0947699118</v>
      </c>
      <c r="AK505" s="20">
        <f t="shared" si="153"/>
        <v>0.11518323261551705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20576311.68141593</v>
      </c>
      <c r="AJ506" s="19">
        <f t="shared" si="152"/>
        <v>2370046.0947699118</v>
      </c>
      <c r="AK506" s="20">
        <f t="shared" si="153"/>
        <v>0.11518323261551705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20576311.68141593</v>
      </c>
      <c r="AJ507" s="19">
        <f t="shared" si="152"/>
        <v>2370046.0947699118</v>
      </c>
      <c r="AK507" s="20">
        <f t="shared" si="153"/>
        <v>0.11518323261551705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20576311.68141593</v>
      </c>
      <c r="AJ508" s="19">
        <f t="shared" si="152"/>
        <v>2370046.0947699118</v>
      </c>
      <c r="AK508" s="20">
        <f t="shared" si="153"/>
        <v>0.11518323261551705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20576311.68141593</v>
      </c>
      <c r="AJ540" s="19">
        <f t="shared" si="170"/>
        <v>2370046.0947699118</v>
      </c>
      <c r="AK540" s="20">
        <f t="shared" si="171"/>
        <v>0.11518323261551705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20576311.68141593</v>
      </c>
      <c r="AJ541" s="19">
        <f t="shared" si="170"/>
        <v>2370046.0947699118</v>
      </c>
      <c r="AK541" s="20">
        <f t="shared" si="171"/>
        <v>0.11518323261551705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20576311.68141593</v>
      </c>
      <c r="AJ542" s="19">
        <f t="shared" si="170"/>
        <v>2370046.0947699118</v>
      </c>
      <c r="AK542" s="20">
        <f t="shared" si="171"/>
        <v>0.11518323261551705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20576311.68141593</v>
      </c>
      <c r="AJ622" s="19">
        <f t="shared" si="189"/>
        <v>2370046.0947699118</v>
      </c>
      <c r="AK622" s="20">
        <f t="shared" si="190"/>
        <v>0.11518323261551705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20576311.68141593</v>
      </c>
      <c r="AJ633" s="19">
        <f t="shared" si="189"/>
        <v>2370046.0947699118</v>
      </c>
      <c r="AK633" s="20">
        <f t="shared" si="190"/>
        <v>0.11518323261551705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20576311.68141593</v>
      </c>
      <c r="AJ634" s="19">
        <f t="shared" si="189"/>
        <v>2370046.0947699118</v>
      </c>
      <c r="AK634" s="20">
        <f t="shared" si="190"/>
        <v>0.11518323261551705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24615463.037168141</v>
      </c>
      <c r="AJ875" s="19">
        <f t="shared" si="263"/>
        <v>2921497.5836888491</v>
      </c>
      <c r="AK875" s="20">
        <f t="shared" si="264"/>
        <v>0.11868546121913413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24615463.037168141</v>
      </c>
      <c r="AJ876" s="19">
        <f t="shared" si="263"/>
        <v>2921497.5836888491</v>
      </c>
      <c r="AK876" s="20">
        <f t="shared" si="264"/>
        <v>0.11868546121913413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24615463.037168141</v>
      </c>
      <c r="AJ877" s="19">
        <f t="shared" si="263"/>
        <v>2921497.5836888491</v>
      </c>
      <c r="AK877" s="20">
        <f t="shared" si="264"/>
        <v>0.11868546121913413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24615463.037168141</v>
      </c>
      <c r="AJ878" s="19">
        <f t="shared" si="263"/>
        <v>2921497.5836888491</v>
      </c>
      <c r="AK878" s="20">
        <f t="shared" si="264"/>
        <v>0.11868546121913413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24615463.037168141</v>
      </c>
      <c r="AJ879" s="19">
        <f t="shared" si="263"/>
        <v>2921497.5836888491</v>
      </c>
      <c r="AK879" s="20">
        <f t="shared" si="264"/>
        <v>0.11868546121913413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24615463.037168141</v>
      </c>
      <c r="AJ880" s="19">
        <f t="shared" si="263"/>
        <v>2921497.5836888491</v>
      </c>
      <c r="AK880" s="20">
        <f t="shared" si="264"/>
        <v>0.11868546121913413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24615463.037168141</v>
      </c>
      <c r="AJ881" s="19">
        <f t="shared" si="263"/>
        <v>2921497.5836888491</v>
      </c>
      <c r="AK881" s="20">
        <f t="shared" si="264"/>
        <v>0.11868546121913413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24615463.037168141</v>
      </c>
      <c r="AJ882" s="19">
        <f t="shared" si="263"/>
        <v>2921497.5836888491</v>
      </c>
      <c r="AK882" s="20">
        <f t="shared" si="264"/>
        <v>0.11868546121913413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24615463.037168141</v>
      </c>
      <c r="AJ883" s="19">
        <f t="shared" si="263"/>
        <v>2921497.5836888491</v>
      </c>
      <c r="AK883" s="20">
        <f t="shared" si="264"/>
        <v>0.11868546121913413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24615463.037168141</v>
      </c>
      <c r="AJ884" s="19">
        <f t="shared" si="263"/>
        <v>2921497.5836888491</v>
      </c>
      <c r="AK884" s="20">
        <f t="shared" si="264"/>
        <v>0.11868546121913413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24615463.037168141</v>
      </c>
      <c r="AJ885" s="19">
        <f t="shared" si="263"/>
        <v>2921497.5836888491</v>
      </c>
      <c r="AK885" s="20">
        <f t="shared" si="264"/>
        <v>0.11868546121913413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24615463.037168141</v>
      </c>
      <c r="AJ886" s="19">
        <f t="shared" si="263"/>
        <v>2921497.5836888491</v>
      </c>
      <c r="AK886" s="20">
        <f t="shared" si="264"/>
        <v>0.11868546121913413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20576311.68141593</v>
      </c>
      <c r="AJ1429" s="19">
        <f t="shared" si="430"/>
        <v>2370046.0947699118</v>
      </c>
      <c r="AK1429" s="20">
        <f t="shared" si="431"/>
        <v>0.11518323261551705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20576311.68141593</v>
      </c>
      <c r="AJ1430" s="19">
        <f t="shared" si="430"/>
        <v>2370046.0947699118</v>
      </c>
      <c r="AK1430" s="20">
        <f t="shared" si="431"/>
        <v>0.11518323261551705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20576311.68141593</v>
      </c>
      <c r="AJ1434" s="19">
        <f t="shared" si="430"/>
        <v>2370046.0947699118</v>
      </c>
      <c r="AK1434" s="20">
        <f t="shared" si="431"/>
        <v>0.11518323261551705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24615463.037168141</v>
      </c>
      <c r="AJ1446" s="27">
        <f t="shared" si="430"/>
        <v>2921497.5836888491</v>
      </c>
      <c r="AK1446" s="28">
        <f t="shared" si="431"/>
        <v>0.11868546121913413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20576311.68141593</v>
      </c>
      <c r="AJ1632" s="19">
        <f t="shared" si="484"/>
        <v>2370046.0947699118</v>
      </c>
      <c r="AK1632" s="20">
        <f t="shared" si="485"/>
        <v>0.11518323261551705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24615463.037168141</v>
      </c>
      <c r="AJ1734" s="27">
        <f t="shared" ref="AJ1734:AJ1797" si="519">IF(P1734="C66 SERVICE","",SUMIFS(AC:AC,F:F,F1734,G:G,G1734,E:E,E1734))</f>
        <v>2921497.5836888491</v>
      </c>
      <c r="AK1734" s="28">
        <f t="shared" ref="AK1734:AK1797" si="520">IF(AJ1734&gt;0,AJ1734/AI1734,"")</f>
        <v>0.11868546121913413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24615463.037168141</v>
      </c>
      <c r="AJ1782" s="27">
        <f t="shared" si="519"/>
        <v>2921497.5836888491</v>
      </c>
      <c r="AK1782" s="28">
        <f t="shared" si="520"/>
        <v>0.11868546121913413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24615463.037168141</v>
      </c>
      <c r="AJ1783" s="27">
        <f t="shared" si="519"/>
        <v>2921497.5836888491</v>
      </c>
      <c r="AK1783" s="28">
        <f t="shared" si="520"/>
        <v>0.11868546121913413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24615463.037168141</v>
      </c>
      <c r="AJ1784" s="27">
        <f t="shared" si="519"/>
        <v>2921497.5836888491</v>
      </c>
      <c r="AK1784" s="28">
        <f t="shared" si="520"/>
        <v>0.11868546121913413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24615463.037168141</v>
      </c>
      <c r="AJ1785" s="27">
        <f t="shared" si="519"/>
        <v>2921497.5836888491</v>
      </c>
      <c r="AK1785" s="28">
        <f t="shared" si="520"/>
        <v>0.11868546121913413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24615463.037168141</v>
      </c>
      <c r="AJ1786" s="27">
        <f t="shared" si="519"/>
        <v>2921497.5836888491</v>
      </c>
      <c r="AK1786" s="28">
        <f t="shared" si="520"/>
        <v>0.11868546121913413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24615463.037168141</v>
      </c>
      <c r="AJ1787" s="27">
        <f t="shared" si="519"/>
        <v>2921497.5836888491</v>
      </c>
      <c r="AK1787" s="28">
        <f t="shared" si="520"/>
        <v>0.11868546121913413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24615463.037168141</v>
      </c>
      <c r="AJ1977" s="19">
        <f t="shared" si="576"/>
        <v>2921497.5836888491</v>
      </c>
      <c r="AK1977" s="20">
        <f t="shared" si="577"/>
        <v>0.11868546121913413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24615463.037168141</v>
      </c>
      <c r="AJ1978" s="19">
        <f t="shared" si="576"/>
        <v>2921497.5836888491</v>
      </c>
      <c r="AK1978" s="20">
        <f t="shared" si="577"/>
        <v>0.11868546121913413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24615463.037168141</v>
      </c>
      <c r="AJ1979" s="19">
        <f t="shared" si="576"/>
        <v>2921497.5836888491</v>
      </c>
      <c r="AK1979" s="20">
        <f t="shared" si="577"/>
        <v>0.11868546121913413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24615463.037168141</v>
      </c>
      <c r="AJ1987" s="27">
        <f t="shared" si="576"/>
        <v>2921497.5836888491</v>
      </c>
      <c r="AK1987" s="28">
        <f t="shared" si="577"/>
        <v>0.11868546121913413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24615463.037168141</v>
      </c>
      <c r="AJ1988" s="27">
        <f t="shared" si="576"/>
        <v>2921497.5836888491</v>
      </c>
      <c r="AK1988" s="28">
        <f t="shared" si="577"/>
        <v>0.11868546121913413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24615463.037168141</v>
      </c>
      <c r="AJ2004" s="27">
        <f t="shared" si="595"/>
        <v>2921497.5836888491</v>
      </c>
      <c r="AK2004" s="28">
        <f t="shared" si="596"/>
        <v>0.11868546121913413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24615463.037168141</v>
      </c>
      <c r="AJ2005" s="27">
        <f t="shared" si="595"/>
        <v>2921497.5836888491</v>
      </c>
      <c r="AK2005" s="28">
        <f t="shared" si="596"/>
        <v>0.11868546121913413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24615463.037168141</v>
      </c>
      <c r="AJ2391" s="27">
        <f t="shared" si="712"/>
        <v>2921497.5836888491</v>
      </c>
      <c r="AK2391" s="28">
        <f t="shared" si="713"/>
        <v>0.11868546121913413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24615463.037168141</v>
      </c>
      <c r="AJ2410" s="19">
        <f t="shared" si="712"/>
        <v>2921497.5836888491</v>
      </c>
      <c r="AK2410" s="20">
        <f t="shared" si="713"/>
        <v>0.11868546121913413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24615463.037168141</v>
      </c>
      <c r="AJ2411" s="19">
        <f t="shared" si="712"/>
        <v>2921497.5836888491</v>
      </c>
      <c r="AK2411" s="20">
        <f t="shared" si="713"/>
        <v>0.11868546121913413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20576311.68141593</v>
      </c>
      <c r="AJ2612" s="27">
        <f t="shared" si="768"/>
        <v>2370046.0947699118</v>
      </c>
      <c r="AK2612" s="28">
        <f t="shared" si="769"/>
        <v>0.11518323261551705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20576311.68141593</v>
      </c>
      <c r="AJ2613" s="27">
        <f t="shared" si="768"/>
        <v>2370046.0947699118</v>
      </c>
      <c r="AK2613" s="28">
        <f t="shared" si="769"/>
        <v>0.11518323261551705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19654681.575150441</v>
      </c>
      <c r="AJ2619" s="19">
        <f t="shared" si="768"/>
        <v>2358561.7890180536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19654681.575150441</v>
      </c>
      <c r="AJ2679" s="19">
        <f t="shared" si="787"/>
        <v>2358561.7890180536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19654681.575150441</v>
      </c>
      <c r="AJ2791" s="27">
        <f t="shared" si="826"/>
        <v>2358561.7890180536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24615463.037168141</v>
      </c>
      <c r="AJ2837" s="27">
        <f t="shared" si="844"/>
        <v>2921497.5836888491</v>
      </c>
      <c r="AK2837" s="28">
        <f t="shared" si="845"/>
        <v>0.11868546121913413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24615463.037168141</v>
      </c>
      <c r="AJ2838" s="27">
        <f t="shared" si="844"/>
        <v>2921497.5836888491</v>
      </c>
      <c r="AK2838" s="28">
        <f t="shared" si="845"/>
        <v>0.11868546121913413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24615463.037168141</v>
      </c>
      <c r="AJ2839" s="27">
        <f t="shared" si="844"/>
        <v>2921497.5836888491</v>
      </c>
      <c r="AK2839" s="28">
        <f t="shared" si="845"/>
        <v>0.11868546121913413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24615463.037168141</v>
      </c>
      <c r="AJ2840" s="27">
        <f t="shared" si="844"/>
        <v>2921497.5836888491</v>
      </c>
      <c r="AK2840" s="28">
        <f t="shared" si="845"/>
        <v>0.11868546121913413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19654681.575150441</v>
      </c>
      <c r="AJ2846" s="27">
        <f t="shared" si="844"/>
        <v>2358561.7890180536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19654681.575150441</v>
      </c>
      <c r="AJ2847" s="27">
        <f t="shared" si="844"/>
        <v>2358561.7890180536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20576311.68141593</v>
      </c>
      <c r="AJ2965" s="19">
        <f t="shared" si="885"/>
        <v>2370046.0947699118</v>
      </c>
      <c r="AK2965" s="20">
        <f t="shared" si="886"/>
        <v>0.11518323261551705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20576311.68141593</v>
      </c>
      <c r="AJ2966" s="19">
        <f t="shared" si="885"/>
        <v>2370046.0947699118</v>
      </c>
      <c r="AK2966" s="20">
        <f t="shared" si="886"/>
        <v>0.11518323261551705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20576311.68141593</v>
      </c>
      <c r="AJ3161" s="19">
        <f t="shared" si="940"/>
        <v>2370046.0947699118</v>
      </c>
      <c r="AK3161" s="20">
        <f t="shared" si="941"/>
        <v>0.11518323261551705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19654681.575150441</v>
      </c>
      <c r="AJ3278" s="200">
        <f t="shared" si="979"/>
        <v>2358561.7890180536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19654681.575150441</v>
      </c>
      <c r="AJ3343" s="200">
        <f t="shared" si="999"/>
        <v>2358561.7890180536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24615463.037168141</v>
      </c>
      <c r="AJ3550" s="27">
        <f t="shared" si="1045"/>
        <v>2921497.5836888491</v>
      </c>
      <c r="AK3550" s="28">
        <f t="shared" si="1046"/>
        <v>0.11868546121913413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24615463.037168141</v>
      </c>
      <c r="AJ3551" s="27">
        <f t="shared" si="1045"/>
        <v>2921497.5836888491</v>
      </c>
      <c r="AK3551" s="28">
        <f t="shared" si="1046"/>
        <v>0.11868546121913413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24615463.037168141</v>
      </c>
      <c r="AJ3552" s="27">
        <f t="shared" si="1045"/>
        <v>2921497.5836888491</v>
      </c>
      <c r="AK3552" s="28">
        <f t="shared" si="1046"/>
        <v>0.11868546121913413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24615463.037168141</v>
      </c>
      <c r="AJ3553" s="27">
        <f t="shared" si="1045"/>
        <v>2921497.5836888491</v>
      </c>
      <c r="AK3553" s="28">
        <f t="shared" si="1046"/>
        <v>0.11868546121913413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19654681.575150441</v>
      </c>
      <c r="AJ3566" s="27">
        <f t="shared" si="1045"/>
        <v>2358561.7890180536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19654681.575150441</v>
      </c>
      <c r="AJ3570" s="19">
        <f t="shared" si="1045"/>
        <v>2358561.7890180536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19654681.575150441</v>
      </c>
      <c r="AJ3571" s="19">
        <f t="shared" si="1045"/>
        <v>2358561.7890180536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19654681.575150441</v>
      </c>
      <c r="AJ3585" s="27">
        <f t="shared" si="1045"/>
        <v>2358561.7890180536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19654681.575150441</v>
      </c>
      <c r="AJ3586" s="27">
        <f t="shared" si="1045"/>
        <v>2358561.7890180536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19654681.575150441</v>
      </c>
      <c r="AJ3587" s="27">
        <f t="shared" si="1045"/>
        <v>2358561.7890180536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19654681.575150441</v>
      </c>
      <c r="AJ3588" s="27">
        <f t="shared" si="1045"/>
        <v>2358561.7890180536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19654681.575150441</v>
      </c>
      <c r="AJ3589" s="27">
        <f t="shared" si="1045"/>
        <v>2358561.7890180536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19654681.575150441</v>
      </c>
      <c r="AJ3590" s="27">
        <f t="shared" ref="AJ3590:AJ3653" si="1068">IF(P3590="C66 SERVICE","",SUMIFS(AC:AC,F:F,F3590,G:G,G3590,E:E,E3590))</f>
        <v>2358561.7890180536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19654681.575150441</v>
      </c>
      <c r="AJ3593" s="27">
        <f t="shared" si="1068"/>
        <v>2358561.7890180536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19654681.575150441</v>
      </c>
      <c r="AJ3594" s="27">
        <f t="shared" si="1068"/>
        <v>2358561.7890180536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19654681.575150441</v>
      </c>
      <c r="AJ3595" s="27">
        <f t="shared" si="1068"/>
        <v>2358561.7890180536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19654681.575150441</v>
      </c>
      <c r="AJ3596" s="27">
        <f t="shared" si="1068"/>
        <v>2358561.7890180536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24615463.037168141</v>
      </c>
      <c r="AJ3602" s="27">
        <f t="shared" si="1068"/>
        <v>2921497.5836888491</v>
      </c>
      <c r="AK3602" s="28">
        <f t="shared" si="1069"/>
        <v>0.11868546121913413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19654681.575150441</v>
      </c>
      <c r="AJ3631" s="200">
        <f t="shared" si="1068"/>
        <v>2358561.7890180536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3614</v>
      </c>
      <c r="K3645" s="29" t="s">
        <v>3615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3614</v>
      </c>
      <c r="K3646" s="29" t="s">
        <v>3615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3614</v>
      </c>
      <c r="K3647" s="29" t="s">
        <v>3615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3614</v>
      </c>
      <c r="K3648" s="29" t="s">
        <v>3615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3614</v>
      </c>
      <c r="K3649" s="29" t="s">
        <v>3615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3614</v>
      </c>
      <c r="K3650" s="29" t="s">
        <v>3615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3614</v>
      </c>
      <c r="K3651" s="29" t="s">
        <v>3615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19654681.575150441</v>
      </c>
      <c r="AJ3652" s="200">
        <f t="shared" si="1068"/>
        <v>2358561.7890180536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19654681.575150441</v>
      </c>
      <c r="AJ3661" s="200">
        <f t="shared" si="1090"/>
        <v>2358561.7890180536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19654681.575150441</v>
      </c>
      <c r="AJ3663" s="200">
        <f t="shared" si="1090"/>
        <v>2358561.7890180536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3633</v>
      </c>
      <c r="K3667" s="29" t="s">
        <v>3634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19654681.575150441</v>
      </c>
      <c r="AJ3667" s="200">
        <f t="shared" si="1090"/>
        <v>2358561.7890180536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24615463.037168141</v>
      </c>
      <c r="AJ3698" s="200">
        <f t="shared" si="1090"/>
        <v>2921497.5836888491</v>
      </c>
      <c r="AK3698" s="201">
        <f t="shared" si="1091"/>
        <v>0.11868546121913413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24615463.037168141</v>
      </c>
      <c r="AJ3699" s="200">
        <f t="shared" si="1090"/>
        <v>2921497.5836888491</v>
      </c>
      <c r="AK3699" s="201">
        <f t="shared" si="1091"/>
        <v>0.11868546121913413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19654681.575150441</v>
      </c>
      <c r="AJ3707" s="200">
        <f t="shared" si="1090"/>
        <v>2358561.7890180536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12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19654681.575150441</v>
      </c>
      <c r="AJ3717" s="200">
        <f t="shared" si="1090"/>
        <v>2358561.7890180536</v>
      </c>
      <c r="AK3717" s="201">
        <f t="shared" si="1091"/>
        <v>0.12000000000000004</v>
      </c>
      <c r="AL3717" s="24"/>
      <c r="AM3717" s="24"/>
      <c r="AN3717" s="24"/>
      <c r="AO3717" s="24"/>
      <c r="AP3717" s="165" t="str">
        <f t="shared" si="1092"/>
        <v>202412</v>
      </c>
      <c r="AQ3717" s="203" t="str">
        <f t="shared" si="1093"/>
        <v>202412RMB</v>
      </c>
      <c r="AR3717" s="206" t="str">
        <f t="shared" si="1094"/>
        <v>YAMAHA_Mounter</v>
      </c>
      <c r="AS3717" s="22">
        <f t="shared" si="1095"/>
        <v>3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12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19654681.575150441</v>
      </c>
      <c r="AJ3718" s="200">
        <f t="shared" ref="AJ3718:AJ3724" si="1112">IF(P3718="C66 SERVICE","",SUMIFS(AC:AC,F:F,F3718,G:G,G3718,E:E,E3718))</f>
        <v>2358561.7890180536</v>
      </c>
      <c r="AK3718" s="201">
        <f t="shared" ref="AK3718:AK3724" si="1113">IF(AJ3718&gt;0,AJ3718/AI3718,"")</f>
        <v>0.12000000000000004</v>
      </c>
      <c r="AL3718" s="24"/>
      <c r="AM3718" s="24"/>
      <c r="AN3718" s="24"/>
      <c r="AO3718" s="24"/>
      <c r="AP3718" s="165" t="str">
        <f t="shared" ref="AP3718:AP3724" si="1114">IF(F3718="","",F3718&amp;G3718)</f>
        <v>202412</v>
      </c>
      <c r="AQ3718" s="203" t="str">
        <f t="shared" ref="AQ3718:AQ3724" si="1115">IF(W3718="","",F3718&amp;G3718&amp;W3718)</f>
        <v>202412RMB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3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18953490.796460174</v>
      </c>
      <c r="AJ3726" s="200">
        <f t="shared" si="1131"/>
        <v>2274418.8955752216</v>
      </c>
      <c r="AK3726" s="201">
        <f t="shared" si="1132"/>
        <v>0.12000000000000004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19654681.575150441</v>
      </c>
      <c r="AJ3728" s="200">
        <f t="shared" si="1131"/>
        <v>2358561.7890180536</v>
      </c>
      <c r="AK3728" s="201">
        <f t="shared" si="1132"/>
        <v>0.12000000000000004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19654681.575150441</v>
      </c>
      <c r="AJ3729" s="200">
        <f t="shared" si="1131"/>
        <v>2358561.7890180536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18953490.796460174</v>
      </c>
      <c r="AJ3735" s="200">
        <f t="shared" si="1131"/>
        <v>2274418.8955752216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18953490.796460174</v>
      </c>
      <c r="AJ3737" s="200">
        <f t="shared" si="1131"/>
        <v>2274418.8955752216</v>
      </c>
      <c r="AK3737" s="201">
        <f t="shared" si="1132"/>
        <v>0.12000000000000004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19654681.575150441</v>
      </c>
      <c r="AJ3744" s="200">
        <f t="shared" si="1131"/>
        <v>2358561.7890180536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19654681.575150441</v>
      </c>
      <c r="AJ3745" s="200">
        <f t="shared" si="1131"/>
        <v>2358561.7890180536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19654681.575150441</v>
      </c>
      <c r="AJ3746" s="200">
        <f t="shared" si="1131"/>
        <v>2358561.7890180536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19654681.575150441</v>
      </c>
      <c r="AJ3747" s="200">
        <f t="shared" si="1131"/>
        <v>2358561.7890180536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19654681.575150441</v>
      </c>
      <c r="AJ3748" s="200">
        <f t="shared" si="1131"/>
        <v>2358561.7890180536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19654681.575150441</v>
      </c>
      <c r="AJ3749" s="200">
        <f t="shared" si="1131"/>
        <v>2358561.7890180536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18953490.796460174</v>
      </c>
      <c r="AJ3750" s="200">
        <f t="shared" si="1131"/>
        <v>2274418.8955752216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18953490.796460174</v>
      </c>
      <c r="AJ3751" s="200">
        <f t="shared" si="1131"/>
        <v>2274418.8955752216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18953490.796460174</v>
      </c>
      <c r="AJ3752" s="200">
        <f t="shared" si="1131"/>
        <v>2274418.8955752216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18953490.796460174</v>
      </c>
      <c r="AJ3753" s="200">
        <f t="shared" si="1131"/>
        <v>2274418.8955752216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3591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18953490.796460174</v>
      </c>
      <c r="AJ3754" s="200">
        <f t="shared" si="1131"/>
        <v>2274418.8955752216</v>
      </c>
      <c r="AK3754" s="201">
        <f t="shared" si="1144"/>
        <v>0.12000000000000004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3591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18953490.796460174</v>
      </c>
      <c r="AJ3755" s="200">
        <f t="shared" si="1131"/>
        <v>2274418.8955752216</v>
      </c>
      <c r="AK3755" s="201">
        <f t="shared" si="1144"/>
        <v>0.12000000000000004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3591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18953490.796460174</v>
      </c>
      <c r="AJ3756" s="200">
        <f t="shared" si="1131"/>
        <v>2274418.8955752216</v>
      </c>
      <c r="AK3756" s="201">
        <f t="shared" si="1144"/>
        <v>0.12000000000000004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3592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3594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18953490.796460174</v>
      </c>
      <c r="AJ3757" s="200">
        <f t="shared" si="1131"/>
        <v>2274418.8955752216</v>
      </c>
      <c r="AK3757" s="201">
        <f t="shared" si="1144"/>
        <v>0.12000000000000004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3593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3594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18953490.796460174</v>
      </c>
      <c r="AJ3758" s="200">
        <f t="shared" si="1131"/>
        <v>2274418.8955752216</v>
      </c>
      <c r="AK3758" s="201">
        <f t="shared" si="1144"/>
        <v>0.12000000000000004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3595</v>
      </c>
      <c r="K3759" s="29" t="s">
        <v>3596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18953490.796460174</v>
      </c>
      <c r="AJ3759" s="27">
        <f t="shared" si="1131"/>
        <v>2274418.8955752216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3595</v>
      </c>
      <c r="K3760" s="29" t="s">
        <v>3596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18953490.796460174</v>
      </c>
      <c r="AJ3760" s="27">
        <f t="shared" si="1131"/>
        <v>2274418.8955752216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3595</v>
      </c>
      <c r="K3761" s="29" t="s">
        <v>3596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18953490.796460174</v>
      </c>
      <c r="AJ3761" s="27">
        <f t="shared" si="1131"/>
        <v>2274418.8955752216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3595</v>
      </c>
      <c r="K3762" s="29" t="s">
        <v>3596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18953490.796460174</v>
      </c>
      <c r="AJ3762" s="27">
        <f t="shared" si="1131"/>
        <v>2274418.8955752216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3595</v>
      </c>
      <c r="K3763" s="29" t="s">
        <v>3596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18953490.796460174</v>
      </c>
      <c r="AJ3763" s="27">
        <f t="shared" si="1131"/>
        <v>2274418.8955752216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3595</v>
      </c>
      <c r="K3764" s="29" t="s">
        <v>3596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18953490.796460174</v>
      </c>
      <c r="AJ3764" s="27">
        <f t="shared" si="1131"/>
        <v>2274418.8955752216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3595</v>
      </c>
      <c r="K3765" s="29" t="s">
        <v>3596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18953490.796460174</v>
      </c>
      <c r="AJ3765" s="27">
        <f t="shared" si="1131"/>
        <v>2274418.8955752216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3595</v>
      </c>
      <c r="K3766" s="29" t="s">
        <v>3596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18953490.796460174</v>
      </c>
      <c r="AJ3766" s="27">
        <f t="shared" si="1131"/>
        <v>2274418.8955752216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3595</v>
      </c>
      <c r="K3767" s="29" t="s">
        <v>3596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18953490.796460174</v>
      </c>
      <c r="AJ3767" s="27">
        <f t="shared" si="1131"/>
        <v>2274418.8955752216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3595</v>
      </c>
      <c r="K3768" s="29" t="s">
        <v>3596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18953490.796460174</v>
      </c>
      <c r="AJ3768" s="27">
        <f t="shared" si="1131"/>
        <v>2274418.8955752216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3595</v>
      </c>
      <c r="K3769" s="29" t="s">
        <v>3596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18953490.796460174</v>
      </c>
      <c r="AJ3769" s="27">
        <f t="shared" si="1131"/>
        <v>2274418.8955752216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3597</v>
      </c>
      <c r="K3770" s="29" t="s">
        <v>3596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18953490.796460174</v>
      </c>
      <c r="AJ3770" s="27">
        <f t="shared" si="1131"/>
        <v>2274418.8955752216</v>
      </c>
      <c r="AK3770" s="243">
        <f t="shared" si="1144"/>
        <v>0.12000000000000004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3598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3598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3598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3599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24615463.037168141</v>
      </c>
      <c r="AJ3774" s="27">
        <f t="shared" si="1131"/>
        <v>2921497.5836888491</v>
      </c>
      <c r="AK3774" s="243">
        <f t="shared" si="1144"/>
        <v>0.11868546121913413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3600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18953490.796460174</v>
      </c>
      <c r="AJ3775" s="27">
        <f t="shared" si="1131"/>
        <v>2274418.8955752216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3601</v>
      </c>
      <c r="K3776" s="29" t="s">
        <v>3602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3603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3603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3603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3603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3604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3605</v>
      </c>
      <c r="K3786" s="29" t="s">
        <v>3606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3607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14388350.6460177</v>
      </c>
      <c r="AJ3786" s="27">
        <f t="shared" si="1155"/>
        <v>1726602.0775221239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3605</v>
      </c>
      <c r="K3787" s="29" t="s">
        <v>3606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3607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14388350.6460177</v>
      </c>
      <c r="AJ3787" s="27">
        <f t="shared" si="1155"/>
        <v>1726602.0775221239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3608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14388350.6460177</v>
      </c>
      <c r="AJ3788" s="27">
        <f t="shared" si="1155"/>
        <v>1726602.0775221239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3609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14388350.6460177</v>
      </c>
      <c r="AJ3789" s="27">
        <f t="shared" si="1155"/>
        <v>1726602.0775221239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3609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14388350.6460177</v>
      </c>
      <c r="AJ3790" s="27">
        <f t="shared" si="1155"/>
        <v>1726602.0775221239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3609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14388350.6460177</v>
      </c>
      <c r="AJ3791" s="27">
        <f t="shared" si="1155"/>
        <v>1726602.0775221239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3610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14388350.6460177</v>
      </c>
      <c r="AJ3792" s="27">
        <f t="shared" si="1155"/>
        <v>1726602.0775221239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3610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14388350.6460177</v>
      </c>
      <c r="AJ3793" s="27">
        <f t="shared" si="1155"/>
        <v>1726602.0775221239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3610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14388350.6460177</v>
      </c>
      <c r="AJ3794" s="27">
        <f t="shared" si="1155"/>
        <v>1726602.0775221239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23/24</v>
      </c>
      <c r="F3795" s="23">
        <v>2024</v>
      </c>
      <c r="G3795" s="23">
        <v>1</v>
      </c>
      <c r="H3795" s="29"/>
      <c r="I3795" s="93" t="str">
        <f t="shared" si="1141"/>
        <v>Q4</v>
      </c>
      <c r="J3795" s="188" t="s">
        <v>3611</v>
      </c>
      <c r="K3795" s="29" t="s">
        <v>3613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24615463.037168141</v>
      </c>
      <c r="AJ3795" s="27">
        <f t="shared" si="1155"/>
        <v>2921497.5836888491</v>
      </c>
      <c r="AK3795" s="243">
        <f t="shared" si="1144"/>
        <v>0.11868546121913413</v>
      </c>
      <c r="AL3795" s="24"/>
      <c r="AM3795" s="24"/>
      <c r="AN3795" s="24"/>
      <c r="AO3795" s="24"/>
      <c r="AP3795" s="165" t="str">
        <f t="shared" si="1145"/>
        <v>20241</v>
      </c>
      <c r="AQ3795" s="244" t="str">
        <f t="shared" si="1146"/>
        <v>20241RMB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3611</v>
      </c>
      <c r="K3796" s="29" t="s">
        <v>3613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14388350.6460177</v>
      </c>
      <c r="AJ3796" s="27">
        <f t="shared" si="1155"/>
        <v>1726602.0775221239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3612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3616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3617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14388350.6460177</v>
      </c>
      <c r="AJ3799" s="27">
        <f t="shared" si="1155"/>
        <v>1726602.0775221239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3617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14388350.6460177</v>
      </c>
      <c r="AJ3800" s="27">
        <f t="shared" si="1155"/>
        <v>1726602.0775221239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3618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18953490.796460174</v>
      </c>
      <c r="AJ3801" s="27">
        <f t="shared" si="1155"/>
        <v>2274418.8955752216</v>
      </c>
      <c r="AK3801" s="243">
        <f t="shared" si="1144"/>
        <v>0.12000000000000004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3618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18953490.796460174</v>
      </c>
      <c r="AJ3802" s="27">
        <f t="shared" si="1155"/>
        <v>2274418.8955752216</v>
      </c>
      <c r="AK3802" s="243">
        <f t="shared" si="1144"/>
        <v>0.12000000000000004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3618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18953490.796460174</v>
      </c>
      <c r="AJ3803" s="27">
        <f t="shared" si="1155"/>
        <v>2274418.8955752216</v>
      </c>
      <c r="AK3803" s="243">
        <f t="shared" si="1144"/>
        <v>0.12000000000000004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3618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18953490.796460174</v>
      </c>
      <c r="AJ3804" s="27">
        <f t="shared" si="1155"/>
        <v>2274418.8955752216</v>
      </c>
      <c r="AK3804" s="243">
        <f t="shared" si="1144"/>
        <v>0.12000000000000004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2025</v>
      </c>
      <c r="G3805" s="23">
        <v>2</v>
      </c>
      <c r="H3805" s="29"/>
      <c r="I3805" s="93" t="str">
        <f t="shared" si="1141"/>
        <v>Q4</v>
      </c>
      <c r="J3805" s="188" t="s">
        <v>3619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14388350.6460177</v>
      </c>
      <c r="AJ3805" s="27">
        <f t="shared" si="1155"/>
        <v>1726602.0775221239</v>
      </c>
      <c r="AK3805" s="243">
        <f t="shared" si="1144"/>
        <v>0.12</v>
      </c>
      <c r="AL3805" s="24"/>
      <c r="AM3805" s="24"/>
      <c r="AN3805" s="24"/>
      <c r="AO3805" s="24"/>
      <c r="AP3805" s="165" t="str">
        <f t="shared" si="1145"/>
        <v>20252</v>
      </c>
      <c r="AQ3805" s="244" t="str">
        <f t="shared" si="1146"/>
        <v>20252RMB</v>
      </c>
      <c r="AR3805" s="245" t="str">
        <f t="shared" si="1147"/>
        <v>YAMAHA_Mounter</v>
      </c>
      <c r="AS3805" s="22">
        <f t="shared" si="1148"/>
        <v>3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3620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14388350.6460177</v>
      </c>
      <c r="AJ3806" s="27">
        <f t="shared" si="1155"/>
        <v>1726602.0775221239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3620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14388350.6460177</v>
      </c>
      <c r="AJ3807" s="27">
        <f t="shared" si="1155"/>
        <v>1726602.0775221239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3620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14388350.6460177</v>
      </c>
      <c r="AJ3808" s="27">
        <f t="shared" si="1155"/>
        <v>1726602.0775221239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3620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14388350.6460177</v>
      </c>
      <c r="AJ3809" s="27">
        <f t="shared" si="1155"/>
        <v>1726602.0775221239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3621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3622</v>
      </c>
      <c r="K3811" s="29" t="s">
        <v>3623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14388350.6460177</v>
      </c>
      <c r="AJ3811" s="27">
        <f t="shared" si="1155"/>
        <v>1726602.0775221239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2025</v>
      </c>
      <c r="G3812" s="23">
        <v>2</v>
      </c>
      <c r="H3812" s="29"/>
      <c r="I3812" s="93" t="str">
        <f t="shared" si="1159"/>
        <v>Q4</v>
      </c>
      <c r="J3812" s="188" t="s">
        <v>3624</v>
      </c>
      <c r="K3812" s="29" t="s">
        <v>3625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14388350.6460177</v>
      </c>
      <c r="AJ3812" s="27">
        <f t="shared" si="1155"/>
        <v>1726602.0775221239</v>
      </c>
      <c r="AK3812" s="243">
        <f t="shared" si="1162"/>
        <v>0.12</v>
      </c>
      <c r="AL3812" s="24"/>
      <c r="AM3812" s="24"/>
      <c r="AN3812" s="24"/>
      <c r="AO3812" s="24"/>
      <c r="AP3812" s="165" t="str">
        <f t="shared" si="1163"/>
        <v>20252</v>
      </c>
      <c r="AQ3812" s="244" t="str">
        <f t="shared" si="1164"/>
        <v>20252RMB</v>
      </c>
      <c r="AR3812" s="245" t="str">
        <f t="shared" si="1165"/>
        <v>YAMAHA_Mounter</v>
      </c>
      <c r="AS3812" s="22">
        <f t="shared" si="1166"/>
        <v>3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2025</v>
      </c>
      <c r="G3813" s="23">
        <v>2</v>
      </c>
      <c r="H3813" s="29"/>
      <c r="I3813" s="93" t="str">
        <f t="shared" si="1159"/>
        <v>Q4</v>
      </c>
      <c r="J3813" s="188" t="s">
        <v>3626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14388350.6460177</v>
      </c>
      <c r="AJ3813" s="27">
        <f t="shared" si="1155"/>
        <v>1726602.0775221239</v>
      </c>
      <c r="AK3813" s="243">
        <f t="shared" si="1162"/>
        <v>0.12</v>
      </c>
      <c r="AL3813" s="24"/>
      <c r="AM3813" s="24"/>
      <c r="AN3813" s="24"/>
      <c r="AO3813" s="24"/>
      <c r="AP3813" s="165" t="str">
        <f t="shared" si="1163"/>
        <v>20252</v>
      </c>
      <c r="AQ3813" s="244" t="str">
        <f t="shared" si="1164"/>
        <v>20252JPY</v>
      </c>
      <c r="AR3813" s="245" t="str">
        <f t="shared" si="1165"/>
        <v>YAMAHA_Mounter</v>
      </c>
      <c r="AS3813" s="22">
        <f t="shared" si="1166"/>
        <v>3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2025</v>
      </c>
      <c r="G3814" s="23">
        <v>2</v>
      </c>
      <c r="H3814" s="29"/>
      <c r="I3814" s="93" t="str">
        <f t="shared" si="1159"/>
        <v>Q4</v>
      </c>
      <c r="J3814" s="188" t="s">
        <v>3626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14388350.6460177</v>
      </c>
      <c r="AJ3814" s="27">
        <f t="shared" si="1155"/>
        <v>1726602.0775221239</v>
      </c>
      <c r="AK3814" s="243">
        <f t="shared" si="1162"/>
        <v>0.12</v>
      </c>
      <c r="AL3814" s="24"/>
      <c r="AM3814" s="24"/>
      <c r="AN3814" s="24"/>
      <c r="AO3814" s="24"/>
      <c r="AP3814" s="165" t="str">
        <f t="shared" si="1163"/>
        <v>20252</v>
      </c>
      <c r="AQ3814" s="244" t="str">
        <f t="shared" si="1164"/>
        <v>20252JPY</v>
      </c>
      <c r="AR3814" s="245" t="str">
        <f t="shared" si="1165"/>
        <v>YAMAHA_Mounter</v>
      </c>
      <c r="AS3814" s="22">
        <f t="shared" si="1166"/>
        <v>3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3627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14388350.6460177</v>
      </c>
      <c r="AJ3815" s="27">
        <f t="shared" si="1155"/>
        <v>1726602.0775221239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3627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14388350.6460177</v>
      </c>
      <c r="AJ3816" s="27">
        <f t="shared" si="1155"/>
        <v>1726602.0775221239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3627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14388350.6460177</v>
      </c>
      <c r="AJ3817" s="27">
        <f t="shared" si="1155"/>
        <v>1726602.0775221239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3628</v>
      </c>
      <c r="K3818" s="29" t="s">
        <v>3629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3630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19654681.575150441</v>
      </c>
      <c r="AJ3818" s="27">
        <f t="shared" si="1155"/>
        <v>2358561.7890180536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3631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TBA</v>
      </c>
      <c r="F3820" s="23" t="s">
        <v>2585</v>
      </c>
      <c r="G3820" s="23" t="s">
        <v>2585</v>
      </c>
      <c r="H3820" s="29"/>
      <c r="I3820" s="93" t="str">
        <f t="shared" si="1159"/>
        <v>TBA</v>
      </c>
      <c r="J3820" s="188" t="s">
        <v>3632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20576311.68141593</v>
      </c>
      <c r="AJ3820" s="27">
        <f t="shared" si="1155"/>
        <v>2370046.0947699118</v>
      </c>
      <c r="AK3820" s="243">
        <f t="shared" si="1162"/>
        <v>0.11518323261551705</v>
      </c>
      <c r="AL3820" s="24"/>
      <c r="AM3820" s="24"/>
      <c r="AN3820" s="24"/>
      <c r="AO3820" s="24"/>
      <c r="AP3820" s="165" t="str">
        <f t="shared" si="1163"/>
        <v>TBATBA</v>
      </c>
      <c r="AQ3820" s="244" t="str">
        <f t="shared" si="1164"/>
        <v>TBATBAJPY</v>
      </c>
      <c r="AR3820" s="245" t="str">
        <f t="shared" si="1165"/>
        <v>YAMAHA_Non_Mounter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TBA</v>
      </c>
      <c r="F3821" s="23" t="s">
        <v>2585</v>
      </c>
      <c r="G3821" s="23" t="s">
        <v>2585</v>
      </c>
      <c r="H3821" s="29"/>
      <c r="I3821" s="93" t="str">
        <f t="shared" si="1159"/>
        <v>TBA</v>
      </c>
      <c r="J3821" s="188" t="s">
        <v>3635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20576311.68141593</v>
      </c>
      <c r="AJ3821" s="27">
        <f t="shared" si="1155"/>
        <v>2370046.0947699118</v>
      </c>
      <c r="AK3821" s="243">
        <f t="shared" si="1162"/>
        <v>0.11518323261551705</v>
      </c>
      <c r="AL3821" s="24"/>
      <c r="AM3821" s="24"/>
      <c r="AN3821" s="24"/>
      <c r="AO3821" s="24"/>
      <c r="AP3821" s="165" t="str">
        <f t="shared" si="1163"/>
        <v>TBATBA</v>
      </c>
      <c r="AQ3821" s="244" t="str">
        <f t="shared" si="1164"/>
        <v>TBATBAJPY</v>
      </c>
      <c r="AR3821" s="245" t="str">
        <f t="shared" si="1165"/>
        <v>YAMAHA_Mounter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TBA</v>
      </c>
      <c r="F3822" s="23" t="s">
        <v>2585</v>
      </c>
      <c r="G3822" s="23" t="s">
        <v>2585</v>
      </c>
      <c r="H3822" s="29"/>
      <c r="I3822" s="93" t="str">
        <f t="shared" si="1159"/>
        <v>TBA</v>
      </c>
      <c r="J3822" s="188" t="s">
        <v>3635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20576311.68141593</v>
      </c>
      <c r="AJ3822" s="27">
        <f t="shared" si="1155"/>
        <v>2370046.0947699118</v>
      </c>
      <c r="AK3822" s="243">
        <f t="shared" si="1162"/>
        <v>0.11518323261551705</v>
      </c>
      <c r="AL3822" s="24"/>
      <c r="AM3822" s="24"/>
      <c r="AN3822" s="24"/>
      <c r="AO3822" s="24"/>
      <c r="AP3822" s="165" t="str">
        <f t="shared" si="1163"/>
        <v>TBATBA</v>
      </c>
      <c r="AQ3822" s="244" t="str">
        <f t="shared" si="1164"/>
        <v>TBATBAJPY</v>
      </c>
      <c r="AR3822" s="245" t="str">
        <f t="shared" si="1165"/>
        <v>YAMAHA_Mounter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70" zoomScaleNormal="70" workbookViewId="0">
      <selection activeCell="Q32" sqref="Q3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27974328.320460182</v>
      </c>
      <c r="T13" s="79">
        <f>IF(R13="","",SUMIFS(raw_sheet!AB:AB,raw_sheet!E:E,list!P13,raw_sheet!F:F,list!Q13,raw_sheet!G:G,list!R13,raw_sheet!R:R,list!$T$12))</f>
        <v>2654705.1504424782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30629033.470902655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506378.76106194698</v>
      </c>
      <c r="AI13" s="80">
        <f>IF(AD13="","",SUMIFS(raw_sheet!AB:AB,raw_sheet!A:A,list!AB13,raw_sheet!B:B,list!AC13,raw_sheet!C:C,list!AD13))</f>
        <v>26609474.628318585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16739138.212318588</v>
      </c>
      <c r="T14" s="79">
        <f>IF(R14="","",SUMIFS(raw_sheet!AB:AB,raw_sheet!E:E,list!P14,raw_sheet!F:F,list!Q14,raw_sheet!G:G,list!R14,raw_sheet!R:R,list!$T$12))</f>
        <v>2915543.3628318585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19654681.575150441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16792411.68141593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18953490.796460174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14030793.123893805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14388350.6460177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524000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70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EAST</v>
      </c>
      <c r="S21" s="13" t="str">
        <v>C49SHA20240701/JXD</v>
      </c>
      <c r="T21" s="13" t="str">
        <v>睿思凯科技（泰国）</v>
      </c>
      <c r="U21" s="13" t="str">
        <v>YSM10</v>
      </c>
      <c r="V21" s="13">
        <v>1</v>
      </c>
      <c r="W21" s="92" t="str">
        <v>USD</v>
      </c>
      <c r="X21" s="97">
        <v>7.8</v>
      </c>
      <c r="Y21" s="92">
        <v>629850</v>
      </c>
      <c r="Z21" s="229">
        <v>0.26390000000000002</v>
      </c>
      <c r="AB21" s="15" cm="1">
        <f t="array" ref="AB21:AM64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9.0999999999999998E-2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EAST</v>
      </c>
      <c r="S22" s="13" t="str">
        <v>C49SHA20240701/JXD</v>
      </c>
      <c r="T22" s="13" t="str">
        <v>睿思凯科技（泰国）</v>
      </c>
      <c r="U22" s="13" t="str">
        <v>YSM20R</v>
      </c>
      <c r="V22" s="13">
        <v>1</v>
      </c>
      <c r="W22" s="92" t="str">
        <v>USD</v>
      </c>
      <c r="X22" s="97">
        <v>7.8</v>
      </c>
      <c r="Y22" s="92">
        <v>1294800</v>
      </c>
      <c r="Z22" s="229">
        <v>0.26390000000000002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9.0999999999999998E-2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WEST</v>
      </c>
      <c r="S23" s="13" t="str">
        <v>C49XIY20240722/LJY</v>
      </c>
      <c r="T23" s="13" t="str">
        <v>西安海龙</v>
      </c>
      <c r="U23" s="13" t="str">
        <v>YSM10</v>
      </c>
      <c r="V23" s="13">
        <v>1</v>
      </c>
      <c r="W23" s="92" t="str">
        <v>RMB</v>
      </c>
      <c r="X23" s="97">
        <v>1.0920000000000001</v>
      </c>
      <c r="Y23" s="92">
        <v>579823.00884955761</v>
      </c>
      <c r="Z23" s="229">
        <v>9.6000000000000002E-2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9.0999999999999998E-2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WEST</v>
      </c>
      <c r="S24" s="13" t="str">
        <v>C49XIY20240722/LJY</v>
      </c>
      <c r="T24" s="13" t="str">
        <v>西安海龙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579823.00884955761</v>
      </c>
      <c r="Z24" s="229">
        <v>9.6000000000000002E-2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YSM20R</v>
      </c>
      <c r="V25" s="13">
        <v>1</v>
      </c>
      <c r="W25" s="92" t="str">
        <v>USD</v>
      </c>
      <c r="X25" s="97">
        <v>7.8</v>
      </c>
      <c r="Y25" s="92">
        <v>875160</v>
      </c>
      <c r="Z25" s="229">
        <v>0.15540000000000001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YSM20R</v>
      </c>
      <c r="V26" s="13">
        <v>1</v>
      </c>
      <c r="W26" s="92" t="str">
        <v>USD</v>
      </c>
      <c r="X26" s="97">
        <v>7.8</v>
      </c>
      <c r="Y26" s="92">
        <v>875160</v>
      </c>
      <c r="Z26" s="229">
        <v>0.15540000000000001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0.1017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YSM10</v>
      </c>
      <c r="V27" s="13">
        <v>1</v>
      </c>
      <c r="W27" s="92" t="str">
        <v>USD</v>
      </c>
      <c r="X27" s="97">
        <v>7.8</v>
      </c>
      <c r="Y27" s="92">
        <v>604656</v>
      </c>
      <c r="Z27" s="229">
        <v>0.15540000000000001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0.1099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DESEN DSP-10-YMH</v>
      </c>
      <c r="V28" s="13">
        <v>1</v>
      </c>
      <c r="W28" s="92" t="str">
        <v>USD</v>
      </c>
      <c r="X28" s="97">
        <v>7.8</v>
      </c>
      <c r="Y28" s="92">
        <v>278460</v>
      </c>
      <c r="Z28" s="229">
        <v>0.38640000000000002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0.1099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Heller 1936MK5</v>
      </c>
      <c r="V29" s="13">
        <v>1</v>
      </c>
      <c r="W29" s="92" t="str">
        <v>USD</v>
      </c>
      <c r="X29" s="97">
        <v>7.8</v>
      </c>
      <c r="Y29" s="92">
        <v>628524</v>
      </c>
      <c r="Z29" s="229">
        <v>0.38640000000000002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0.1099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C49SZX20240178DZ&amp;JAL</v>
      </c>
      <c r="T30" s="13" t="str">
        <v>GLOBAL STAR(嘉裕越南分部)</v>
      </c>
      <c r="U30" s="13" t="str">
        <v>YSi-V</v>
      </c>
      <c r="V30" s="13">
        <v>1</v>
      </c>
      <c r="W30" s="92" t="str">
        <v>USD</v>
      </c>
      <c r="X30" s="97">
        <v>7.8</v>
      </c>
      <c r="Y30" s="92">
        <v>688194</v>
      </c>
      <c r="Z30" s="229">
        <v>0.38640000000000002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0.1099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C49SZX20240178DZ&amp;JAL</v>
      </c>
      <c r="T31" s="13" t="str">
        <v>GLOBAL STAR(嘉裕越南分部)</v>
      </c>
      <c r="U31" s="13" t="str">
        <v>SOLDERSTAR Lite 6</v>
      </c>
      <c r="V31" s="13">
        <v>1</v>
      </c>
      <c r="W31" s="92" t="str">
        <v>USD</v>
      </c>
      <c r="X31" s="97">
        <v>7.8</v>
      </c>
      <c r="Y31" s="92">
        <v>47736</v>
      </c>
      <c r="Z31" s="229">
        <v>0.38640000000000002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0.1211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0.1051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YSM20R</v>
      </c>
      <c r="V33" s="13">
        <v>1</v>
      </c>
      <c r="W33" s="92" t="str">
        <v>JPY</v>
      </c>
      <c r="X33" s="97">
        <v>5.1799999999999999E-2</v>
      </c>
      <c r="Y33" s="92">
        <v>828800</v>
      </c>
      <c r="Z33" s="229">
        <v>0.1051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YSM20R</v>
      </c>
      <c r="V34" s="13">
        <v>1</v>
      </c>
      <c r="W34" s="92" t="str">
        <v>JPY</v>
      </c>
      <c r="X34" s="97">
        <v>5.1799999999999999E-2</v>
      </c>
      <c r="Y34" s="92">
        <v>828800</v>
      </c>
      <c r="Z34" s="229">
        <v>0.1051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0.1051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0.1051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SOUTH</v>
      </c>
      <c r="S37" s="13" t="str">
        <v>C49SZX20240147DZ</v>
      </c>
      <c r="T37" s="13" t="str">
        <v>长沙健科</v>
      </c>
      <c r="U37" s="13" t="str">
        <v>YSM10</v>
      </c>
      <c r="V37" s="13">
        <v>1</v>
      </c>
      <c r="W37" s="92" t="str">
        <v>JPY</v>
      </c>
      <c r="X37" s="97">
        <v>5.1799999999999999E-2</v>
      </c>
      <c r="Y37" s="92">
        <v>556850</v>
      </c>
      <c r="Z37" s="229">
        <v>0.1051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C49SZX20240147DZ</v>
      </c>
      <c r="T38" s="13" t="str">
        <v>长沙健科</v>
      </c>
      <c r="U38" s="13" t="str">
        <v>YSM10</v>
      </c>
      <c r="V38" s="13">
        <v>1</v>
      </c>
      <c r="W38" s="92" t="str">
        <v>JPY</v>
      </c>
      <c r="X38" s="97">
        <v>5.1799999999999999E-2</v>
      </c>
      <c r="Y38" s="92">
        <v>556850</v>
      </c>
      <c r="Z38" s="229">
        <v>0.1051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EAST</v>
      </c>
      <c r="S39" s="13" t="str">
        <v>C49SHA20240801/HZY</v>
      </c>
      <c r="T39" s="13" t="str">
        <v>宁波科尔维特</v>
      </c>
      <c r="U39" s="13" t="str">
        <v>YSM20R</v>
      </c>
      <c r="V39" s="13">
        <v>1</v>
      </c>
      <c r="W39" s="92" t="str">
        <v>RMB</v>
      </c>
      <c r="X39" s="97">
        <v>1.0920000000000001</v>
      </c>
      <c r="Y39" s="92">
        <v>599150.44247787632</v>
      </c>
      <c r="Z39" s="229">
        <v>6.5199999999999994E-2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0.1101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YSM20R</v>
      </c>
      <c r="V41" s="13">
        <v>1</v>
      </c>
      <c r="W41" s="92" t="str">
        <v>JPY</v>
      </c>
      <c r="X41" s="97">
        <v>5.1799999999999999E-2</v>
      </c>
      <c r="Y41" s="92">
        <v>631960</v>
      </c>
      <c r="Z41" s="229">
        <v>0.1101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YSM20R</v>
      </c>
      <c r="V42" s="13">
        <v>1</v>
      </c>
      <c r="W42" s="92" t="str">
        <v>JPY</v>
      </c>
      <c r="X42" s="97">
        <v>5.1799999999999999E-2</v>
      </c>
      <c r="Y42" s="92">
        <v>631960</v>
      </c>
      <c r="Z42" s="229">
        <v>0.1101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C49SZX20240156MZ</v>
      </c>
      <c r="T43" s="13" t="str">
        <v>朗迅</v>
      </c>
      <c r="U43" s="13" t="str">
        <v>YSM10</v>
      </c>
      <c r="V43" s="13">
        <v>1</v>
      </c>
      <c r="W43" s="92" t="str">
        <v>JPY</v>
      </c>
      <c r="X43" s="97">
        <v>5.1799999999999999E-2</v>
      </c>
      <c r="Y43" s="92">
        <v>372960</v>
      </c>
      <c r="Z43" s="229">
        <v>0.1101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0.1026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C49SZX20240156MZ</v>
      </c>
      <c r="T44" s="13" t="str">
        <v>朗迅</v>
      </c>
      <c r="U44" s="13" t="str">
        <v>YSM10</v>
      </c>
      <c r="V44" s="13">
        <v>1</v>
      </c>
      <c r="W44" s="92" t="str">
        <v>JPY</v>
      </c>
      <c r="X44" s="97">
        <v>5.1799999999999999E-2</v>
      </c>
      <c r="Y44" s="92">
        <v>372960</v>
      </c>
      <c r="Z44" s="229">
        <v>0.1101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0.1275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C49SZX20240158EC</v>
      </c>
      <c r="T45" s="13" t="str">
        <v>正邦</v>
      </c>
      <c r="U45" s="13" t="str">
        <v>YRM20</v>
      </c>
      <c r="V45" s="13">
        <v>1</v>
      </c>
      <c r="W45" s="92" t="str">
        <v>JPY</v>
      </c>
      <c r="X45" s="97">
        <v>5.1799999999999999E-2</v>
      </c>
      <c r="Y45" s="92">
        <v>849520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EAST</v>
      </c>
      <c r="S46" s="13" t="str">
        <v>C49SHA20240919/LQM</v>
      </c>
      <c r="T46" s="13" t="str">
        <v>江苏信利</v>
      </c>
      <c r="U46" s="13" t="str">
        <v>YSM20R</v>
      </c>
      <c r="V46" s="13">
        <v>1</v>
      </c>
      <c r="W46" s="92" t="str">
        <v>RMB</v>
      </c>
      <c r="X46" s="97">
        <v>1.0920000000000001</v>
      </c>
      <c r="Y46" s="92">
        <v>773097.34513274347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YSM10</v>
      </c>
      <c r="V48" s="13">
        <v>1</v>
      </c>
      <c r="W48" s="92" t="str">
        <v>RMB</v>
      </c>
      <c r="X48" s="97">
        <v>1.0920000000000001</v>
      </c>
      <c r="Y48" s="92">
        <v>521840.70796460187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YSi-V</v>
      </c>
      <c r="V50" s="13">
        <v>1</v>
      </c>
      <c r="W50" s="92" t="str">
        <v>RMB</v>
      </c>
      <c r="X50" s="97">
        <v>1.0920000000000001</v>
      </c>
      <c r="Y50" s="92">
        <v>338230.08849557524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C49SHA20241010/HZY</v>
      </c>
      <c r="T52" s="13" t="str">
        <v>宁波千瑞</v>
      </c>
      <c r="U52" s="13" t="str">
        <v>YSM20R</v>
      </c>
      <c r="V52" s="13">
        <v>1</v>
      </c>
      <c r="W52" s="92" t="str">
        <v>RMB</v>
      </c>
      <c r="X52" s="97">
        <v>1.0920000000000001</v>
      </c>
      <c r="Y52" s="92">
        <v>734440.54513274354</v>
      </c>
      <c r="Z52" s="229">
        <v>0.1041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EAST</v>
      </c>
      <c r="S53" s="13" t="str">
        <v>C28SHA20241015/ZQR</v>
      </c>
      <c r="T53" s="13" t="str">
        <v>上海和贤</v>
      </c>
      <c r="U53" s="13" t="str">
        <v>YSi-V</v>
      </c>
      <c r="V53" s="13">
        <v>1</v>
      </c>
      <c r="W53" s="92" t="str">
        <v>RMB</v>
      </c>
      <c r="X53" s="97">
        <v>1.0920000000000001</v>
      </c>
      <c r="Y53" s="92">
        <v>335330.97345132747</v>
      </c>
      <c r="Z53" s="229">
        <v>0.1492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SOUTH</v>
      </c>
      <c r="S54" s="13" t="str">
        <v>C49SZX20240171SX</v>
      </c>
      <c r="T54" s="13" t="str">
        <v>裕达盛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663819.46902654879</v>
      </c>
      <c r="Z54" s="229">
        <v>0.1036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SOUTH</v>
      </c>
      <c r="S55" s="13" t="str">
        <v>C49SZX20240170DX</v>
      </c>
      <c r="T55" s="13" t="str">
        <v>启世（end user:百世威）</v>
      </c>
      <c r="U55" s="13" t="str">
        <v>YSM20R</v>
      </c>
      <c r="V55" s="13">
        <v>1</v>
      </c>
      <c r="W55" s="92" t="str">
        <v>JPY</v>
      </c>
      <c r="X55" s="97">
        <v>5.5599999999999997E-2</v>
      </c>
      <c r="Y55" s="92">
        <v>665798.32399999991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SOUTH</v>
      </c>
      <c r="S56" s="13" t="str">
        <v>C49SZX20240170DX</v>
      </c>
      <c r="T56" s="13" t="str">
        <v>启世（end user:百世威）</v>
      </c>
      <c r="U56" s="13" t="str">
        <v>YSM10</v>
      </c>
      <c r="V56" s="13">
        <v>1</v>
      </c>
      <c r="W56" s="92" t="str">
        <v>JPY</v>
      </c>
      <c r="X56" s="97">
        <v>5.5599999999999997E-2</v>
      </c>
      <c r="Y56" s="92">
        <v>556000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9.7699999999999995E-2</v>
      </c>
    </row>
    <row r="57" spans="1:39">
      <c r="A57" s="103"/>
      <c r="B57" s="40"/>
      <c r="P57" s="13">
        <v>2024</v>
      </c>
      <c r="Q57" s="13">
        <v>11</v>
      </c>
      <c r="R57" s="13" t="str">
        <v>SOUTH</v>
      </c>
      <c r="S57" s="13" t="str">
        <v>C49SZX20240176SS</v>
      </c>
      <c r="T57" s="13" t="str">
        <v>鑫锐嘉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382407.07964601775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SOUTH</v>
      </c>
      <c r="S58" s="13" t="str">
        <v>C49SZX20240186JL</v>
      </c>
      <c r="T58" s="13" t="str">
        <v>同基</v>
      </c>
      <c r="U58" s="13" t="str">
        <v>YSM20R</v>
      </c>
      <c r="V58" s="13">
        <v>1</v>
      </c>
      <c r="W58" s="92" t="str">
        <v>JPY</v>
      </c>
      <c r="X58" s="97">
        <v>5.5599999999999997E-2</v>
      </c>
      <c r="Y58" s="92">
        <v>750600</v>
      </c>
      <c r="Z58" s="229">
        <v>9.0999999999999998E-2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SOUTH</v>
      </c>
      <c r="S59" s="13" t="str">
        <v>C49SZX20240186JL</v>
      </c>
      <c r="T59" s="13" t="str">
        <v>同基</v>
      </c>
      <c r="U59" s="13" t="str">
        <v>YSM20R</v>
      </c>
      <c r="V59" s="13">
        <v>1</v>
      </c>
      <c r="W59" s="92" t="str">
        <v>JPY</v>
      </c>
      <c r="X59" s="97">
        <v>5.5599999999999997E-2</v>
      </c>
      <c r="Y59" s="92">
        <v>750600</v>
      </c>
      <c r="Z59" s="229">
        <v>9.0999999999999998E-2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SOUTH</v>
      </c>
      <c r="S60" s="13" t="str">
        <v>C49SZX20240186JL</v>
      </c>
      <c r="T60" s="13" t="str">
        <v>同基</v>
      </c>
      <c r="U60" s="13" t="str">
        <v>YSM10</v>
      </c>
      <c r="V60" s="13">
        <v>1</v>
      </c>
      <c r="W60" s="92" t="str">
        <v>JPY</v>
      </c>
      <c r="X60" s="97">
        <v>5.5599999999999997E-2</v>
      </c>
      <c r="Y60" s="92">
        <v>528200</v>
      </c>
      <c r="Z60" s="229">
        <v>9.0999999999999998E-2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SOUTH</v>
      </c>
      <c r="S61" s="13" t="str">
        <v>C49SZX20240187JL</v>
      </c>
      <c r="T61" s="13" t="str">
        <v>晶品</v>
      </c>
      <c r="U61" s="13" t="str">
        <v>YSM20R</v>
      </c>
      <c r="V61" s="13">
        <v>1</v>
      </c>
      <c r="W61" s="92" t="str">
        <v>JPY</v>
      </c>
      <c r="X61" s="97">
        <v>5.1799999999999999E-2</v>
      </c>
      <c r="Y61" s="90">
        <v>621600</v>
      </c>
      <c r="Z61" s="229">
        <v>0.1017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SOUTH</v>
      </c>
      <c r="S62" s="13" t="str">
        <v>C49SZX20240188JY</v>
      </c>
      <c r="T62" s="13" t="str">
        <v>江西络鑫</v>
      </c>
      <c r="U62" s="13" t="str">
        <v>YSM20R</v>
      </c>
      <c r="V62" s="13">
        <v>1</v>
      </c>
      <c r="W62" s="92" t="str">
        <v>JPY</v>
      </c>
      <c r="X62" s="97">
        <v>5.1799999999999999E-2</v>
      </c>
      <c r="Y62" s="90">
        <v>686350</v>
      </c>
      <c r="Z62" s="229">
        <v>0.1099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SOUTH</v>
      </c>
      <c r="S63" s="13" t="str">
        <v>C49SZX20240188JY</v>
      </c>
      <c r="T63" s="13" t="str">
        <v>江西络鑫</v>
      </c>
      <c r="U63" s="13" t="str">
        <v>YSM20R</v>
      </c>
      <c r="V63" s="13">
        <v>1</v>
      </c>
      <c r="W63" s="92" t="str">
        <v>JPY</v>
      </c>
      <c r="X63" s="97">
        <v>5.1799999999999999E-2</v>
      </c>
      <c r="Y63" s="90">
        <v>686350</v>
      </c>
      <c r="Z63" s="229">
        <v>0.1099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SOUTH</v>
      </c>
      <c r="S64" s="13" t="str">
        <v>C49SZX20240188JY</v>
      </c>
      <c r="T64" s="13" t="str">
        <v>江西络鑫</v>
      </c>
      <c r="U64" s="13" t="str">
        <v>YSM20R</v>
      </c>
      <c r="V64" s="13">
        <v>1</v>
      </c>
      <c r="W64" s="92" t="str">
        <v>JPY</v>
      </c>
      <c r="X64" s="97">
        <v>5.1799999999999999E-2</v>
      </c>
      <c r="Y64" s="90">
        <v>686350</v>
      </c>
      <c r="Z64" s="229">
        <v>0.1099</v>
      </c>
      <c r="AB64" s="13">
        <v>2024</v>
      </c>
      <c r="AC64" s="13">
        <v>11</v>
      </c>
      <c r="AD64" s="13" t="str">
        <v>NORTH</v>
      </c>
      <c r="AE64" s="13" t="str">
        <v>C66BJS20241125</v>
      </c>
      <c r="AF64" s="13" t="str">
        <v>青岛索拓</v>
      </c>
      <c r="AG64" s="13" t="str">
        <v>SOLDERSTAR Lite 6</v>
      </c>
      <c r="AH64" s="13">
        <v>1</v>
      </c>
      <c r="AI64" s="92" t="str">
        <v>RMB</v>
      </c>
      <c r="AJ64" s="118">
        <v>29000</v>
      </c>
      <c r="AK64" s="97">
        <v>1.0920000000000001</v>
      </c>
      <c r="AL64" s="92">
        <v>28024.778761061953</v>
      </c>
      <c r="AM64" s="229">
        <v>0.12</v>
      </c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C49SZX20240188JY</v>
      </c>
      <c r="T65" s="13" t="str">
        <v>江西络鑫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686350</v>
      </c>
      <c r="Z65" s="229">
        <v>0.1099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11</v>
      </c>
      <c r="R66" s="13" t="str">
        <v>SOUTH</v>
      </c>
      <c r="S66" s="13" t="str">
        <v>C49SZX20240190BH</v>
      </c>
      <c r="T66" s="13" t="str">
        <v>优嘉智柔</v>
      </c>
      <c r="U66" s="13" t="str">
        <v>YSM20R</v>
      </c>
      <c r="V66" s="13">
        <v>1</v>
      </c>
      <c r="W66" s="92" t="str">
        <v>JPY</v>
      </c>
      <c r="X66" s="97">
        <v>5.1799999999999999E-2</v>
      </c>
      <c r="Y66" s="90">
        <v>634550</v>
      </c>
      <c r="Z66" s="229">
        <v>0.1211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>
        <v>2024</v>
      </c>
      <c r="Q67" s="13">
        <v>11</v>
      </c>
      <c r="R67" s="13" t="str">
        <v>EAST</v>
      </c>
      <c r="S67" s="13" t="str">
        <v>C49SHA20241106/TWB</v>
      </c>
      <c r="T67" s="13" t="str">
        <v>鹰潭鼎桥</v>
      </c>
      <c r="U67" s="13" t="str">
        <v>YSM10</v>
      </c>
      <c r="V67" s="13">
        <v>1</v>
      </c>
      <c r="W67" s="92" t="str">
        <v>RMB</v>
      </c>
      <c r="X67" s="97">
        <v>1.0920000000000001</v>
      </c>
      <c r="Y67" s="90">
        <v>372053.09734513279</v>
      </c>
      <c r="Z67" s="229">
        <v>0.1026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>
        <v>2024</v>
      </c>
      <c r="Q68" s="13">
        <v>11</v>
      </c>
      <c r="R68" s="13" t="str">
        <v>SOUTH</v>
      </c>
      <c r="S68" s="13" t="str">
        <v>C49SZX20240199SS</v>
      </c>
      <c r="T68" s="13" t="str">
        <v>世启纳</v>
      </c>
      <c r="U68" s="13" t="str">
        <v>YSM20R</v>
      </c>
      <c r="V68" s="13">
        <v>1</v>
      </c>
      <c r="W68" s="92" t="str">
        <v>JPY</v>
      </c>
      <c r="X68" s="97">
        <v>5.1799999999999999E-2</v>
      </c>
      <c r="Y68" s="90">
        <v>647500</v>
      </c>
      <c r="Z68" s="229">
        <v>0.1275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>
        <v>2024</v>
      </c>
      <c r="Q69" s="13">
        <v>11</v>
      </c>
      <c r="R69" s="13" t="str">
        <v>EAST</v>
      </c>
      <c r="S69" s="13" t="str">
        <v>C49SHA20241116/TWB</v>
      </c>
      <c r="T69" s="13" t="str">
        <v>宁波朗能</v>
      </c>
      <c r="U69" s="13" t="str">
        <v>YSM20R</v>
      </c>
      <c r="V69" s="13">
        <v>1</v>
      </c>
      <c r="W69" s="92" t="str">
        <v>RMB</v>
      </c>
      <c r="X69" s="97">
        <v>1.0920000000000001</v>
      </c>
      <c r="Y69" s="90">
        <v>651141.23893805314</v>
      </c>
      <c r="Z69" s="229">
        <v>9.7699999999999995E-2</v>
      </c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>
        <v>2024</v>
      </c>
      <c r="Q70" s="13">
        <v>11</v>
      </c>
      <c r="R70" s="13" t="str">
        <v>WEST</v>
      </c>
      <c r="S70" s="13" t="str">
        <v>HZ-KD2024102101</v>
      </c>
      <c r="T70" s="13" t="str">
        <v>河南皓泽</v>
      </c>
      <c r="U70" s="13" t="str">
        <v>YSM10</v>
      </c>
      <c r="V70" s="13">
        <v>1</v>
      </c>
      <c r="W70" s="92" t="str">
        <v>RMB</v>
      </c>
      <c r="X70" s="97">
        <v>1.0920000000000001</v>
      </c>
      <c r="Y70" s="90">
        <v>436800.00000000012</v>
      </c>
      <c r="Z70" s="229">
        <v>0.1537</v>
      </c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2024-12-09T02:46:52Z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