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230" documentId="13_ncr:1_{D7B31631-9EC2-A043-AB5E-59F176544080}" xr6:coauthVersionLast="47" xr6:coauthVersionMax="47" xr10:uidLastSave="{7C5BA02D-74E5-634F-8819-B6F51013D18E}"/>
  <bookViews>
    <workbookView xWindow="-28240" yWindow="7600" windowWidth="21680" windowHeight="12040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AB3808" i="1" s="1"/>
  <c r="AC3808" i="1" s="1"/>
  <c r="Z3809" i="1"/>
  <c r="Z3810" i="1"/>
  <c r="Z3811" i="1"/>
  <c r="Z3812" i="1"/>
  <c r="Z3813" i="1"/>
  <c r="AB3813" i="1" s="1"/>
  <c r="AC3813" i="1" s="1"/>
  <c r="Z3814" i="1"/>
  <c r="AB3814" i="1" s="1"/>
  <c r="AC3814" i="1" s="1"/>
  <c r="Z3815" i="1"/>
  <c r="AB3815" i="1" s="1"/>
  <c r="AC3815" i="1" s="1"/>
  <c r="Z3816" i="1"/>
  <c r="AB3816" i="1" s="1"/>
  <c r="AC3816" i="1" s="1"/>
  <c r="Z3817" i="1"/>
  <c r="AB3817" i="1" s="1"/>
  <c r="AC3817" i="1" s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AB3810" i="1" s="1"/>
  <c r="AC3810" i="1" s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2" i="1" l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I381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816" i="1" l="1"/>
  <c r="AK3813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K3815" i="1" s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K3814" i="1" s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K3812" i="1" s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07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273" i="1" l="1"/>
  <c r="AK358" i="1"/>
  <c r="AK3816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<sst xmlns="http://schemas.openxmlformats.org/spreadsheetml/2006/main" count="45549" uniqueCount="3630">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</sst>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0"/>
  </numFmts>
  <fonts count="6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新細明體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新細明體"/>
      <family val="2"/>
      <charset val="136"/>
      <scheme val="minor"/>
    </font>
    <font>
      <sz val="12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新細明體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77" fontId="9" fillId="3" borderId="4" xfId="1" applyNumberFormat="1" applyFont="1" applyFill="1" applyBorder="1" applyAlignment="1" applyProtection="1">
      <alignment vertical="center" wrapText="1"/>
      <protection locked="0"/>
    </xf>
    <xf numFmtId="17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10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7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7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7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7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76" fontId="7" fillId="0" borderId="0" xfId="0" applyNumberFormat="1" applyFont="1" applyAlignment="1" applyProtection="1">
      <alignment horizontal="center" vertical="center"/>
      <protection locked="0"/>
    </xf>
    <xf numFmtId="17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7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81" fontId="0" fillId="0" borderId="0" xfId="0" applyNumberFormat="1" applyAlignment="1" applyProtection="1">
      <alignment horizontal="center" vertical="center"/>
      <protection locked="0"/>
    </xf>
    <xf numFmtId="17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7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7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7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9" fillId="0" borderId="0" xfId="1" applyNumberFormat="1" applyFont="1" applyFill="1" applyBorder="1" applyAlignment="1" applyProtection="1">
      <alignment horizontal="center" vertical="center"/>
      <protection locked="0"/>
    </xf>
    <xf numFmtId="17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8" fillId="0" borderId="0" xfId="1" applyNumberFormat="1" applyFont="1" applyAlignment="1" applyProtection="1">
      <alignment horizontal="right" vertical="center"/>
      <protection locked="0"/>
    </xf>
    <xf numFmtId="177" fontId="8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7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78" fontId="28" fillId="8" borderId="11" xfId="0" applyNumberFormat="1" applyFont="1" applyFill="1" applyBorder="1" applyAlignment="1" applyProtection="1">
      <alignment horizontal="center" vertical="center"/>
      <protection locked="0"/>
    </xf>
    <xf numFmtId="178" fontId="3" fillId="0" borderId="9" xfId="0" applyNumberFormat="1" applyFont="1" applyBorder="1" applyAlignment="1" applyProtection="1">
      <alignment horizontal="center"/>
      <protection locked="0"/>
    </xf>
    <xf numFmtId="178" fontId="3" fillId="0" borderId="21" xfId="0" applyNumberFormat="1" applyFont="1" applyBorder="1" applyAlignment="1" applyProtection="1">
      <alignment horizontal="center"/>
      <protection locked="0"/>
    </xf>
    <xf numFmtId="17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7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77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7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7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7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7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7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7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7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76" fontId="29" fillId="0" borderId="0" xfId="0" applyNumberFormat="1" applyFont="1" applyAlignment="1">
      <alignment horizontal="center" vertical="center"/>
    </xf>
    <xf numFmtId="177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K18" sqref="K18"/>
    </sheetView>
  </sheetViews>
  <sheetFormatPr baseColWidth="10" defaultColWidth="11.1640625" defaultRowHeight="16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189" customWidth="1"/>
    <col min="11" max="11" width="35.83203125" bestFit="1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0" width="11.1640625" customWidth="1"/>
    <col min="21" max="21" width="12.33203125" bestFit="1" customWidth="1"/>
    <col min="22" max="22" width="12" bestFit="1" customWidth="1"/>
    <col min="23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3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06" customWidth="1"/>
    <col min="45" max="45" width="11.1640625" style="15"/>
  </cols>
  <sheetData>
    <row r="1" spans="1:46" s="12" customFormat="1" ht="53.75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25673131.044247787</v>
      </c>
      <c r="AJ80" s="19">
        <f t="shared" si="24"/>
        <v>3011650.6103097349</v>
      </c>
      <c r="AK80" s="20">
        <f t="shared" si="25"/>
        <v>0.11730749183335441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8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t="18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8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t="17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8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8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t="17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25673131.044247787</v>
      </c>
      <c r="AJ250" s="19">
        <f t="shared" si="77"/>
        <v>3011650.6103097349</v>
      </c>
      <c r="AK250" s="20">
        <f t="shared" si="78"/>
        <v>0.11730749183335441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8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25673131.044247787</v>
      </c>
      <c r="AJ310" s="19">
        <f t="shared" si="97"/>
        <v>3011650.6103097349</v>
      </c>
      <c r="AK310" s="20">
        <f t="shared" si="98"/>
        <v>0.11730749183335441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25673131.044247787</v>
      </c>
      <c r="AJ311" s="19">
        <f t="shared" si="97"/>
        <v>3011650.6103097349</v>
      </c>
      <c r="AK311" s="20">
        <f t="shared" si="98"/>
        <v>0.11730749183335441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25673131.044247787</v>
      </c>
      <c r="AJ342" s="19">
        <f t="shared" si="116"/>
        <v>3011650.6103097349</v>
      </c>
      <c r="AK342" s="20">
        <f t="shared" si="117"/>
        <v>0.11730749183335441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25673131.044247787</v>
      </c>
      <c r="AJ343" s="19">
        <f t="shared" si="116"/>
        <v>3011650.6103097349</v>
      </c>
      <c r="AK343" s="20">
        <f t="shared" si="117"/>
        <v>0.11730749183335441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8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8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8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8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8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8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8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8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8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25673131.044247787</v>
      </c>
      <c r="AJ505" s="19">
        <f t="shared" si="152"/>
        <v>3011650.6103097349</v>
      </c>
      <c r="AK505" s="20">
        <f t="shared" si="153"/>
        <v>0.11730749183335441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25673131.044247787</v>
      </c>
      <c r="AJ506" s="19">
        <f t="shared" si="152"/>
        <v>3011650.6103097349</v>
      </c>
      <c r="AK506" s="20">
        <f t="shared" si="153"/>
        <v>0.11730749183335441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25673131.044247787</v>
      </c>
      <c r="AJ507" s="19">
        <f t="shared" si="152"/>
        <v>3011650.6103097349</v>
      </c>
      <c r="AK507" s="20">
        <f t="shared" si="153"/>
        <v>0.11730749183335441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25673131.044247787</v>
      </c>
      <c r="AJ508" s="19">
        <f t="shared" si="152"/>
        <v>3011650.6103097349</v>
      </c>
      <c r="AK508" s="20">
        <f t="shared" si="153"/>
        <v>0.11730749183335441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25673131.044247787</v>
      </c>
      <c r="AJ540" s="19">
        <f t="shared" si="170"/>
        <v>3011650.6103097349</v>
      </c>
      <c r="AK540" s="20">
        <f t="shared" si="171"/>
        <v>0.11730749183335441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25673131.044247787</v>
      </c>
      <c r="AJ541" s="19">
        <f t="shared" si="170"/>
        <v>3011650.6103097349</v>
      </c>
      <c r="AK541" s="20">
        <f t="shared" si="171"/>
        <v>0.11730749183335441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25673131.044247787</v>
      </c>
      <c r="AJ542" s="19">
        <f t="shared" si="170"/>
        <v>3011650.6103097349</v>
      </c>
      <c r="AK542" s="20">
        <f t="shared" si="171"/>
        <v>0.11730749183335441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8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8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25673131.044247787</v>
      </c>
      <c r="AJ622" s="19">
        <f t="shared" si="189"/>
        <v>3011650.6103097349</v>
      </c>
      <c r="AK622" s="20">
        <f t="shared" si="190"/>
        <v>0.11730749183335441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25673131.044247787</v>
      </c>
      <c r="AJ633" s="19">
        <f t="shared" si="189"/>
        <v>3011650.6103097349</v>
      </c>
      <c r="AK633" s="20">
        <f t="shared" si="190"/>
        <v>0.11730749183335441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25673131.044247787</v>
      </c>
      <c r="AJ634" s="19">
        <f t="shared" si="189"/>
        <v>3011650.6103097349</v>
      </c>
      <c r="AK634" s="20">
        <f t="shared" si="190"/>
        <v>0.11730749183335441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8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8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8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8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8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8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8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8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42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42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42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42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8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8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8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8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8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42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8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8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42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42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42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8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25673131.044247787</v>
      </c>
      <c r="AJ1429" s="19">
        <f t="shared" si="430"/>
        <v>3011650.6103097349</v>
      </c>
      <c r="AK1429" s="20">
        <f t="shared" si="431"/>
        <v>0.11730749183335441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25673131.044247787</v>
      </c>
      <c r="AJ1430" s="19">
        <f t="shared" si="430"/>
        <v>3011650.6103097349</v>
      </c>
      <c r="AK1430" s="20">
        <f t="shared" si="431"/>
        <v>0.11730749183335441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25673131.044247787</v>
      </c>
      <c r="AJ1434" s="19">
        <f t="shared" si="430"/>
        <v>3011650.6103097349</v>
      </c>
      <c r="AK1434" s="20">
        <f t="shared" si="431"/>
        <v>0.11730749183335441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8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t="17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25673131.044247787</v>
      </c>
      <c r="AJ1632" s="19">
        <f t="shared" si="484"/>
        <v>3011650.6103097349</v>
      </c>
      <c r="AK1632" s="20">
        <f t="shared" si="485"/>
        <v>0.11730749183335441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8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8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8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8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8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8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8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8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8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8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8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8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8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8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8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8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8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8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t="18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t="18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t="17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8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8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8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8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25673131.044247787</v>
      </c>
      <c r="AJ2612" s="27">
        <f t="shared" si="768"/>
        <v>3011650.6103097349</v>
      </c>
      <c r="AK2612" s="28">
        <f t="shared" si="769"/>
        <v>0.11730749183335441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25673131.044247787</v>
      </c>
      <c r="AJ2613" s="27">
        <f t="shared" si="768"/>
        <v>3011650.6103097349</v>
      </c>
      <c r="AK2613" s="28">
        <f t="shared" si="769"/>
        <v>0.11730749183335441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42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42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42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42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25673131.044247787</v>
      </c>
      <c r="AJ3161" s="19">
        <f t="shared" si="940"/>
        <v>3011650.6103097349</v>
      </c>
      <c r="AK3161" s="20">
        <f t="shared" si="941"/>
        <v>0.11730749183335441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8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8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42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42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42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42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42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42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42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42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42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42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42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42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42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42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42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42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42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42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42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42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42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42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42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42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42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42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42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42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42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42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42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42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42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42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42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42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42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42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42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42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42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42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42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42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42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42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42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42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42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42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42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42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42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42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42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42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42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42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42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42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42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42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42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42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42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42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42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42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42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42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42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75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42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42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42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42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42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42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42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42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42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42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42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42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42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42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42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42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42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42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42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42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42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42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42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42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42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42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42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42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42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42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42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42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42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42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42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42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42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42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42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42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42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42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42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42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42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42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42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42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42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42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42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42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42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42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42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42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42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42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42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42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42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42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42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42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42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42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42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42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42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42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42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42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42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42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42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42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42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42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42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42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42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42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42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42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42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42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42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42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42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42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42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42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42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42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42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42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42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42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42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42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42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42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42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42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42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42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42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42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42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42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42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42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42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42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42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42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42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42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42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42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42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42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42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42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42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42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42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42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42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42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42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42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42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42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42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42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42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42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42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42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42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42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42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42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8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42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42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42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42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42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42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42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42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42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42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42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42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11960724.380530974</v>
      </c>
      <c r="AJ3781" s="27">
        <f t="shared" si="1155"/>
        <v>1435286.9256637166</v>
      </c>
      <c r="AK3781" s="243">
        <f t="shared" si="1144"/>
        <v>0.11999999999999998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11960724.380530974</v>
      </c>
      <c r="AJ3782" s="27">
        <f t="shared" si="1155"/>
        <v>1435286.9256637166</v>
      </c>
      <c r="AK3782" s="243">
        <f t="shared" si="1144"/>
        <v>0.11999999999999998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11960724.380530974</v>
      </c>
      <c r="AJ3783" s="27">
        <f t="shared" si="1155"/>
        <v>1435286.9256637166</v>
      </c>
      <c r="AK3783" s="243">
        <f t="shared" si="1144"/>
        <v>0.11999999999999998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11960724.380530974</v>
      </c>
      <c r="AJ3784" s="27">
        <f t="shared" si="1155"/>
        <v>1435286.9256637166</v>
      </c>
      <c r="AK3784" s="243">
        <f t="shared" si="1144"/>
        <v>0.11999999999999998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11960724.380530974</v>
      </c>
      <c r="AJ3785" s="27">
        <f t="shared" si="1155"/>
        <v>1435286.9256637166</v>
      </c>
      <c r="AK3785" s="243">
        <f t="shared" si="1144"/>
        <v>0.11999999999999998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11960724.380530974</v>
      </c>
      <c r="AJ3786" s="27">
        <f t="shared" si="1155"/>
        <v>1435286.9256637166</v>
      </c>
      <c r="AK3786" s="243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11960724.380530974</v>
      </c>
      <c r="AJ3787" s="27">
        <f t="shared" si="1155"/>
        <v>1435286.9256637166</v>
      </c>
      <c r="AK3787" s="243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11960724.380530974</v>
      </c>
      <c r="AJ3788" s="27">
        <f t="shared" si="1155"/>
        <v>1435286.9256637166</v>
      </c>
      <c r="AK3788" s="243">
        <f t="shared" si="1144"/>
        <v>0.11999999999999998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11960724.380530974</v>
      </c>
      <c r="AJ3789" s="27">
        <f t="shared" si="1155"/>
        <v>1435286.9256637166</v>
      </c>
      <c r="AK3789" s="243">
        <f t="shared" si="1144"/>
        <v>0.11999999999999998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11960724.380530974</v>
      </c>
      <c r="AJ3790" s="27">
        <f t="shared" si="1155"/>
        <v>1435286.9256637166</v>
      </c>
      <c r="AK3790" s="243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11960724.380530974</v>
      </c>
      <c r="AJ3791" s="27">
        <f t="shared" si="1155"/>
        <v>1435286.9256637166</v>
      </c>
      <c r="AK3791" s="243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11960724.380530974</v>
      </c>
      <c r="AJ3792" s="27">
        <f t="shared" si="1155"/>
        <v>1435286.9256637166</v>
      </c>
      <c r="AK3792" s="243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11960724.380530974</v>
      </c>
      <c r="AJ3793" s="27">
        <f t="shared" si="1155"/>
        <v>1435286.9256637166</v>
      </c>
      <c r="AK3793" s="243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11960724.380530974</v>
      </c>
      <c r="AJ3794" s="27">
        <f t="shared" si="1155"/>
        <v>1435286.9256637166</v>
      </c>
      <c r="AK3794" s="243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2025</v>
      </c>
      <c r="G3795" s="23">
        <v>2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11960724.380530974</v>
      </c>
      <c r="AJ3795" s="27">
        <f t="shared" si="1155"/>
        <v>1435286.9256637166</v>
      </c>
      <c r="AK3795" s="243">
        <f t="shared" si="1144"/>
        <v>0.11999999999999998</v>
      </c>
      <c r="AL3795" s="24"/>
      <c r="AM3795" s="24"/>
      <c r="AN3795" s="24"/>
      <c r="AO3795" s="24"/>
      <c r="AP3795" s="165" t="str">
        <f t="shared" si="1145"/>
        <v>20252</v>
      </c>
      <c r="AQ3795" s="244" t="str">
        <f t="shared" si="1146"/>
        <v>20252RMB</v>
      </c>
      <c r="AR3795" s="245" t="str">
        <f t="shared" si="1147"/>
        <v>YAMAHA_Mounter</v>
      </c>
      <c r="AS3795" s="22">
        <f t="shared" si="1148"/>
        <v>3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11960724.380530974</v>
      </c>
      <c r="AJ3796" s="27">
        <f t="shared" si="1155"/>
        <v>1435286.9256637166</v>
      </c>
      <c r="AK3796" s="243">
        <f t="shared" si="1144"/>
        <v>0.11999999999999998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11960724.380530974</v>
      </c>
      <c r="AJ3797" s="27">
        <f t="shared" si="1155"/>
        <v>1435286.9256637166</v>
      </c>
      <c r="AK3797" s="243">
        <f t="shared" si="1144"/>
        <v>0.11999999999999998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11960724.380530974</v>
      </c>
      <c r="AJ3798" s="27">
        <f t="shared" si="1155"/>
        <v>1435286.9256637166</v>
      </c>
      <c r="AK3798" s="243">
        <f t="shared" si="1144"/>
        <v>0.11999999999999998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11960724.380530974</v>
      </c>
      <c r="AJ3799" s="27">
        <f t="shared" si="1155"/>
        <v>1435286.9256637166</v>
      </c>
      <c r="AK3799" s="243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11960724.380530974</v>
      </c>
      <c r="AJ3800" s="27">
        <f t="shared" si="1155"/>
        <v>1435286.9256637166</v>
      </c>
      <c r="AK3800" s="243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25673131.044247787</v>
      </c>
      <c r="AJ3805" s="27">
        <f t="shared" si="1155"/>
        <v>3011650.6103097349</v>
      </c>
      <c r="AK3805" s="243">
        <f t="shared" si="1144"/>
        <v>0.11730749183335441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TBA</v>
      </c>
      <c r="F3806" s="23" t="s">
        <v>2585</v>
      </c>
      <c r="G3806" s="23" t="s">
        <v>2585</v>
      </c>
      <c r="H3806" s="29"/>
      <c r="I3806" s="93" t="str">
        <f t="shared" si="1141"/>
        <v>TBA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25673131.044247787</v>
      </c>
      <c r="AJ3806" s="27">
        <f t="shared" si="1155"/>
        <v>3011650.6103097349</v>
      </c>
      <c r="AK3806" s="243">
        <f t="shared" si="1144"/>
        <v>0.11730749183335441</v>
      </c>
      <c r="AL3806" s="24"/>
      <c r="AM3806" s="24"/>
      <c r="AN3806" s="24"/>
      <c r="AO3806" s="24"/>
      <c r="AP3806" s="165" t="str">
        <f t="shared" si="1145"/>
        <v>TBATBA</v>
      </c>
      <c r="AQ3806" s="244" t="str">
        <f t="shared" si="1146"/>
        <v>TBATBAJPY</v>
      </c>
      <c r="AR3806" s="245" t="str">
        <f t="shared" si="1147"/>
        <v>YAMAHA_Mounter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TBA</v>
      </c>
      <c r="F3807" s="23" t="s">
        <v>2585</v>
      </c>
      <c r="G3807" s="23" t="s">
        <v>2585</v>
      </c>
      <c r="H3807" s="29"/>
      <c r="I3807" s="93" t="str">
        <f t="shared" si="1141"/>
        <v>TBA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25673131.044247787</v>
      </c>
      <c r="AJ3807" s="27">
        <f t="shared" si="1155"/>
        <v>3011650.6103097349</v>
      </c>
      <c r="AK3807" s="243">
        <f t="shared" si="1144"/>
        <v>0.11730749183335441</v>
      </c>
      <c r="AL3807" s="24"/>
      <c r="AM3807" s="24"/>
      <c r="AN3807" s="24"/>
      <c r="AO3807" s="24"/>
      <c r="AP3807" s="165" t="str">
        <f t="shared" si="1145"/>
        <v>TBATBA</v>
      </c>
      <c r="AQ3807" s="244" t="str">
        <f t="shared" si="1146"/>
        <v>TBATBAJPY</v>
      </c>
      <c r="AR3807" s="245" t="str">
        <f t="shared" si="1147"/>
        <v>YAMAHA_Mounter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TBA</v>
      </c>
      <c r="F3808" s="23" t="s">
        <v>2585</v>
      </c>
      <c r="G3808" s="23" t="s">
        <v>2585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TBA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25673131.044247787</v>
      </c>
      <c r="AJ3808" s="27">
        <f t="shared" si="1155"/>
        <v>3011650.6103097349</v>
      </c>
      <c r="AK3808" s="243">
        <f t="shared" ref="AK3808:AK3871" si="1162">IF(AJ3808&gt;0,AJ3808/AI3808,"")</f>
        <v>0.11730749183335441</v>
      </c>
      <c r="AL3808" s="24"/>
      <c r="AM3808" s="24"/>
      <c r="AN3808" s="24"/>
      <c r="AO3808" s="24"/>
      <c r="AP3808" s="165" t="str">
        <f t="shared" ref="AP3808:AP3871" si="1163">IF(F3808="","",F3808&amp;G3808)</f>
        <v>TBATBA</v>
      </c>
      <c r="AQ3808" s="244" t="str">
        <f t="shared" ref="AQ3808:AQ3871" si="1164">IF(W3808="","",F3808&amp;G3808&amp;W3808)</f>
        <v>TBATBAJPY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TBA</v>
      </c>
      <c r="F3809" s="23" t="s">
        <v>2585</v>
      </c>
      <c r="G3809" s="23" t="s">
        <v>2585</v>
      </c>
      <c r="H3809" s="29"/>
      <c r="I3809" s="93" t="str">
        <f t="shared" si="1159"/>
        <v>TBA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25673131.044247787</v>
      </c>
      <c r="AJ3809" s="27">
        <f t="shared" si="1155"/>
        <v>3011650.6103097349</v>
      </c>
      <c r="AK3809" s="243">
        <f t="shared" si="1162"/>
        <v>0.11730749183335441</v>
      </c>
      <c r="AL3809" s="24"/>
      <c r="AM3809" s="24"/>
      <c r="AN3809" s="24"/>
      <c r="AO3809" s="24"/>
      <c r="AP3809" s="165" t="str">
        <f t="shared" si="1163"/>
        <v>TBATBA</v>
      </c>
      <c r="AQ3809" s="244" t="str">
        <f t="shared" si="1164"/>
        <v>TBATBAJPY</v>
      </c>
      <c r="AR3809" s="245" t="str">
        <f t="shared" si="1165"/>
        <v>YAMAHA_Mounter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TBA</v>
      </c>
      <c r="F3810" s="23" t="s">
        <v>2585</v>
      </c>
      <c r="G3810" s="23" t="s">
        <v>2585</v>
      </c>
      <c r="H3810" s="29"/>
      <c r="I3810" s="93" t="str">
        <f t="shared" si="1159"/>
        <v>TBA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78136.948672566374</v>
      </c>
      <c r="AD3810" s="169">
        <v>0.12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25673131.044247787</v>
      </c>
      <c r="AJ3810" s="27">
        <f t="shared" si="1155"/>
        <v>3011650.6103097349</v>
      </c>
      <c r="AK3810" s="243">
        <f t="shared" si="1162"/>
        <v>0.11730749183335441</v>
      </c>
      <c r="AL3810" s="24"/>
      <c r="AM3810" s="24"/>
      <c r="AN3810" s="24"/>
      <c r="AO3810" s="24"/>
      <c r="AP3810" s="165" t="str">
        <f t="shared" si="1163"/>
        <v>TBATBA</v>
      </c>
      <c r="AQ3810" s="244" t="str">
        <f t="shared" si="1164"/>
        <v>TBATBARMB</v>
      </c>
      <c r="AR3810" s="245" t="str">
        <f t="shared" si="1165"/>
        <v>YAMAHA_Mounter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TBA</v>
      </c>
      <c r="F3811" s="23" t="s">
        <v>2585</v>
      </c>
      <c r="G3811" s="23" t="s">
        <v>2585</v>
      </c>
      <c r="H3811" s="29"/>
      <c r="I3811" s="93" t="str">
        <f t="shared" si="1159"/>
        <v>TBA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25673131.044247787</v>
      </c>
      <c r="AJ3811" s="27">
        <f t="shared" si="1155"/>
        <v>3011650.6103097349</v>
      </c>
      <c r="AK3811" s="243">
        <f t="shared" si="1162"/>
        <v>0.11730749183335441</v>
      </c>
      <c r="AL3811" s="24"/>
      <c r="AM3811" s="24"/>
      <c r="AN3811" s="24"/>
      <c r="AO3811" s="24"/>
      <c r="AP3811" s="165" t="str">
        <f t="shared" si="1163"/>
        <v>TBATBA</v>
      </c>
      <c r="AQ3811" s="244" t="str">
        <f t="shared" si="1164"/>
        <v>TBATBARMB</v>
      </c>
      <c r="AR3811" s="245" t="str">
        <f t="shared" si="1165"/>
        <v>YAMAHA_Mounter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TBA</v>
      </c>
      <c r="F3812" s="23" t="s">
        <v>2585</v>
      </c>
      <c r="G3812" s="23" t="s">
        <v>2585</v>
      </c>
      <c r="H3812" s="29"/>
      <c r="I3812" s="93" t="str">
        <f t="shared" si="1159"/>
        <v>TBA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25673131.044247787</v>
      </c>
      <c r="AJ3812" s="27">
        <f t="shared" si="1155"/>
        <v>3011650.6103097349</v>
      </c>
      <c r="AK3812" s="243">
        <f t="shared" si="1162"/>
        <v>0.11730749183335441</v>
      </c>
      <c r="AL3812" s="24"/>
      <c r="AM3812" s="24"/>
      <c r="AN3812" s="24"/>
      <c r="AO3812" s="24"/>
      <c r="AP3812" s="165" t="str">
        <f t="shared" si="1163"/>
        <v>TBATBA</v>
      </c>
      <c r="AQ3812" s="244" t="str">
        <f t="shared" si="1164"/>
        <v>TBATBARMB</v>
      </c>
      <c r="AR3812" s="245" t="str">
        <f t="shared" si="1165"/>
        <v>YAMAHA_Mounter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TBA</v>
      </c>
      <c r="F3813" s="23" t="s">
        <v>2585</v>
      </c>
      <c r="G3813" s="23" t="s">
        <v>2585</v>
      </c>
      <c r="H3813" s="29"/>
      <c r="I3813" s="93" t="str">
        <f t="shared" si="1159"/>
        <v>TBA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25673131.044247787</v>
      </c>
      <c r="AJ3813" s="27">
        <f t="shared" si="1155"/>
        <v>3011650.6103097349</v>
      </c>
      <c r="AK3813" s="243">
        <f t="shared" si="1162"/>
        <v>0.11730749183335441</v>
      </c>
      <c r="AL3813" s="24"/>
      <c r="AM3813" s="24"/>
      <c r="AN3813" s="24"/>
      <c r="AO3813" s="24"/>
      <c r="AP3813" s="165" t="str">
        <f t="shared" si="1163"/>
        <v>TBATBA</v>
      </c>
      <c r="AQ3813" s="244" t="str">
        <f t="shared" si="1164"/>
        <v>TBATBAJPY</v>
      </c>
      <c r="AR3813" s="245" t="str">
        <f t="shared" si="1165"/>
        <v>YAMAHA_Mounter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TBA</v>
      </c>
      <c r="F3814" s="23" t="s">
        <v>2585</v>
      </c>
      <c r="G3814" s="23" t="s">
        <v>2585</v>
      </c>
      <c r="H3814" s="29"/>
      <c r="I3814" s="93" t="str">
        <f t="shared" si="1159"/>
        <v>TBA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25673131.044247787</v>
      </c>
      <c r="AJ3814" s="27">
        <f t="shared" si="1155"/>
        <v>3011650.6103097349</v>
      </c>
      <c r="AK3814" s="243">
        <f t="shared" si="1162"/>
        <v>0.11730749183335441</v>
      </c>
      <c r="AL3814" s="24"/>
      <c r="AM3814" s="24"/>
      <c r="AN3814" s="24"/>
      <c r="AO3814" s="24"/>
      <c r="AP3814" s="165" t="str">
        <f t="shared" si="1163"/>
        <v>TBATBA</v>
      </c>
      <c r="AQ3814" s="244" t="str">
        <f t="shared" si="1164"/>
        <v>TBATBAJPY</v>
      </c>
      <c r="AR3814" s="245" t="str">
        <f t="shared" si="1165"/>
        <v>YAMAHA_Mounter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TBA</v>
      </c>
      <c r="F3815" s="23" t="s">
        <v>2585</v>
      </c>
      <c r="G3815" s="23" t="s">
        <v>2585</v>
      </c>
      <c r="H3815" s="29"/>
      <c r="I3815" s="93" t="str">
        <f t="shared" si="1159"/>
        <v>TBA</v>
      </c>
      <c r="J3815" s="188" t="s">
        <v>3629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25673131.044247787</v>
      </c>
      <c r="AJ3815" s="27">
        <f t="shared" si="1155"/>
        <v>3011650.6103097349</v>
      </c>
      <c r="AK3815" s="243">
        <f t="shared" si="1162"/>
        <v>0.11730749183335441</v>
      </c>
      <c r="AL3815" s="24"/>
      <c r="AM3815" s="24"/>
      <c r="AN3815" s="24"/>
      <c r="AO3815" s="24"/>
      <c r="AP3815" s="165" t="str">
        <f t="shared" si="1163"/>
        <v>TBATBA</v>
      </c>
      <c r="AQ3815" s="244" t="str">
        <f t="shared" si="1164"/>
        <v>TBATBAJPY</v>
      </c>
      <c r="AR3815" s="245" t="str">
        <f t="shared" si="1165"/>
        <v>YAMAHA_Mounter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TBA</v>
      </c>
      <c r="F3816" s="23" t="s">
        <v>2585</v>
      </c>
      <c r="G3816" s="23" t="s">
        <v>2585</v>
      </c>
      <c r="H3816" s="29"/>
      <c r="I3816" s="93" t="str">
        <f t="shared" si="1159"/>
        <v>TBA</v>
      </c>
      <c r="J3816" s="188" t="s">
        <v>3629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25673131.044247787</v>
      </c>
      <c r="AJ3816" s="27">
        <f t="shared" si="1155"/>
        <v>3011650.6103097349</v>
      </c>
      <c r="AK3816" s="243">
        <f t="shared" si="1162"/>
        <v>0.11730749183335441</v>
      </c>
      <c r="AL3816" s="24"/>
      <c r="AM3816" s="24"/>
      <c r="AN3816" s="24"/>
      <c r="AO3816" s="24"/>
      <c r="AP3816" s="165" t="str">
        <f t="shared" si="1163"/>
        <v>TBATBA</v>
      </c>
      <c r="AQ3816" s="244" t="str">
        <f t="shared" si="1164"/>
        <v>TBATBAJPY</v>
      </c>
      <c r="AR3816" s="245" t="str">
        <f t="shared" si="1165"/>
        <v>YAMAHA_Mounter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TBA</v>
      </c>
      <c r="F3817" s="23" t="s">
        <v>2585</v>
      </c>
      <c r="G3817" s="23" t="s">
        <v>2585</v>
      </c>
      <c r="H3817" s="29"/>
      <c r="I3817" s="93" t="str">
        <f t="shared" si="1159"/>
        <v>TBA</v>
      </c>
      <c r="J3817" s="188" t="s">
        <v>3629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25673131.044247787</v>
      </c>
      <c r="AJ3817" s="27">
        <f t="shared" si="1155"/>
        <v>3011650.6103097349</v>
      </c>
      <c r="AK3817" s="243">
        <f t="shared" si="1162"/>
        <v>0.11730749183335441</v>
      </c>
      <c r="AL3817" s="24"/>
      <c r="AM3817" s="24"/>
      <c r="AN3817" s="24"/>
      <c r="AO3817" s="24"/>
      <c r="AP3817" s="165" t="str">
        <f t="shared" si="1163"/>
        <v>TBATBA</v>
      </c>
      <c r="AQ3817" s="244" t="str">
        <f>IF(W3817="","",F3817&amp;G3817&amp;W3817)</f>
        <v>TBATBAJPY</v>
      </c>
      <c r="AR3817" s="245" t="str">
        <f t="shared" si="1165"/>
        <v>YAMAHA_Mounter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>IF(W3818="","",IF(W3818="RMB","1.13", "1"))</f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>IF(W3818="","",F3818&amp;G3818&amp;W3818)</f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A9" zoomScale="70" zoomScaleNormal="70" workbookViewId="0">
      <selection activeCell="AJ10" sqref="AJ10"/>
    </sheetView>
  </sheetViews>
  <sheetFormatPr baseColWidth="10" defaultColWidth="11.1640625" defaultRowHeight="1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6640625" style="184" bestFit="1" customWidth="1"/>
    <col min="13" max="13" width="11.1640625" style="17"/>
    <col min="14" max="14" width="11.1640625" style="109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9.1640625" style="17" bestFit="1" customWidth="1"/>
    <col min="21" max="21" width="21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7.5" style="226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8.6640625" style="17" bestFit="1" customWidth="1"/>
    <col min="34" max="34" width="20.1640625" style="17" bestFit="1" customWidth="1"/>
    <col min="35" max="35" width="17.83203125" style="117" bestFit="1" customWidth="1"/>
    <col min="36" max="37" width="18.1640625" style="17" bestFit="1" customWidth="1"/>
    <col min="38" max="38" width="22.33203125" style="17" bestFit="1" customWidth="1"/>
    <col min="39" max="39" width="18.6640625" style="17" bestFit="1" customWidth="1"/>
    <col min="40" max="16384" width="11.1640625" style="17"/>
  </cols>
  <sheetData>
    <row r="1" spans="1:36" ht="16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7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7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7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7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478353.98230088502</v>
      </c>
      <c r="AI13" s="80">
        <f>IF(AD13="","",SUMIFS(raw_sheet!AB:AB,raw_sheet!A:A,list!AB13,raw_sheet!B:B,list!AC13,raw_sheet!C:C,list!AD13))</f>
        <v>26581449.849557523</v>
      </c>
      <c r="AJ13" s="117"/>
    </row>
    <row r="14" spans="1:36" ht="16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11603166.85840708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11960724.380530974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495000</v>
      </c>
      <c r="AM18" s="124" cm="1">
        <f t="array" ref="AM18">IFERROR(SUMPRODUCT((AD21:AD150="WEST")*(AJ21:AJ150)),0)</f>
        <v>0</v>
      </c>
    </row>
    <row r="19" spans="1:39" ht="23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63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0.12</v>
      </c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16" bestFit="1" customWidth="1"/>
    <col min="2" max="2" width="10.6640625" style="15"/>
    <col min="3" max="3" width="17.6640625" style="114" bestFit="1" customWidth="1"/>
    <col min="4" max="4" width="20.164062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2024-11-23T04:44:13Z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