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041" documentId="13_ncr:1_{D7B31631-9EC2-A043-AB5E-59F176544080}" xr6:coauthVersionLast="47" xr6:coauthVersionMax="47" xr10:uidLastSave="{F35D1625-0293-40F2-9F7D-C4DD95C2BA6A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5" i="1" l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79" i="1" l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K3778" i="1" s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K3777" i="1" s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J3020" i="1"/>
  <c r="AK3020" i="1" s="1"/>
  <c r="AJ497" i="1"/>
  <c r="AJ1644" i="1"/>
  <c r="AK1644" i="1" s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K3257" i="1" s="1"/>
  <c r="AJ679" i="1"/>
  <c r="AK679" i="1" s="1"/>
  <c r="AJ865" i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K360" i="1" s="1"/>
  <c r="AJ359" i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48" i="1" l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<sst xmlns="http://schemas.openxmlformats.org/spreadsheetml/2006/main" count="45116" uniqueCount="3610">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</sst>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81" dataDxfId="79" headerRowBorderDxfId="80" tableBorderDxfId="78">
  <autoFilter ref="A1:AT3997" xr:uid="{A45583E2-F1E3-414A-85B7-FCF03CE7C6FC}"/>
  <tableColumns count="46">
    <tableColumn id="1" xr3:uid="{AAE9CE7A-6EE5-684B-BD8B-6FB306BD4AA2}" name="FY_Contract" dataDxfId="77"/>
    <tableColumn id="2" xr3:uid="{6DD04691-AC56-2D44-8010-202EFF160852}" name="Contract_Yr" dataDxfId="76"/>
    <tableColumn id="3" xr3:uid="{5DA8E0A0-39FB-BB4F-8D7D-511A2970B9E7}" name="Contract_Month" dataDxfId="75"/>
    <tableColumn id="41" xr3:uid="{2ACA8F28-14CE-5F4D-B426-8592D3E37B68}" name="FQ(Contract)" dataDxfId="74"/>
    <tableColumn id="4" xr3:uid="{EAA0CFF9-B844-6E4F-AE8E-FDFAF111D1EA}" name="FY_INV" dataDxfId="73"/>
    <tableColumn id="5" xr3:uid="{1925BE00-6C62-5C40-8C03-E61BE8CBFBDA}" name="Inv_Yr" dataDxfId="72"/>
    <tableColumn id="6" xr3:uid="{CE663C22-ACEB-1F44-89EA-16CBA3F75EE8}" name="Inv_Month" dataDxfId="71"/>
    <tableColumn id="7" xr3:uid="{FA7DE3F2-58FD-5A4B-98EA-C85A23C795DD}" name="Contract Cancelled_x000a_Month(due to YAMAHA delivery)" dataDxfId="70"/>
    <tableColumn id="8" xr3:uid="{E9D14EAF-764F-7948-AA3A-467F3CA849CA}" name="FQ(Invoice)" dataDxfId="69"/>
    <tableColumn id="9" xr3:uid="{80BEA84F-85F1-EF45-B44A-E7A29335712A}" name="Contract_No." dataDxfId="68"/>
    <tableColumn id="10" xr3:uid="{1A61F2DF-64BD-CE4F-9A6D-6D912C9FCD60}" name="Customer_Name" dataDxfId="67"/>
    <tableColumn id="42" xr3:uid="{CEBF68FB-82CA-C241-B227-C6C1FCCABFE1}" name="Ordered_Items" dataDxfId="66"/>
    <tableColumn id="12" xr3:uid="{58A21035-FFFC-FE4D-932C-573A25109147}" name="BRAND" dataDxfId="65"/>
    <tableColumn id="13" xr3:uid="{0BD97201-BE7C-5947-A031-9B9E32363AEC}" name="Item Qty" dataDxfId="64"/>
    <tableColumn id="14" xr3:uid="{CD8B0CF5-AC6D-9C44-823D-894FA3996830}" name="QTY(Feeder/ Nozzle/Accessories)" dataDxfId="63"/>
    <tableColumn id="15" xr3:uid="{D596FB67-9716-E34E-83F3-E9B087FC9D78}" name="Product_Type" dataDxfId="62"/>
    <tableColumn id="16" xr3:uid="{3755E707-C533-EB4B-B691-9D181F5F4D00}" name="New_Customer" dataDxfId="61"/>
    <tableColumn id="17" xr3:uid="{38980276-396A-2741-9309-A7FAC3105339}" name="COST_CENTRE" dataDxfId="60"/>
    <tableColumn id="18" xr3:uid="{D808C100-E07E-1043-B266-076B2B30BB2D}" name="Region" dataDxfId="59"/>
    <tableColumn id="19" xr3:uid="{0D51CAF2-B0C9-B347-8B82-CABB6DF0A0FF}" name="Location" dataDxfId="58"/>
    <tableColumn id="20" xr3:uid="{54FB57A7-B461-1742-9E6E-62E4E17CCB33}" name="Territeries" dataDxfId="57"/>
    <tableColumn id="21" xr3:uid="{32EA7D3E-9A57-1346-833B-BCC6DE2B9CDA}" name="Salesman" dataDxfId="56"/>
    <tableColumn id="22" xr3:uid="{2B115E8E-C749-874C-A1EA-00343DFA4914}" name="Curr" dataDxfId="55"/>
    <tableColumn id="23" xr3:uid="{C8303ADB-7A05-B644-A090-0C48B3042F89}" name="Contract Unit Price" dataDxfId="54"/>
    <tableColumn id="24" xr3:uid="{5BE49477-DF64-D049-96E2-6CAD890E2EA4}" name="VAT" dataDxfId="53"/>
    <tableColumn id="25" xr3:uid="{3D797418-8B29-A649-8BC4-E04C6619DE2E}" name="Signed Contract_x000a_Amt" dataDxfId="52"/>
    <tableColumn id="26" xr3:uid="{476E64A9-124A-9548-85A7-6108450DFAAF}" name="Rate" dataDxfId="51"/>
    <tableColumn id="27" xr3:uid="{8FCA62EF-C920-A146-90F6-505F525E7A60}" name="Before tax Inv Amt (HKD)" dataDxfId="50"/>
    <tableColumn id="28" xr3:uid="{4EF416A5-534F-F543-AE13-B9B0B589096F}" name="G.P.  (HKD)" dataDxfId="49"/>
    <tableColumn id="29" xr3:uid="{BD20A655-677C-B84F-A51A-041C90BF7E67}" name="G.P. %" dataDxfId="48"/>
    <tableColumn id="30" xr3:uid="{242FB1B0-5A85-CD4B-A9E1-126C07CDA70F}" name="New Customer Qty" dataDxfId="47"/>
    <tableColumn id="31" xr3:uid="{58F4A1A1-47C9-1E43-8A95-625FF6547678}" name="New Customer Qty(Contract month)" dataDxfId="46"/>
    <tableColumn id="32" xr3:uid="{F3D4DEEC-53C2-6349-9CE2-E268DD946B2A}" name="Signed Contract Qty" dataDxfId="45"/>
    <tableColumn id="33" xr3:uid="{C8185536-B203-AA45-B0E4-36800B70926F}" name="Invoiced Contract Qty" dataDxfId="44"/>
    <tableColumn id="34" xr3:uid="{1EC37648-CC4C-C142-A616-BA9753252F28}" name="INVOICE  AMOUNT HKD of month" dataDxfId="43"/>
    <tableColumn id="35" xr3:uid="{5F4522B6-EAD9-F04E-A867-6287622DEAF3}" name="GP ( HKD) of month" dataDxfId="42"/>
    <tableColumn id="36" xr3:uid="{6AA1D995-9017-FB4E-A3AB-C846363DF78E}" name="GP%_of_month" dataDxfId="41"/>
    <tableColumn id="37" xr3:uid="{F4748927-DC9C-454F-8008-8C1DE3849D97}" name="INV NO." dataDxfId="40"/>
    <tableColumn id="38" xr3:uid="{B17BF2DE-1699-AC4A-ACB4-8EF428F40280}" name="ISSUED INV_x000a_AMOUNT_x000a_" dataDxfId="39"/>
    <tableColumn id="39" xr3:uid="{455EA308-FF47-914C-8AA3-88C9FDBB59F1}" name="S/N" dataDxfId="38"/>
    <tableColumn id="40" xr3:uid="{AF10112C-DE0C-CE4E-9895-A3798FA91332}" name="Remarks" dataDxfId="37"/>
    <tableColumn id="11" xr3:uid="{924118CF-3456-B642-A0DE-075C50629FEE}" name="INV YR&amp;MONTH" dataDxfId="36">
      <calculatedColumnFormula>IF(F2="","",F2&amp;G2)</calculatedColumnFormula>
    </tableColumn>
    <tableColumn id="43" xr3:uid="{EF9680DE-D49E-A147-8E74-0FBC400753FC}" name="INV YR&amp;MONTH&amp;CUR" dataDxfId="35">
      <calculatedColumnFormula>IF(W2="","",F2&amp;G2&amp;W2)</calculatedColumnFormula>
    </tableColumn>
    <tableColumn id="45" xr3:uid="{447CD2C3-FCAB-1146-B89C-8D8D9D128FC5}" name="BRAND_Details" dataDxfId="34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3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2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" activePane="bottomLeft" state="frozen"/>
      <selection activeCell="L1" sqref="L1"/>
      <selection pane="bottomLeft" activeCell="A2" sqref="A2:AT399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17470081.68141593</v>
      </c>
      <c r="AJ80" s="19">
        <f t="shared" si="24"/>
        <v>2027284.686769912</v>
      </c>
      <c r="AK80" s="20">
        <f t="shared" si="25"/>
        <v>0.11604322886059928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17470081.68141593</v>
      </c>
      <c r="AJ250" s="19">
        <f t="shared" si="77"/>
        <v>2027284.686769912</v>
      </c>
      <c r="AK250" s="20">
        <f t="shared" si="78"/>
        <v>0.11604322886059928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17470081.68141593</v>
      </c>
      <c r="AJ310" s="19">
        <f t="shared" si="97"/>
        <v>2027284.686769912</v>
      </c>
      <c r="AK310" s="20">
        <f t="shared" si="98"/>
        <v>0.11604322886059928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17470081.68141593</v>
      </c>
      <c r="AJ311" s="19">
        <f t="shared" si="97"/>
        <v>2027284.686769912</v>
      </c>
      <c r="AK311" s="20">
        <f t="shared" si="98"/>
        <v>0.11604322886059928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17470081.68141593</v>
      </c>
      <c r="AJ342" s="19">
        <f t="shared" si="116"/>
        <v>2027284.686769912</v>
      </c>
      <c r="AK342" s="20">
        <f t="shared" si="117"/>
        <v>0.11604322886059928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17470081.68141593</v>
      </c>
      <c r="AJ343" s="19">
        <f t="shared" si="116"/>
        <v>2027284.686769912</v>
      </c>
      <c r="AK343" s="20">
        <f t="shared" si="117"/>
        <v>0.11604322886059928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17470081.68141593</v>
      </c>
      <c r="AJ505" s="19">
        <f t="shared" si="152"/>
        <v>2027284.686769912</v>
      </c>
      <c r="AK505" s="20">
        <f t="shared" si="153"/>
        <v>0.11604322886059928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17470081.68141593</v>
      </c>
      <c r="AJ506" s="19">
        <f t="shared" si="152"/>
        <v>2027284.686769912</v>
      </c>
      <c r="AK506" s="20">
        <f t="shared" si="153"/>
        <v>0.11604322886059928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17470081.68141593</v>
      </c>
      <c r="AJ507" s="19">
        <f t="shared" si="152"/>
        <v>2027284.686769912</v>
      </c>
      <c r="AK507" s="20">
        <f t="shared" si="153"/>
        <v>0.11604322886059928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17470081.68141593</v>
      </c>
      <c r="AJ508" s="19">
        <f t="shared" si="152"/>
        <v>2027284.686769912</v>
      </c>
      <c r="AK508" s="20">
        <f t="shared" si="153"/>
        <v>0.11604322886059928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17470081.68141593</v>
      </c>
      <c r="AJ540" s="19">
        <f t="shared" si="170"/>
        <v>2027284.686769912</v>
      </c>
      <c r="AK540" s="20">
        <f t="shared" si="171"/>
        <v>0.11604322886059928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17470081.68141593</v>
      </c>
      <c r="AJ541" s="19">
        <f t="shared" si="170"/>
        <v>2027284.686769912</v>
      </c>
      <c r="AK541" s="20">
        <f t="shared" si="171"/>
        <v>0.11604322886059928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17470081.68141593</v>
      </c>
      <c r="AJ542" s="19">
        <f t="shared" si="170"/>
        <v>2027284.686769912</v>
      </c>
      <c r="AK542" s="20">
        <f t="shared" si="171"/>
        <v>0.11604322886059928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17470081.68141593</v>
      </c>
      <c r="AJ622" s="19">
        <f t="shared" si="189"/>
        <v>2027284.686769912</v>
      </c>
      <c r="AK622" s="20">
        <f t="shared" si="190"/>
        <v>0.11604322886059928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17470081.68141593</v>
      </c>
      <c r="AJ633" s="19">
        <f t="shared" si="189"/>
        <v>2027284.686769912</v>
      </c>
      <c r="AK633" s="20">
        <f t="shared" si="190"/>
        <v>0.11604322886059928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17470081.68141593</v>
      </c>
      <c r="AJ634" s="19">
        <f t="shared" si="189"/>
        <v>2027284.686769912</v>
      </c>
      <c r="AK634" s="20">
        <f t="shared" si="190"/>
        <v>0.11604322886059928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17470081.68141593</v>
      </c>
      <c r="AJ1429" s="19">
        <f t="shared" si="430"/>
        <v>2027284.686769912</v>
      </c>
      <c r="AK1429" s="20">
        <f t="shared" si="431"/>
        <v>0.11604322886059928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17470081.68141593</v>
      </c>
      <c r="AJ1430" s="19">
        <f t="shared" si="430"/>
        <v>2027284.686769912</v>
      </c>
      <c r="AK1430" s="20">
        <f t="shared" si="431"/>
        <v>0.11604322886059928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17470081.68141593</v>
      </c>
      <c r="AJ1434" s="19">
        <f t="shared" si="430"/>
        <v>2027284.686769912</v>
      </c>
      <c r="AK1434" s="20">
        <f t="shared" si="431"/>
        <v>0.11604322886059928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17470081.68141593</v>
      </c>
      <c r="AJ1632" s="19">
        <f t="shared" si="484"/>
        <v>2027284.686769912</v>
      </c>
      <c r="AK1632" s="20">
        <f t="shared" si="485"/>
        <v>0.11604322886059928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17470081.68141593</v>
      </c>
      <c r="AJ2612" s="27">
        <f t="shared" si="768"/>
        <v>2027284.686769912</v>
      </c>
      <c r="AK2612" s="28">
        <f t="shared" si="769"/>
        <v>0.11604322886059928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17470081.68141593</v>
      </c>
      <c r="AJ2613" s="27">
        <f t="shared" si="768"/>
        <v>2027284.686769912</v>
      </c>
      <c r="AK2613" s="28">
        <f t="shared" si="769"/>
        <v>0.11604322886059928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17470081.68141593</v>
      </c>
      <c r="AJ3161" s="19">
        <f t="shared" si="940"/>
        <v>2027284.686769912</v>
      </c>
      <c r="AK3161" s="20">
        <f t="shared" si="941"/>
        <v>0.11604322886059928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28276193.899221241</v>
      </c>
      <c r="AJ3572" s="27">
        <f t="shared" si="1045"/>
        <v>3393143.2679065503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28276193.899221241</v>
      </c>
      <c r="AJ3573" s="27">
        <f t="shared" si="1045"/>
        <v>3393143.2679065503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28276193.899221241</v>
      </c>
      <c r="AJ3574" s="27">
        <f t="shared" si="1045"/>
        <v>3393143.2679065503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28276193.899221241</v>
      </c>
      <c r="AJ3575" s="27">
        <f t="shared" si="1045"/>
        <v>3393143.2679065503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28276193.899221241</v>
      </c>
      <c r="AJ3627" s="200">
        <f t="shared" si="1068"/>
        <v>3393143.2679065503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28276193.899221241</v>
      </c>
      <c r="AJ3628" s="200">
        <f t="shared" si="1068"/>
        <v>3393143.2679065503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28276193.899221241</v>
      </c>
      <c r="AJ3629" s="200">
        <f t="shared" si="1068"/>
        <v>3393143.2679065503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28276193.899221241</v>
      </c>
      <c r="AJ3630" s="200">
        <f t="shared" si="1068"/>
        <v>3393143.2679065503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21687574.810619466</v>
      </c>
      <c r="AJ3635" s="200">
        <f t="shared" si="1068"/>
        <v>2602508.9772743364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21687574.810619466</v>
      </c>
      <c r="AJ3636" s="200">
        <f t="shared" si="1068"/>
        <v>2602508.9772743364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21687574.810619466</v>
      </c>
      <c r="AJ3645" s="200">
        <f t="shared" si="1068"/>
        <v>2602508.9772743364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21687574.810619466</v>
      </c>
      <c r="AJ3646" s="200">
        <f t="shared" si="1068"/>
        <v>2602508.9772743364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21687574.810619466</v>
      </c>
      <c r="AJ3647" s="200">
        <f t="shared" si="1068"/>
        <v>2602508.9772743364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21687574.810619466</v>
      </c>
      <c r="AJ3648" s="200">
        <f t="shared" si="1068"/>
        <v>2602508.9772743364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21687574.810619466</v>
      </c>
      <c r="AJ3649" s="200">
        <f t="shared" si="1068"/>
        <v>2602508.9772743364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21687574.810619466</v>
      </c>
      <c r="AJ3650" s="200">
        <f t="shared" si="1068"/>
        <v>2602508.9772743364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21687574.810619466</v>
      </c>
      <c r="AJ3651" s="200">
        <f t="shared" si="1068"/>
        <v>2602508.9772743364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21687574.810619466</v>
      </c>
      <c r="AJ3653" s="200">
        <f t="shared" si="1068"/>
        <v>2602508.9772743364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21687574.810619466</v>
      </c>
      <c r="AJ3654" s="200">
        <f t="shared" ref="AJ3654:AJ3717" si="1090">IF(P3654="C66 SERVICE","",SUMIFS(AC:AC,F:F,F3654,G:G,G3654,E:E,E3654))</f>
        <v>2602508.9772743364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21687574.810619466</v>
      </c>
      <c r="AJ3655" s="200">
        <f t="shared" si="1090"/>
        <v>2602508.9772743364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21687574.810619466</v>
      </c>
      <c r="AJ3656" s="200">
        <f t="shared" si="1090"/>
        <v>2602508.9772743364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21687574.810619466</v>
      </c>
      <c r="AJ3657" s="200">
        <f t="shared" si="1090"/>
        <v>2602508.9772743364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21687574.810619466</v>
      </c>
      <c r="AJ3658" s="200">
        <f t="shared" si="1090"/>
        <v>2602508.9772743364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21687574.810619466</v>
      </c>
      <c r="AJ3659" s="200">
        <f t="shared" si="1090"/>
        <v>2602508.9772743364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21687574.810619466</v>
      </c>
      <c r="AJ3662" s="200">
        <f t="shared" si="1090"/>
        <v>2602508.9772743364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3570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21687574.810619466</v>
      </c>
      <c r="AJ3682" s="200">
        <f t="shared" si="1090"/>
        <v>2602508.9772743364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21687574.810619466</v>
      </c>
      <c r="AJ3683" s="200">
        <f t="shared" si="1090"/>
        <v>2602508.9772743364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21687574.810619466</v>
      </c>
      <c r="AJ3684" s="200">
        <f t="shared" si="1090"/>
        <v>2602508.9772743364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21687574.810619466</v>
      </c>
      <c r="AJ3685" s="200">
        <f t="shared" si="1090"/>
        <v>2602508.9772743364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21687574.810619466</v>
      </c>
      <c r="AJ3686" s="200">
        <f t="shared" si="1090"/>
        <v>2602508.9772743364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21687574.810619466</v>
      </c>
      <c r="AJ3693" s="200">
        <f t="shared" si="1090"/>
        <v>2602508.9772743364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21687574.810619466</v>
      </c>
      <c r="AJ3698" s="200">
        <f t="shared" si="1090"/>
        <v>2602508.9772743364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21687574.810619466</v>
      </c>
      <c r="AJ3699" s="200">
        <f t="shared" si="1090"/>
        <v>2602508.9772743364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21687574.810619466</v>
      </c>
      <c r="AJ3707" s="200">
        <f t="shared" si="1090"/>
        <v>2602508.9772743364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2025</v>
      </c>
      <c r="G3708" s="23">
        <v>1</v>
      </c>
      <c r="H3708" s="29"/>
      <c r="I3708" s="204" t="str">
        <f t="shared" si="1086"/>
        <v>Q4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28276193.899221241</v>
      </c>
      <c r="AJ3708" s="200">
        <f t="shared" si="1090"/>
        <v>3393143.2679065503</v>
      </c>
      <c r="AK3708" s="201">
        <f t="shared" si="1091"/>
        <v>0.12000000000000005</v>
      </c>
      <c r="AL3708" s="24"/>
      <c r="AM3708" s="24"/>
      <c r="AN3708" s="24"/>
      <c r="AO3708" s="24"/>
      <c r="AP3708" s="165" t="str">
        <f t="shared" si="1092"/>
        <v>20251</v>
      </c>
      <c r="AQ3708" s="203" t="str">
        <f t="shared" si="1093"/>
        <v>20251RMB</v>
      </c>
      <c r="AR3708" s="206" t="str">
        <f t="shared" si="1094"/>
        <v>YAMAHA_Mounter</v>
      </c>
      <c r="AS3708" s="22">
        <f t="shared" si="1095"/>
        <v>4</v>
      </c>
      <c r="AT3708" s="24" t="str">
        <f t="shared" si="1096"/>
        <v>4-6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2025</v>
      </c>
      <c r="G3709" s="23">
        <v>1</v>
      </c>
      <c r="H3709" s="29"/>
      <c r="I3709" s="204" t="str">
        <f t="shared" si="1086"/>
        <v>Q4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28276193.899221241</v>
      </c>
      <c r="AJ3709" s="200">
        <f t="shared" si="1090"/>
        <v>3393143.2679065503</v>
      </c>
      <c r="AK3709" s="201">
        <f t="shared" si="1091"/>
        <v>0.12000000000000005</v>
      </c>
      <c r="AL3709" s="24"/>
      <c r="AM3709" s="24"/>
      <c r="AN3709" s="24"/>
      <c r="AO3709" s="24"/>
      <c r="AP3709" s="165" t="str">
        <f t="shared" si="1092"/>
        <v>20251</v>
      </c>
      <c r="AQ3709" s="203" t="str">
        <f t="shared" si="1093"/>
        <v>20251RMB</v>
      </c>
      <c r="AR3709" s="206" t="str">
        <f t="shared" si="1094"/>
        <v>YAMAHA_Mounter</v>
      </c>
      <c r="AS3709" s="22">
        <f t="shared" si="1095"/>
        <v>4</v>
      </c>
      <c r="AT3709" s="24" t="str">
        <f t="shared" si="1096"/>
        <v>4-6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2025</v>
      </c>
      <c r="G3710" s="23">
        <v>1</v>
      </c>
      <c r="H3710" s="29"/>
      <c r="I3710" s="204" t="str">
        <f t="shared" si="1086"/>
        <v>Q4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28276193.899221241</v>
      </c>
      <c r="AJ3710" s="200">
        <f t="shared" si="1090"/>
        <v>3393143.2679065503</v>
      </c>
      <c r="AK3710" s="201">
        <f t="shared" si="1091"/>
        <v>0.12000000000000005</v>
      </c>
      <c r="AL3710" s="24"/>
      <c r="AM3710" s="24"/>
      <c r="AN3710" s="24"/>
      <c r="AO3710" s="24"/>
      <c r="AP3710" s="165" t="str">
        <f t="shared" si="1092"/>
        <v>20251</v>
      </c>
      <c r="AQ3710" s="203" t="str">
        <f t="shared" si="1093"/>
        <v>20251RMB</v>
      </c>
      <c r="AR3710" s="206" t="str">
        <f t="shared" si="1094"/>
        <v>YAMAHA_Mounter</v>
      </c>
      <c r="AS3710" s="22">
        <f t="shared" si="1095"/>
        <v>4</v>
      </c>
      <c r="AT3710" s="24" t="str">
        <f t="shared" si="1096"/>
        <v>4-6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2025</v>
      </c>
      <c r="G3711" s="23">
        <v>1</v>
      </c>
      <c r="H3711" s="29"/>
      <c r="I3711" s="204" t="str">
        <f t="shared" si="1086"/>
        <v>Q4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28276193.899221241</v>
      </c>
      <c r="AJ3711" s="200">
        <f t="shared" si="1090"/>
        <v>3393143.2679065503</v>
      </c>
      <c r="AK3711" s="201">
        <f t="shared" si="1091"/>
        <v>0.12000000000000005</v>
      </c>
      <c r="AL3711" s="24"/>
      <c r="AM3711" s="24"/>
      <c r="AN3711" s="24"/>
      <c r="AO3711" s="24"/>
      <c r="AP3711" s="165" t="str">
        <f t="shared" si="1092"/>
        <v>20251</v>
      </c>
      <c r="AQ3711" s="203" t="str">
        <f t="shared" si="1093"/>
        <v>20251RMB</v>
      </c>
      <c r="AR3711" s="206" t="str">
        <f t="shared" si="1094"/>
        <v>YAMAHA_Mounter</v>
      </c>
      <c r="AS3711" s="22">
        <f t="shared" si="1095"/>
        <v>4</v>
      </c>
      <c r="AT3711" s="24" t="str">
        <f t="shared" si="1096"/>
        <v>4-6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2025</v>
      </c>
      <c r="G3712" s="23">
        <v>1</v>
      </c>
      <c r="H3712" s="29"/>
      <c r="I3712" s="204" t="str">
        <f t="shared" si="1086"/>
        <v>Q4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28276193.899221241</v>
      </c>
      <c r="AJ3712" s="200">
        <f t="shared" si="1090"/>
        <v>3393143.2679065503</v>
      </c>
      <c r="AK3712" s="201">
        <f t="shared" si="1091"/>
        <v>0.12000000000000005</v>
      </c>
      <c r="AL3712" s="24"/>
      <c r="AM3712" s="24"/>
      <c r="AN3712" s="24"/>
      <c r="AO3712" s="24"/>
      <c r="AP3712" s="165" t="str">
        <f t="shared" si="1092"/>
        <v>20251</v>
      </c>
      <c r="AQ3712" s="203" t="str">
        <f t="shared" si="1093"/>
        <v>20251RMB</v>
      </c>
      <c r="AR3712" s="206" t="str">
        <f t="shared" si="1094"/>
        <v>YAMAHA_Non_Mounter</v>
      </c>
      <c r="AS3712" s="22">
        <f t="shared" si="1095"/>
        <v>4</v>
      </c>
      <c r="AT3712" s="24" t="str">
        <f t="shared" si="1096"/>
        <v>4-6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2025</v>
      </c>
      <c r="G3713" s="23">
        <v>1</v>
      </c>
      <c r="H3713" s="29"/>
      <c r="I3713" s="204" t="str">
        <f t="shared" si="1086"/>
        <v>Q4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28276193.899221241</v>
      </c>
      <c r="AJ3713" s="200">
        <f t="shared" si="1090"/>
        <v>3393143.2679065503</v>
      </c>
      <c r="AK3713" s="201">
        <f t="shared" si="1091"/>
        <v>0.12000000000000005</v>
      </c>
      <c r="AL3713" s="24"/>
      <c r="AM3713" s="24"/>
      <c r="AN3713" s="24"/>
      <c r="AO3713" s="24"/>
      <c r="AP3713" s="165" t="str">
        <f t="shared" si="1092"/>
        <v>20251</v>
      </c>
      <c r="AQ3713" s="203" t="str">
        <f t="shared" si="1093"/>
        <v>20251RMB</v>
      </c>
      <c r="AR3713" s="206" t="str">
        <f t="shared" si="1094"/>
        <v>YAMAHA_Non_Mounter</v>
      </c>
      <c r="AS3713" s="22">
        <f t="shared" si="1095"/>
        <v>4</v>
      </c>
      <c r="AT3713" s="24" t="str">
        <f t="shared" si="1096"/>
        <v>4-6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21687574.810619466</v>
      </c>
      <c r="AJ3717" s="200">
        <f t="shared" si="1090"/>
        <v>2602508.9772743364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21687574.810619466</v>
      </c>
      <c r="AJ3718" s="200">
        <f t="shared" ref="AJ3718:AJ3724" si="1112">IF(P3718="C66 SERVICE","",SUMIFS(AC:AC,F:F,F3718,G:G,G3718,E:E,E3718))</f>
        <v>2602508.9772743364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28276193.899221241</v>
      </c>
      <c r="AJ3726" s="200">
        <f t="shared" si="1131"/>
        <v>3393143.2679065503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21687574.810619466</v>
      </c>
      <c r="AJ3727" s="200">
        <f t="shared" si="1131"/>
        <v>2602508.9772743364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21687574.810619466</v>
      </c>
      <c r="AJ3728" s="200">
        <f t="shared" si="1131"/>
        <v>2602508.9772743364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21687574.810619466</v>
      </c>
      <c r="AJ3729" s="200">
        <f t="shared" si="1131"/>
        <v>2602508.9772743364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28276193.899221241</v>
      </c>
      <c r="AJ3731" s="200">
        <f t="shared" si="1131"/>
        <v>3393143.2679065503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28276193.899221241</v>
      </c>
      <c r="AJ3732" s="200">
        <f t="shared" si="1131"/>
        <v>3393143.2679065503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28276193.899221241</v>
      </c>
      <c r="AJ3733" s="200">
        <f t="shared" si="1131"/>
        <v>3393143.2679065503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28276193.899221241</v>
      </c>
      <c r="AJ3734" s="200">
        <f t="shared" si="1131"/>
        <v>3393143.2679065503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28276193.899221241</v>
      </c>
      <c r="AJ3735" s="200">
        <f t="shared" si="1131"/>
        <v>3393143.2679065503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28276193.899221241</v>
      </c>
      <c r="AJ3737" s="200">
        <f t="shared" si="1131"/>
        <v>3393143.2679065503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21687574.810619466</v>
      </c>
      <c r="AJ3744" s="200">
        <f t="shared" si="1131"/>
        <v>2602508.9772743364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21687574.810619466</v>
      </c>
      <c r="AJ3745" s="200">
        <f t="shared" si="1131"/>
        <v>2602508.9772743364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21687574.810619466</v>
      </c>
      <c r="AJ3746" s="200">
        <f t="shared" si="1131"/>
        <v>2602508.9772743364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21687574.810619466</v>
      </c>
      <c r="AJ3747" s="200">
        <f t="shared" si="1131"/>
        <v>2602508.9772743364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21687574.810619466</v>
      </c>
      <c r="AJ3748" s="200">
        <f t="shared" si="1131"/>
        <v>2602508.9772743364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21687574.810619466</v>
      </c>
      <c r="AJ3749" s="200">
        <f t="shared" si="1131"/>
        <v>2602508.9772743364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28276193.899221241</v>
      </c>
      <c r="AJ3750" s="200">
        <f t="shared" si="1131"/>
        <v>3393143.2679065503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28276193.899221241</v>
      </c>
      <c r="AJ3751" s="200">
        <f t="shared" si="1131"/>
        <v>3393143.2679065503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28276193.899221241</v>
      </c>
      <c r="AJ3752" s="200">
        <f t="shared" si="1131"/>
        <v>3393143.2679065503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28276193.899221241</v>
      </c>
      <c r="AJ3753" s="200">
        <f t="shared" si="1131"/>
        <v>3393143.2679065503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28276193.899221241</v>
      </c>
      <c r="AJ3754" s="200">
        <f t="shared" si="1131"/>
        <v>3393143.2679065503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28276193.899221241</v>
      </c>
      <c r="AJ3755" s="200">
        <f t="shared" si="1131"/>
        <v>3393143.2679065503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28276193.899221241</v>
      </c>
      <c r="AJ3756" s="200">
        <f t="shared" si="1131"/>
        <v>3393143.2679065503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28276193.899221241</v>
      </c>
      <c r="AJ3757" s="200">
        <f t="shared" si="1131"/>
        <v>3393143.2679065503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28276193.899221241</v>
      </c>
      <c r="AJ3758" s="200">
        <f t="shared" si="1131"/>
        <v>3393143.2679065503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28276193.899221241</v>
      </c>
      <c r="AJ3759" s="27">
        <f t="shared" si="1131"/>
        <v>3393143.2679065503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28276193.899221241</v>
      </c>
      <c r="AJ3760" s="27">
        <f t="shared" si="1131"/>
        <v>3393143.2679065503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28276193.899221241</v>
      </c>
      <c r="AJ3761" s="27">
        <f t="shared" si="1131"/>
        <v>3393143.2679065503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28276193.899221241</v>
      </c>
      <c r="AJ3762" s="27">
        <f t="shared" si="1131"/>
        <v>3393143.2679065503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28276193.899221241</v>
      </c>
      <c r="AJ3763" s="27">
        <f t="shared" si="1131"/>
        <v>3393143.2679065503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28276193.899221241</v>
      </c>
      <c r="AJ3764" s="27">
        <f t="shared" si="1131"/>
        <v>3393143.2679065503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28276193.899221241</v>
      </c>
      <c r="AJ3765" s="27">
        <f t="shared" si="1131"/>
        <v>3393143.2679065503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28276193.899221241</v>
      </c>
      <c r="AJ3766" s="27">
        <f t="shared" si="1131"/>
        <v>3393143.2679065503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28276193.899221241</v>
      </c>
      <c r="AJ3767" s="27">
        <f t="shared" si="1131"/>
        <v>3393143.2679065503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28276193.899221241</v>
      </c>
      <c r="AJ3768" s="27">
        <f t="shared" si="1131"/>
        <v>3393143.2679065503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28276193.899221241</v>
      </c>
      <c r="AJ3769" s="27">
        <f t="shared" si="1131"/>
        <v>3393143.2679065503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28276193.899221241</v>
      </c>
      <c r="AJ3770" s="27">
        <f t="shared" si="1131"/>
        <v>3393143.2679065503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28276193.899221241</v>
      </c>
      <c r="AJ3771" s="27">
        <f t="shared" si="1131"/>
        <v>3393143.2679065503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28276193.899221241</v>
      </c>
      <c r="AJ3772" s="27">
        <f t="shared" si="1131"/>
        <v>3393143.2679065503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28276193.899221241</v>
      </c>
      <c r="AJ3773" s="27">
        <f t="shared" si="1131"/>
        <v>3393143.2679065503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21687574.810619466</v>
      </c>
      <c r="AJ3774" s="27">
        <f t="shared" si="1131"/>
        <v>2602508.9772743364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28276193.899221241</v>
      </c>
      <c r="AJ3775" s="27">
        <f t="shared" si="1131"/>
        <v>3393143.2679065503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21687574.810619466</v>
      </c>
      <c r="AJ3776" s="27">
        <f t="shared" si="1131"/>
        <v>2602508.9772743364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1" priority="2" operator="lessThanOrEqual">
      <formula>0</formula>
    </cfRule>
  </conditionalFormatting>
  <conditionalFormatting sqref="Z3676">
    <cfRule type="cellIs" dxfId="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70" zoomScaleNormal="70" workbookViewId="0">
      <selection activeCell="R6" sqref="R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1</v>
      </c>
      <c r="H5" s="147" t="str">
        <f t="shared" si="0"/>
        <v>20251</v>
      </c>
      <c r="I5" s="147" t="str">
        <f t="shared" si="1"/>
        <v>20251JPY</v>
      </c>
      <c r="J5" s="147" t="str">
        <f t="shared" si="2"/>
        <v>20251RMB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18390954.279673479</v>
      </c>
      <c r="T13" s="79">
        <f>IF(R13="","",SUMIFS(raw_sheet!AB:AB,raw_sheet!E:E,list!P13,raw_sheet!F:F,list!Q13,raw_sheet!G:G,list!R13,raw_sheet!R:R,list!$T$12))</f>
        <v>3497142.1097351904</v>
      </c>
      <c r="U13" s="79">
        <f>IF(R13="","",SUMIFS(raw_sheet!AB:AB,raw_sheet!E:E,list!P13,raw_sheet!F:F,list!Q13,raw_sheet!G:G,list!R13,raw_sheet!R:R,list!$U$12))</f>
        <v>870000</v>
      </c>
      <c r="V13" s="80">
        <f>IF(R13="","",SUMIFS(raw_sheet!AB:AB,raw_sheet!E:E,list!P13,raw_sheet!F:F,list!Q13,raw_sheet!G:G,list!R13))</f>
        <v>22758096.38940867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2150652.9345132746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20814262.231964603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17189356.226548672</v>
      </c>
      <c r="T14" s="79">
        <f>IF(R14="","",SUMIFS(raw_sheet!AB:AB,raw_sheet!E:E,list!P14,raw_sheet!F:F,list!Q14,raw_sheet!G:G,list!R14,raw_sheet!R:R,list!$T$12))</f>
        <v>4498218.5840707971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21687574.810619466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27790563.992849555</v>
      </c>
      <c r="T15" s="79">
        <f>IF(R15="","",SUMIFS(raw_sheet!AB:AB,raw_sheet!E:E,list!P15,raw_sheet!F:F,list!Q15,raw_sheet!G:G,list!R15,raw_sheet!R:R,list!$T$12))</f>
        <v>335330.97345132747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28125894.966300882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25430810.359398231</v>
      </c>
      <c r="T16" s="79">
        <f>IF(R16="","",SUMIFS(raw_sheet!AB:AB,raw_sheet!E:E,list!P16,raw_sheet!F:F,list!Q16,raw_sheet!G:G,list!R16,raw_sheet!R:R,list!$T$12))</f>
        <v>2845383.5398230087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28276193.899221241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2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0.14419999999999999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0.14419999999999999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373254.8035398231</v>
      </c>
      <c r="Z23" s="229">
        <v>0.17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1.0920000000000001</v>
      </c>
      <c r="AL23" s="92">
        <v>734440.54513274354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7.2800000000000004E-2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1.0920000000000001</v>
      </c>
      <c r="AL24" s="92">
        <v>357557.5221238939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7.2800000000000004E-2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1.0920000000000001</v>
      </c>
      <c r="AL25" s="92">
        <v>355624.77876106196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9.3899999999999997E-2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1.0920000000000001</v>
      </c>
      <c r="AL26" s="92">
        <v>335330.97345132747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9.3899999999999997E-2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5.4800000000000001E-2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7.2800000000000004E-2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424568.93097345141</v>
      </c>
      <c r="Z30" s="229">
        <v>8.6199999999999999E-2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8.3199999999999996E-2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8.3199999999999996E-2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0.1515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0.13109999999999999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C49SHA20240821/TWB</v>
      </c>
      <c r="T34" s="13" t="str">
        <v>宁波朗能</v>
      </c>
      <c r="U34" s="13" t="str">
        <v>YSM10</v>
      </c>
      <c r="V34" s="13">
        <v>1</v>
      </c>
      <c r="W34" s="92" t="str">
        <v>RMB</v>
      </c>
      <c r="X34" s="97">
        <v>1.1080000000000001</v>
      </c>
      <c r="Y34" s="92">
        <v>390251.32743362838</v>
      </c>
      <c r="Z34" s="229">
        <v>0.12280000000000001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C28SHA20240723/ZQR</v>
      </c>
      <c r="T35" s="13" t="str">
        <v>江苏中科朗恩斯</v>
      </c>
      <c r="U35" s="13" t="str">
        <v>YSi-V</v>
      </c>
      <c r="V35" s="13">
        <v>1</v>
      </c>
      <c r="W35" s="92" t="str">
        <v>RMB</v>
      </c>
      <c r="X35" s="97">
        <v>1.1080000000000001</v>
      </c>
      <c r="Y35" s="92">
        <v>373254.8035398231</v>
      </c>
      <c r="Z35" s="229">
        <v>0.17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373254.8035398231</v>
      </c>
      <c r="Z36" s="229">
        <v>0.17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C49SZX20240159EC</v>
      </c>
      <c r="T37" s="13" t="str">
        <v>正邦</v>
      </c>
      <c r="U37" s="13" t="str">
        <v>YRM20</v>
      </c>
      <c r="V37" s="13">
        <v>1</v>
      </c>
      <c r="W37" s="92" t="str">
        <v>RMB</v>
      </c>
      <c r="X37" s="97">
        <v>1.1080000000000001</v>
      </c>
      <c r="Y37" s="92">
        <v>911893.80530973466</v>
      </c>
      <c r="Z37" s="229">
        <v>0.1129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C49SZX20240161EC</v>
      </c>
      <c r="T38" s="13" t="str">
        <v>竣德</v>
      </c>
      <c r="U38" s="13" t="str">
        <v>YSM10</v>
      </c>
      <c r="V38" s="13">
        <v>1</v>
      </c>
      <c r="W38" s="92" t="str">
        <v>RMB</v>
      </c>
      <c r="X38" s="97">
        <v>1.1080000000000001</v>
      </c>
      <c r="Y38" s="92">
        <v>411823.00884955761</v>
      </c>
      <c r="Z38" s="229">
        <v>0.1027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0.1027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C28SHA20240902/ZQR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367699.11504424788</v>
      </c>
      <c r="Z40" s="229">
        <v>0.1464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0.1464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WEST</v>
      </c>
      <c r="S42" s="13" t="str">
        <v>JG-3402-2408290001</v>
      </c>
      <c r="T42" s="13" t="str">
        <v>重庆君歌</v>
      </c>
      <c r="U42" s="13" t="str">
        <v>YSM20R</v>
      </c>
      <c r="V42" s="13">
        <v>1</v>
      </c>
      <c r="W42" s="92" t="str">
        <v>RMB</v>
      </c>
      <c r="X42" s="97">
        <v>1.1080000000000001</v>
      </c>
      <c r="Y42" s="92">
        <v>725592.92035712011</v>
      </c>
      <c r="Z42" s="229">
        <v>8.8999999999999996E-2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8.8999999999999996E-2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509876.10620528</v>
      </c>
      <c r="Z44" s="229">
        <v>8.8999999999999996E-2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8.8999999999999996E-2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426530.97345200408</v>
      </c>
      <c r="Z46" s="229">
        <v>0.1714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EAST</v>
      </c>
      <c r="S47" s="13" t="str">
        <v>C49SHA20240923/ZQR</v>
      </c>
      <c r="T47" s="13" t="str">
        <v>上海和贤</v>
      </c>
      <c r="U47" s="13" t="str">
        <v>YSM20WR</v>
      </c>
      <c r="V47" s="13">
        <v>1</v>
      </c>
      <c r="W47" s="92" t="str">
        <v>RMB</v>
      </c>
      <c r="X47" s="97">
        <v>1.1080000000000001</v>
      </c>
      <c r="Y47" s="92">
        <v>671936.30442477891</v>
      </c>
      <c r="Z47" s="229">
        <v>8.3000000000000004E-2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8.3000000000000004E-2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C49SZX20240166SX</v>
      </c>
      <c r="T49" s="13" t="str">
        <v>龙腾共创</v>
      </c>
      <c r="U49" s="13" t="str">
        <v>YSM20R</v>
      </c>
      <c r="V49" s="13">
        <v>1</v>
      </c>
      <c r="W49" s="92" t="str">
        <v>RMB</v>
      </c>
      <c r="X49" s="97">
        <v>1.1080000000000001</v>
      </c>
      <c r="Y49" s="92">
        <v>632442.47787610628</v>
      </c>
      <c r="Z49" s="229">
        <v>0.1273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0.1273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NSD-ESE20241010A01</v>
      </c>
      <c r="T51" s="13" t="str">
        <v>诺信德</v>
      </c>
      <c r="U51" s="13" t="str">
        <v>PEMTRON EAGLE 3D 8800HSL CPT</v>
      </c>
      <c r="V51" s="13">
        <v>1</v>
      </c>
      <c r="W51" s="92" t="str">
        <v>RMB</v>
      </c>
      <c r="X51" s="97">
        <v>1.1080000000000001</v>
      </c>
      <c r="Y51" s="92">
        <v>348088.49557522131</v>
      </c>
      <c r="Z51" s="229">
        <v>-0.34670000000000001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C49SZX20240177SX</v>
      </c>
      <c r="T52" s="13" t="str">
        <v>旭晟</v>
      </c>
      <c r="U52" s="13" t="str">
        <v>YSM20R</v>
      </c>
      <c r="V52" s="13">
        <v>1</v>
      </c>
      <c r="W52" s="92" t="str">
        <v>JPY</v>
      </c>
      <c r="X52" s="97">
        <v>5.5599999999999997E-2</v>
      </c>
      <c r="Y52" s="92">
        <v>797860</v>
      </c>
      <c r="Z52" s="229">
        <v>0.1515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C49SHA20240925/ZQR</v>
      </c>
      <c r="T53" s="13" t="str">
        <v>江苏中科朗恩斯</v>
      </c>
      <c r="U53" s="13" t="str">
        <v>YSM20R</v>
      </c>
      <c r="V53" s="13">
        <v>1</v>
      </c>
      <c r="W53" s="92" t="str">
        <v>RMB</v>
      </c>
      <c r="X53" s="97">
        <v>1.1080000000000001</v>
      </c>
      <c r="Y53" s="92">
        <v>902088.49557522137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693274.61946902669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WEST</v>
      </c>
      <c r="S59" s="13">
        <v>0</v>
      </c>
      <c r="T59" s="13">
        <v>0</v>
      </c>
      <c r="U59" s="13" t="str">
        <v>C66 SERVICE</v>
      </c>
      <c r="V59" s="13">
        <v>0</v>
      </c>
      <c r="W59" s="92">
        <v>0</v>
      </c>
      <c r="X59" s="97">
        <v>0</v>
      </c>
      <c r="Y59" s="92">
        <v>0</v>
      </c>
      <c r="Z59" s="229">
        <v>0.3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NORTH</v>
      </c>
      <c r="S60" s="13">
        <v>0</v>
      </c>
      <c r="T60" s="13">
        <v>0</v>
      </c>
      <c r="U60" s="13" t="str">
        <v>C66 SERVICE</v>
      </c>
      <c r="V60" s="13">
        <v>0</v>
      </c>
      <c r="W60" s="92">
        <v>0</v>
      </c>
      <c r="X60" s="97">
        <v>0</v>
      </c>
      <c r="Y60" s="92">
        <v>68000</v>
      </c>
      <c r="Z60" s="229">
        <v>0.3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>
        <v>0</v>
      </c>
      <c r="T61" s="13">
        <v>0</v>
      </c>
      <c r="U61" s="13" t="str">
        <v>C66 SERVICE</v>
      </c>
      <c r="V61" s="13">
        <v>0</v>
      </c>
      <c r="W61" s="92">
        <v>0</v>
      </c>
      <c r="X61" s="97">
        <v>0</v>
      </c>
      <c r="Y61" s="90">
        <v>331000</v>
      </c>
      <c r="Z61" s="229">
        <v>0.3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10</v>
      </c>
      <c r="R62" s="13" t="str">
        <v>SOUTH</v>
      </c>
      <c r="S62" s="13">
        <v>0</v>
      </c>
      <c r="T62" s="13">
        <v>0</v>
      </c>
      <c r="U62" s="13" t="str">
        <v>C66 SERVICE</v>
      </c>
      <c r="V62" s="13">
        <v>0</v>
      </c>
      <c r="W62" s="92">
        <v>0</v>
      </c>
      <c r="X62" s="97">
        <v>0</v>
      </c>
      <c r="Y62" s="90">
        <v>471000</v>
      </c>
      <c r="Z62" s="229">
        <v>0.3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31" priority="39" stopIfTrue="1">
      <formula>LEN(TRIM(A1))&gt;0</formula>
    </cfRule>
    <cfRule type="containsBlanks" dxfId="30" priority="40" stopIfTrue="1">
      <formula>LEN(TRIM(A1))=0</formula>
    </cfRule>
  </conditionalFormatting>
  <conditionalFormatting sqref="F2:L13">
    <cfRule type="notContainsBlanks" dxfId="29" priority="33" stopIfTrue="1">
      <formula>LEN(TRIM(F2))&gt;0</formula>
    </cfRule>
    <cfRule type="containsBlanks" dxfId="28" priority="34" stopIfTrue="1">
      <formula>LEN(TRIM(F2))=0</formula>
    </cfRule>
  </conditionalFormatting>
  <conditionalFormatting sqref="E21">
    <cfRule type="notContainsBlanks" dxfId="27" priority="31" stopIfTrue="1">
      <formula>LEN(TRIM(E21))&gt;0</formula>
    </cfRule>
    <cfRule type="containsBlanks" dxfId="26" priority="32" stopIfTrue="1">
      <formula>LEN(TRIM(E21))=0</formula>
    </cfRule>
  </conditionalFormatting>
  <conditionalFormatting sqref="E22">
    <cfRule type="notContainsBlanks" dxfId="25" priority="29" stopIfTrue="1">
      <formula>LEN(TRIM(E22))&gt;0</formula>
    </cfRule>
    <cfRule type="containsBlanks" dxfId="24" priority="30" stopIfTrue="1">
      <formula>LEN(TRIM(E22))=0</formula>
    </cfRule>
  </conditionalFormatting>
  <conditionalFormatting sqref="E20">
    <cfRule type="notContainsBlanks" dxfId="23" priority="27" stopIfTrue="1">
      <formula>LEN(TRIM(E20))&gt;0</formula>
    </cfRule>
    <cfRule type="containsBlanks" dxfId="22" priority="28" stopIfTrue="1">
      <formula>LEN(TRIM(E20))=0</formula>
    </cfRule>
  </conditionalFormatting>
  <conditionalFormatting sqref="R2:S5">
    <cfRule type="notContainsBlanks" dxfId="21" priority="25" stopIfTrue="1">
      <formula>LEN(TRIM(R2))&gt;0</formula>
    </cfRule>
    <cfRule type="containsBlanks" dxfId="20" priority="26" stopIfTrue="1">
      <formula>LEN(TRIM(R2))=0</formula>
    </cfRule>
  </conditionalFormatting>
  <conditionalFormatting sqref="P13 P15:P17">
    <cfRule type="notContainsBlanks" dxfId="19" priority="17" stopIfTrue="1">
      <formula>LEN(TRIM(P13))&gt;0</formula>
    </cfRule>
    <cfRule type="containsBlanks" dxfId="18" priority="18" stopIfTrue="1">
      <formula>LEN(TRIM(P13))=0</formula>
    </cfRule>
  </conditionalFormatting>
  <conditionalFormatting sqref="AC13:AD17">
    <cfRule type="notContainsBlanks" dxfId="17" priority="15" stopIfTrue="1">
      <formula>LEN(TRIM(AC13))&gt;0</formula>
    </cfRule>
    <cfRule type="containsBlanks" dxfId="16" priority="16" stopIfTrue="1">
      <formula>LEN(TRIM(AC13))=0</formula>
    </cfRule>
  </conditionalFormatting>
  <conditionalFormatting sqref="AB13:AB17">
    <cfRule type="notContainsBlanks" dxfId="15" priority="13" stopIfTrue="1">
      <formula>LEN(TRIM(AB13))&gt;0</formula>
    </cfRule>
    <cfRule type="containsBlanks" dxfId="14" priority="14" stopIfTrue="1">
      <formula>LEN(TRIM(AB13))=0</formula>
    </cfRule>
  </conditionalFormatting>
  <conditionalFormatting sqref="AC1:AC9 AC69:AC1048576 AD10:AD18 AD20:AD68">
    <cfRule type="containsText" dxfId="13" priority="9" operator="containsText" text="NORTH">
      <formula>NOT(ISERROR(SEARCH("NORTH",AC1)))</formula>
    </cfRule>
    <cfRule type="containsText" dxfId="12" priority="10" operator="containsText" text="EAST">
      <formula>NOT(ISERROR(SEARCH("EAST",AC1)))</formula>
    </cfRule>
    <cfRule type="containsText" dxfId="11" priority="11" operator="containsText" text="WEST">
      <formula>NOT(ISERROR(SEARCH("WEST",AC1)))</formula>
    </cfRule>
    <cfRule type="containsText" dxfId="10" priority="12" operator="containsText" text="SOUTH">
      <formula>NOT(ISERROR(SEARCH("SOUTH",AC1)))</formula>
    </cfRule>
  </conditionalFormatting>
  <conditionalFormatting sqref="R21:R111">
    <cfRule type="containsText" dxfId="9" priority="5" operator="containsText" text="NORTH">
      <formula>NOT(ISERROR(SEARCH("NORTH",R21)))</formula>
    </cfRule>
    <cfRule type="containsText" dxfId="8" priority="6" operator="containsText" text="EAST">
      <formula>NOT(ISERROR(SEARCH("EAST",R21)))</formula>
    </cfRule>
    <cfRule type="containsText" dxfId="7" priority="7" operator="containsText" text="WEST">
      <formula>NOT(ISERROR(SEARCH("WEST",R21)))</formula>
    </cfRule>
    <cfRule type="containsText" dxfId="6" priority="8" operator="containsText" text="SOUTH">
      <formula>NOT(ISERROR(SEARCH("SOUTH",R21)))</formula>
    </cfRule>
  </conditionalFormatting>
  <conditionalFormatting sqref="P14">
    <cfRule type="notContainsBlanks" dxfId="5" priority="3" stopIfTrue="1">
      <formula>LEN(TRIM(P14))&gt;0</formula>
    </cfRule>
    <cfRule type="containsBlanks" dxfId="4" priority="4" stopIfTrue="1">
      <formula>LEN(TRIM(P14))=0</formula>
    </cfRule>
  </conditionalFormatting>
  <conditionalFormatting sqref="Z21:Z108">
    <cfRule type="cellIs" dxfId="3" priority="2" operator="lessThan">
      <formula>0.12</formula>
    </cfRule>
  </conditionalFormatting>
  <conditionalFormatting sqref="AM21:AM108">
    <cfRule type="cellIs" dxfId="2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2024-11-07T03:30:49Z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