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389" documentId="13_ncr:1_{D7B31631-9EC2-A043-AB5E-59F176544080}" xr6:coauthVersionLast="47" xr6:coauthVersionMax="47" xr10:uidLastSave="{123421E0-0D0B-40EE-81CA-4B28F77BC384}"/>
  <bookViews>
    <workbookView xWindow="240" yWindow="288" windowWidth="19800" windowHeight="1140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AB3872" i="1" s="1"/>
  <c r="AC3872" i="1" s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62" i="1" l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872" i="1" l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K3869" i="1" s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1448" i="1" l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<sst xmlns="http://schemas.openxmlformats.org/spreadsheetml/2006/main" count="46218" uniqueCount="3678">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</sst>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830" activePane="bottomLeft" state="frozen"/>
      <selection activeCell="L1" sqref="L1"/>
      <selection pane="bottomLeft" activeCell="K3854" sqref="K385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26853401.68141593</v>
      </c>
      <c r="AJ80" s="19">
        <f t="shared" si="24"/>
        <v>3123296.8947699135</v>
      </c>
      <c r="AK80" s="20">
        <f t="shared" si="25"/>
        <v>0.11630917124855028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26853401.68141593</v>
      </c>
      <c r="AJ250" s="19">
        <f t="shared" si="77"/>
        <v>3123296.8947699135</v>
      </c>
      <c r="AK250" s="20">
        <f t="shared" si="78"/>
        <v>0.11630917124855028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26853401.68141593</v>
      </c>
      <c r="AJ310" s="19">
        <f t="shared" si="97"/>
        <v>3123296.8947699135</v>
      </c>
      <c r="AK310" s="20">
        <f t="shared" si="98"/>
        <v>0.11630917124855028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26853401.68141593</v>
      </c>
      <c r="AJ311" s="19">
        <f t="shared" si="97"/>
        <v>3123296.8947699135</v>
      </c>
      <c r="AK311" s="20">
        <f t="shared" si="98"/>
        <v>0.11630917124855028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26853401.68141593</v>
      </c>
      <c r="AJ342" s="19">
        <f t="shared" si="116"/>
        <v>3123296.8947699135</v>
      </c>
      <c r="AK342" s="20">
        <f t="shared" si="117"/>
        <v>0.11630917124855028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26853401.68141593</v>
      </c>
      <c r="AJ343" s="19">
        <f t="shared" si="116"/>
        <v>3123296.8947699135</v>
      </c>
      <c r="AK343" s="20">
        <f t="shared" si="117"/>
        <v>0.11630917124855028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26853401.68141593</v>
      </c>
      <c r="AJ505" s="19">
        <f t="shared" si="152"/>
        <v>3123296.8947699135</v>
      </c>
      <c r="AK505" s="20">
        <f t="shared" si="153"/>
        <v>0.11630917124855028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26853401.68141593</v>
      </c>
      <c r="AJ506" s="19">
        <f t="shared" si="152"/>
        <v>3123296.8947699135</v>
      </c>
      <c r="AK506" s="20">
        <f t="shared" si="153"/>
        <v>0.11630917124855028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26853401.68141593</v>
      </c>
      <c r="AJ507" s="19">
        <f t="shared" si="152"/>
        <v>3123296.8947699135</v>
      </c>
      <c r="AK507" s="20">
        <f t="shared" si="153"/>
        <v>0.11630917124855028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26853401.68141593</v>
      </c>
      <c r="AJ508" s="19">
        <f t="shared" si="152"/>
        <v>3123296.8947699135</v>
      </c>
      <c r="AK508" s="20">
        <f t="shared" si="153"/>
        <v>0.11630917124855028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26853401.68141593</v>
      </c>
      <c r="AJ540" s="19">
        <f t="shared" si="170"/>
        <v>3123296.8947699135</v>
      </c>
      <c r="AK540" s="20">
        <f t="shared" si="171"/>
        <v>0.11630917124855028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26853401.68141593</v>
      </c>
      <c r="AJ541" s="19">
        <f t="shared" si="170"/>
        <v>3123296.8947699135</v>
      </c>
      <c r="AK541" s="20">
        <f t="shared" si="171"/>
        <v>0.11630917124855028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26853401.68141593</v>
      </c>
      <c r="AJ542" s="19">
        <f t="shared" si="170"/>
        <v>3123296.8947699135</v>
      </c>
      <c r="AK542" s="20">
        <f t="shared" si="171"/>
        <v>0.11630917124855028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26853401.68141593</v>
      </c>
      <c r="AJ622" s="19">
        <f t="shared" si="189"/>
        <v>3123296.8947699135</v>
      </c>
      <c r="AK622" s="20">
        <f t="shared" si="190"/>
        <v>0.11630917124855028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26853401.68141593</v>
      </c>
      <c r="AJ633" s="19">
        <f t="shared" si="189"/>
        <v>3123296.8947699135</v>
      </c>
      <c r="AK633" s="20">
        <f t="shared" si="190"/>
        <v>0.11630917124855028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26853401.68141593</v>
      </c>
      <c r="AJ634" s="19">
        <f t="shared" si="189"/>
        <v>3123296.8947699135</v>
      </c>
      <c r="AK634" s="20">
        <f t="shared" si="190"/>
        <v>0.11630917124855028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26853401.68141593</v>
      </c>
      <c r="AJ1429" s="19">
        <f t="shared" si="430"/>
        <v>3123296.8947699135</v>
      </c>
      <c r="AK1429" s="20">
        <f t="shared" si="431"/>
        <v>0.11630917124855028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26853401.68141593</v>
      </c>
      <c r="AJ1430" s="19">
        <f t="shared" si="430"/>
        <v>3123296.8947699135</v>
      </c>
      <c r="AK1430" s="20">
        <f t="shared" si="431"/>
        <v>0.11630917124855028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26853401.68141593</v>
      </c>
      <c r="AJ1434" s="19">
        <f t="shared" si="430"/>
        <v>3123296.8947699135</v>
      </c>
      <c r="AK1434" s="20">
        <f t="shared" si="431"/>
        <v>0.11630917124855028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26853401.68141593</v>
      </c>
      <c r="AJ1632" s="19">
        <f t="shared" si="484"/>
        <v>3123296.8947699135</v>
      </c>
      <c r="AK1632" s="20">
        <f t="shared" si="485"/>
        <v>0.11630917124855028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20221070.111292042</v>
      </c>
      <c r="AJ2619" s="19">
        <f t="shared" si="768"/>
        <v>2426528.413355045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20221070.111292042</v>
      </c>
      <c r="AJ2679" s="19">
        <f t="shared" si="787"/>
        <v>2426528.413355045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20221070.111292042</v>
      </c>
      <c r="AJ2791" s="27">
        <f t="shared" si="826"/>
        <v>2426528.413355045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20221070.111292042</v>
      </c>
      <c r="AJ2846" s="27">
        <f t="shared" si="844"/>
        <v>2426528.413355045</v>
      </c>
      <c r="AK2846" s="28">
        <f t="shared" si="845"/>
        <v>0.12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20221070.111292042</v>
      </c>
      <c r="AJ2847" s="27">
        <f t="shared" si="844"/>
        <v>2426528.413355045</v>
      </c>
      <c r="AK2847" s="28">
        <f t="shared" si="845"/>
        <v>0.12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26853401.68141593</v>
      </c>
      <c r="AJ2965" s="19">
        <f t="shared" si="885"/>
        <v>3123296.8947699135</v>
      </c>
      <c r="AK2965" s="20">
        <f t="shared" si="886"/>
        <v>0.11630917124855028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26853401.68141593</v>
      </c>
      <c r="AJ2966" s="19">
        <f t="shared" si="885"/>
        <v>3123296.8947699135</v>
      </c>
      <c r="AK2966" s="20">
        <f t="shared" si="886"/>
        <v>0.11630917124855028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26853401.68141593</v>
      </c>
      <c r="AJ3161" s="19">
        <f t="shared" si="940"/>
        <v>3123296.8947699135</v>
      </c>
      <c r="AK3161" s="20">
        <f t="shared" si="941"/>
        <v>0.11630917124855028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9343109.1699115057</v>
      </c>
      <c r="AJ3278" s="200">
        <f t="shared" si="979"/>
        <v>1121173.1003893809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9343109.1699115057</v>
      </c>
      <c r="AJ3343" s="200">
        <f t="shared" si="999"/>
        <v>1121173.1003893809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20221070.111292042</v>
      </c>
      <c r="AJ3566" s="27">
        <f t="shared" si="1045"/>
        <v>2426528.413355045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20221070.111292042</v>
      </c>
      <c r="AJ3570" s="19">
        <f t="shared" si="1045"/>
        <v>2426528.413355045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20221070.111292042</v>
      </c>
      <c r="AJ3571" s="19">
        <f t="shared" si="1045"/>
        <v>2426528.413355045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18727761.03539823</v>
      </c>
      <c r="AJ3631" s="200">
        <f t="shared" si="1068"/>
        <v>2247331.3242477882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9343109.1699115057</v>
      </c>
      <c r="AJ3661" s="200">
        <f t="shared" si="1090"/>
        <v>1121173.1003893809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18727761.03539823</v>
      </c>
      <c r="AJ3663" s="200">
        <f t="shared" si="1090"/>
        <v>2247331.3242477882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20221070.111292042</v>
      </c>
      <c r="AJ3667" s="200">
        <f t="shared" si="1090"/>
        <v>2426528.413355045</v>
      </c>
      <c r="AK3667" s="201">
        <f t="shared" si="1091"/>
        <v>0.12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2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92652.743362831883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18727761.03539823</v>
      </c>
      <c r="AJ3717" s="200">
        <f t="shared" si="1090"/>
        <v>2247331.3242477882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20252</v>
      </c>
      <c r="AQ3717" s="203" t="str">
        <f t="shared" si="1093"/>
        <v>20252RMB</v>
      </c>
      <c r="AR3717" s="206" t="str">
        <f t="shared" si="1094"/>
        <v>YAMAHA_Mounter</v>
      </c>
      <c r="AS3717" s="22">
        <f t="shared" si="1095"/>
        <v>5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81733.278584070795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18727761.03539823</v>
      </c>
      <c r="AJ3718" s="200">
        <f t="shared" ref="AJ3718:AJ3724" si="1112">IF(P3718="C66 SERVICE","",SUMIFS(AC:AC,F:F,F3718,G:G,G3718,E:E,E3718))</f>
        <v>2247331.3242477882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20252</v>
      </c>
      <c r="AQ3718" s="203" t="str">
        <f t="shared" ref="AQ3718:AQ3724" si="1115">IF(W3718="","",F3718&amp;G3718&amp;W3718)</f>
        <v>20252RMB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5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18727761.03539823</v>
      </c>
      <c r="AJ3726" s="200">
        <f t="shared" si="1131"/>
        <v>2247331.3242477882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20221070.111292042</v>
      </c>
      <c r="AJ3737" s="200">
        <f t="shared" si="1131"/>
        <v>2426528.413355045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20221070.111292042</v>
      </c>
      <c r="AJ3750" s="200">
        <f t="shared" si="1131"/>
        <v>2426528.413355045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20221070.111292042</v>
      </c>
      <c r="AJ3751" s="200">
        <f t="shared" si="1131"/>
        <v>2426528.413355045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20221070.111292042</v>
      </c>
      <c r="AJ3752" s="200">
        <f t="shared" si="1131"/>
        <v>2426528.413355045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20221070.111292042</v>
      </c>
      <c r="AJ3753" s="200">
        <f t="shared" si="1131"/>
        <v>2426528.413355045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20221070.111292042</v>
      </c>
      <c r="AJ3754" s="200">
        <f t="shared" si="1131"/>
        <v>2426528.413355045</v>
      </c>
      <c r="AK3754" s="201">
        <f t="shared" si="1144"/>
        <v>0.12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20221070.111292042</v>
      </c>
      <c r="AJ3755" s="200">
        <f t="shared" si="1131"/>
        <v>2426528.413355045</v>
      </c>
      <c r="AK3755" s="201">
        <f t="shared" si="1144"/>
        <v>0.12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20221070.111292042</v>
      </c>
      <c r="AJ3756" s="200">
        <f t="shared" si="1131"/>
        <v>2426528.413355045</v>
      </c>
      <c r="AK3756" s="201">
        <f t="shared" si="1144"/>
        <v>0.12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20221070.111292042</v>
      </c>
      <c r="AJ3757" s="200">
        <f t="shared" si="1131"/>
        <v>2426528.413355045</v>
      </c>
      <c r="AK3757" s="201">
        <f t="shared" si="1144"/>
        <v>0.12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20221070.111292042</v>
      </c>
      <c r="AJ3758" s="200">
        <f t="shared" si="1131"/>
        <v>2426528.413355045</v>
      </c>
      <c r="AK3758" s="201">
        <f t="shared" si="1144"/>
        <v>0.12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26853401.68141593</v>
      </c>
      <c r="AJ3759" s="27">
        <f t="shared" si="1131"/>
        <v>3123296.8947699135</v>
      </c>
      <c r="AK3759" s="242">
        <f t="shared" si="1144"/>
        <v>0.11630917124855028</v>
      </c>
      <c r="AL3759" s="24"/>
      <c r="AM3759" s="24"/>
      <c r="AN3759" s="24"/>
      <c r="AO3759" s="24"/>
      <c r="AP3759" s="165" t="str">
        <f t="shared" si="1145"/>
        <v>TBATBA</v>
      </c>
      <c r="AQ3759" s="243" t="str">
        <f t="shared" si="1146"/>
        <v>TBATBAJPY</v>
      </c>
      <c r="AR3759" s="244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26853401.68141593</v>
      </c>
      <c r="AJ3760" s="27">
        <f t="shared" si="1131"/>
        <v>3123296.8947699135</v>
      </c>
      <c r="AK3760" s="242">
        <f t="shared" si="1144"/>
        <v>0.11630917124855028</v>
      </c>
      <c r="AL3760" s="24"/>
      <c r="AM3760" s="24"/>
      <c r="AN3760" s="24"/>
      <c r="AO3760" s="24"/>
      <c r="AP3760" s="165" t="str">
        <f t="shared" si="1145"/>
        <v>TBATBA</v>
      </c>
      <c r="AQ3760" s="243" t="str">
        <f t="shared" si="1146"/>
        <v>TBATBAJPY</v>
      </c>
      <c r="AR3760" s="244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26853401.68141593</v>
      </c>
      <c r="AJ3761" s="27">
        <f t="shared" si="1131"/>
        <v>3123296.8947699135</v>
      </c>
      <c r="AK3761" s="242">
        <f t="shared" si="1144"/>
        <v>0.11630917124855028</v>
      </c>
      <c r="AL3761" s="24"/>
      <c r="AM3761" s="24"/>
      <c r="AN3761" s="24"/>
      <c r="AO3761" s="24"/>
      <c r="AP3761" s="165" t="str">
        <f t="shared" si="1145"/>
        <v>TBATBA</v>
      </c>
      <c r="AQ3761" s="243" t="str">
        <f t="shared" si="1146"/>
        <v>TBATBAJPY</v>
      </c>
      <c r="AR3761" s="244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26853401.68141593</v>
      </c>
      <c r="AJ3762" s="27">
        <f t="shared" si="1131"/>
        <v>3123296.8947699135</v>
      </c>
      <c r="AK3762" s="242">
        <f t="shared" si="1144"/>
        <v>0.11630917124855028</v>
      </c>
      <c r="AL3762" s="24"/>
      <c r="AM3762" s="24"/>
      <c r="AN3762" s="24"/>
      <c r="AO3762" s="24"/>
      <c r="AP3762" s="165" t="str">
        <f t="shared" si="1145"/>
        <v>TBATBA</v>
      </c>
      <c r="AQ3762" s="243" t="str">
        <f t="shared" si="1146"/>
        <v>TBATBAJPY</v>
      </c>
      <c r="AR3762" s="244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26853401.68141593</v>
      </c>
      <c r="AJ3763" s="27">
        <f t="shared" si="1131"/>
        <v>3123296.8947699135</v>
      </c>
      <c r="AK3763" s="242">
        <f t="shared" si="1144"/>
        <v>0.11630917124855028</v>
      </c>
      <c r="AL3763" s="24"/>
      <c r="AM3763" s="24"/>
      <c r="AN3763" s="24"/>
      <c r="AO3763" s="24"/>
      <c r="AP3763" s="165" t="str">
        <f t="shared" si="1145"/>
        <v>TBATBA</v>
      </c>
      <c r="AQ3763" s="243" t="str">
        <f t="shared" si="1146"/>
        <v>TBATBAJPY</v>
      </c>
      <c r="AR3763" s="244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26853401.68141593</v>
      </c>
      <c r="AJ3764" s="27">
        <f t="shared" si="1131"/>
        <v>3123296.8947699135</v>
      </c>
      <c r="AK3764" s="242">
        <f t="shared" si="1144"/>
        <v>0.11630917124855028</v>
      </c>
      <c r="AL3764" s="24"/>
      <c r="AM3764" s="24"/>
      <c r="AN3764" s="24"/>
      <c r="AO3764" s="24"/>
      <c r="AP3764" s="165" t="str">
        <f t="shared" si="1145"/>
        <v>TBATBA</v>
      </c>
      <c r="AQ3764" s="243" t="str">
        <f t="shared" si="1146"/>
        <v>TBATBAJPY</v>
      </c>
      <c r="AR3764" s="244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26853401.68141593</v>
      </c>
      <c r="AJ3765" s="27">
        <f t="shared" si="1131"/>
        <v>3123296.8947699135</v>
      </c>
      <c r="AK3765" s="242">
        <f t="shared" si="1144"/>
        <v>0.11630917124855028</v>
      </c>
      <c r="AL3765" s="24"/>
      <c r="AM3765" s="24"/>
      <c r="AN3765" s="24"/>
      <c r="AO3765" s="24"/>
      <c r="AP3765" s="165" t="str">
        <f t="shared" si="1145"/>
        <v>TBATBA</v>
      </c>
      <c r="AQ3765" s="243" t="str">
        <f t="shared" si="1146"/>
        <v>TBATBAJPY</v>
      </c>
      <c r="AR3765" s="244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26853401.68141593</v>
      </c>
      <c r="AJ3766" s="27">
        <f t="shared" si="1131"/>
        <v>3123296.8947699135</v>
      </c>
      <c r="AK3766" s="242">
        <f t="shared" si="1144"/>
        <v>0.11630917124855028</v>
      </c>
      <c r="AL3766" s="24"/>
      <c r="AM3766" s="24"/>
      <c r="AN3766" s="24"/>
      <c r="AO3766" s="24"/>
      <c r="AP3766" s="165" t="str">
        <f t="shared" si="1145"/>
        <v>TBATBA</v>
      </c>
      <c r="AQ3766" s="243" t="str">
        <f t="shared" si="1146"/>
        <v>TBATBAJPY</v>
      </c>
      <c r="AR3766" s="244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26853401.68141593</v>
      </c>
      <c r="AJ3767" s="27">
        <f t="shared" si="1131"/>
        <v>3123296.8947699135</v>
      </c>
      <c r="AK3767" s="242">
        <f t="shared" si="1144"/>
        <v>0.11630917124855028</v>
      </c>
      <c r="AL3767" s="24"/>
      <c r="AM3767" s="24"/>
      <c r="AN3767" s="24"/>
      <c r="AO3767" s="24"/>
      <c r="AP3767" s="165" t="str">
        <f t="shared" si="1145"/>
        <v>TBATBA</v>
      </c>
      <c r="AQ3767" s="243" t="str">
        <f t="shared" si="1146"/>
        <v>TBATBAJPY</v>
      </c>
      <c r="AR3767" s="244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26853401.68141593</v>
      </c>
      <c r="AJ3768" s="27">
        <f t="shared" si="1131"/>
        <v>3123296.8947699135</v>
      </c>
      <c r="AK3768" s="242">
        <f t="shared" si="1144"/>
        <v>0.11630917124855028</v>
      </c>
      <c r="AL3768" s="24"/>
      <c r="AM3768" s="24"/>
      <c r="AN3768" s="24"/>
      <c r="AO3768" s="24"/>
      <c r="AP3768" s="165" t="str">
        <f t="shared" si="1145"/>
        <v>TBATBA</v>
      </c>
      <c r="AQ3768" s="243" t="str">
        <f t="shared" si="1146"/>
        <v>TBATBAJPY</v>
      </c>
      <c r="AR3768" s="244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26853401.68141593</v>
      </c>
      <c r="AJ3769" s="27">
        <f t="shared" si="1131"/>
        <v>3123296.8947699135</v>
      </c>
      <c r="AK3769" s="242">
        <f t="shared" si="1144"/>
        <v>0.11630917124855028</v>
      </c>
      <c r="AL3769" s="24"/>
      <c r="AM3769" s="24"/>
      <c r="AN3769" s="24"/>
      <c r="AO3769" s="24"/>
      <c r="AP3769" s="165" t="str">
        <f t="shared" si="1145"/>
        <v>TBATBA</v>
      </c>
      <c r="AQ3769" s="243" t="str">
        <f t="shared" si="1146"/>
        <v>TBATBAJPY</v>
      </c>
      <c r="AR3769" s="244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26853401.68141593</v>
      </c>
      <c r="AJ3770" s="27">
        <f t="shared" si="1131"/>
        <v>3123296.8947699135</v>
      </c>
      <c r="AK3770" s="242">
        <f t="shared" si="1144"/>
        <v>0.11630917124855028</v>
      </c>
      <c r="AL3770" s="24"/>
      <c r="AM3770" s="24"/>
      <c r="AN3770" s="24"/>
      <c r="AO3770" s="24"/>
      <c r="AP3770" s="165" t="str">
        <f t="shared" si="1145"/>
        <v>TBATBA</v>
      </c>
      <c r="AQ3770" s="243" t="str">
        <f t="shared" si="1146"/>
        <v>TBATBAJPY</v>
      </c>
      <c r="AR3770" s="244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2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2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2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2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2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2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2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2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2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2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18727761.03539823</v>
      </c>
      <c r="AJ3786" s="27">
        <f t="shared" si="1155"/>
        <v>2247331.3242477882</v>
      </c>
      <c r="AK3786" s="242">
        <f t="shared" si="1144"/>
        <v>0.12000000000000004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18727761.03539823</v>
      </c>
      <c r="AJ3787" s="27">
        <f t="shared" si="1155"/>
        <v>2247331.3242477882</v>
      </c>
      <c r="AK3787" s="242">
        <f t="shared" si="1144"/>
        <v>0.12000000000000004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18727761.03539823</v>
      </c>
      <c r="AJ3790" s="27">
        <f t="shared" si="1155"/>
        <v>2247331.3242477882</v>
      </c>
      <c r="AK3790" s="242">
        <f t="shared" si="1144"/>
        <v>0.12000000000000004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18727761.03539823</v>
      </c>
      <c r="AJ3791" s="27">
        <f t="shared" si="1155"/>
        <v>2247331.3242477882</v>
      </c>
      <c r="AK3791" s="242">
        <f t="shared" si="1144"/>
        <v>0.12000000000000004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18727761.03539823</v>
      </c>
      <c r="AJ3792" s="27">
        <f t="shared" si="1155"/>
        <v>2247331.3242477882</v>
      </c>
      <c r="AK3792" s="242">
        <f t="shared" si="1144"/>
        <v>0.12000000000000004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18727761.03539823</v>
      </c>
      <c r="AJ3793" s="27">
        <f t="shared" si="1155"/>
        <v>2247331.3242477882</v>
      </c>
      <c r="AK3793" s="242">
        <f t="shared" si="1144"/>
        <v>0.12000000000000004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18727761.03539823</v>
      </c>
      <c r="AJ3794" s="27">
        <f t="shared" si="1155"/>
        <v>2247331.3242477882</v>
      </c>
      <c r="AK3794" s="242">
        <f t="shared" si="1144"/>
        <v>0.12000000000000004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2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2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18727761.03539823</v>
      </c>
      <c r="AJ3799" s="27">
        <f t="shared" si="1155"/>
        <v>2247331.3242477882</v>
      </c>
      <c r="AK3799" s="242">
        <f t="shared" si="1144"/>
        <v>0.12000000000000004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18727761.03539823</v>
      </c>
      <c r="AJ3800" s="27">
        <f t="shared" si="1155"/>
        <v>2247331.3242477882</v>
      </c>
      <c r="AK3800" s="242">
        <f t="shared" si="1144"/>
        <v>0.12000000000000004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18727761.03539823</v>
      </c>
      <c r="AJ3801" s="27">
        <f t="shared" si="1155"/>
        <v>2247331.3242477882</v>
      </c>
      <c r="AK3801" s="242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18727761.03539823</v>
      </c>
      <c r="AJ3802" s="27">
        <f t="shared" si="1155"/>
        <v>2247331.3242477882</v>
      </c>
      <c r="AK3802" s="242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18727761.03539823</v>
      </c>
      <c r="AJ3803" s="27">
        <f t="shared" si="1155"/>
        <v>2247331.3242477882</v>
      </c>
      <c r="AK3803" s="242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18727761.03539823</v>
      </c>
      <c r="AJ3804" s="27">
        <f t="shared" si="1155"/>
        <v>2247331.3242477882</v>
      </c>
      <c r="AK3804" s="242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2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18727761.03539823</v>
      </c>
      <c r="AJ3811" s="27">
        <f t="shared" si="1155"/>
        <v>2247331.3242477882</v>
      </c>
      <c r="AK3811" s="242">
        <f t="shared" si="1162"/>
        <v>0.12000000000000004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20221070.111292042</v>
      </c>
      <c r="AJ3815" s="27">
        <f t="shared" si="1155"/>
        <v>2426528.413355045</v>
      </c>
      <c r="AK3815" s="242">
        <f t="shared" si="1162"/>
        <v>0.12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20221070.111292042</v>
      </c>
      <c r="AJ3816" s="27">
        <f t="shared" si="1155"/>
        <v>2426528.413355045</v>
      </c>
      <c r="AK3816" s="242">
        <f t="shared" si="1162"/>
        <v>0.12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20221070.111292042</v>
      </c>
      <c r="AJ3817" s="27">
        <f t="shared" si="1155"/>
        <v>2426528.413355045</v>
      </c>
      <c r="AK3817" s="242">
        <f t="shared" si="1162"/>
        <v>0.12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2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20221070.111292042</v>
      </c>
      <c r="AJ3824" s="27">
        <f t="shared" si="1155"/>
        <v>2426528.413355045</v>
      </c>
      <c r="AK3824" s="242">
        <f t="shared" si="1162"/>
        <v>0.12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20221070.111292042</v>
      </c>
      <c r="AJ3825" s="27">
        <f t="shared" si="1155"/>
        <v>2426528.413355045</v>
      </c>
      <c r="AK3825" s="242">
        <f t="shared" si="1162"/>
        <v>0.12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20221070.111292042</v>
      </c>
      <c r="AJ3826" s="27">
        <f t="shared" si="1155"/>
        <v>2426528.413355045</v>
      </c>
      <c r="AK3826" s="242">
        <f t="shared" si="1162"/>
        <v>0.12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20221070.111292042</v>
      </c>
      <c r="AJ3827" s="27">
        <f t="shared" si="1155"/>
        <v>2426528.413355045</v>
      </c>
      <c r="AK3827" s="242">
        <f t="shared" si="1162"/>
        <v>0.12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20221070.111292042</v>
      </c>
      <c r="AJ3828" s="27">
        <f t="shared" si="1155"/>
        <v>2426528.413355045</v>
      </c>
      <c r="AK3828" s="242">
        <f t="shared" si="1162"/>
        <v>0.12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20221070.111292042</v>
      </c>
      <c r="AJ3829" s="27">
        <f t="shared" si="1155"/>
        <v>2426528.413355045</v>
      </c>
      <c r="AK3829" s="242">
        <f t="shared" si="1162"/>
        <v>0.12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20221070.111292042</v>
      </c>
      <c r="AJ3830" s="27">
        <f t="shared" si="1155"/>
        <v>2426528.413355045</v>
      </c>
      <c r="AK3830" s="242">
        <f t="shared" si="1162"/>
        <v>0.12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20221070.111292042</v>
      </c>
      <c r="AJ3831" s="27">
        <f t="shared" si="1155"/>
        <v>2426528.413355045</v>
      </c>
      <c r="AK3831" s="242">
        <f t="shared" si="1162"/>
        <v>0.12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9343109.1699115057</v>
      </c>
      <c r="AJ3833" s="27">
        <f t="shared" si="1155"/>
        <v>1121173.1003893809</v>
      </c>
      <c r="AK3833" s="242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3" t="str">
        <f t="shared" si="1164"/>
        <v>20253RMB</v>
      </c>
      <c r="AR3833" s="244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9343109.1699115057</v>
      </c>
      <c r="AJ3834" s="27">
        <f t="shared" si="1155"/>
        <v>1121173.1003893809</v>
      </c>
      <c r="AK3834" s="242">
        <f t="shared" si="1162"/>
        <v>0.12000000000000002</v>
      </c>
      <c r="AL3834" s="24"/>
      <c r="AM3834" s="24"/>
      <c r="AN3834" s="24"/>
      <c r="AO3834" s="24"/>
      <c r="AP3834" s="165" t="str">
        <f t="shared" si="1163"/>
        <v>20253</v>
      </c>
      <c r="AQ3834" s="243" t="str">
        <f t="shared" si="1164"/>
        <v>20253RMB</v>
      </c>
      <c r="AR3834" s="244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9343109.1699115057</v>
      </c>
      <c r="AJ3835" s="27">
        <f t="shared" si="1155"/>
        <v>1121173.1003893809</v>
      </c>
      <c r="AK3835" s="242">
        <f t="shared" si="1162"/>
        <v>0.12000000000000002</v>
      </c>
      <c r="AL3835" s="24"/>
      <c r="AM3835" s="24"/>
      <c r="AN3835" s="24"/>
      <c r="AO3835" s="24"/>
      <c r="AP3835" s="165" t="str">
        <f t="shared" si="1163"/>
        <v>20253</v>
      </c>
      <c r="AQ3835" s="243" t="str">
        <f t="shared" si="1164"/>
        <v>20253RMB</v>
      </c>
      <c r="AR3835" s="244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20221070.111292042</v>
      </c>
      <c r="AJ3837" s="27">
        <f t="shared" si="1155"/>
        <v>2426528.413355045</v>
      </c>
      <c r="AK3837" s="242">
        <f t="shared" si="1162"/>
        <v>0.12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0">
        <f t="shared" si="1170"/>
        <v>750000</v>
      </c>
      <c r="AA3839" s="22">
        <v>1.0640000000000001</v>
      </c>
      <c r="AB3839" s="241">
        <f t="shared" si="1156"/>
        <v>706194.69026548683</v>
      </c>
      <c r="AC3839" s="25">
        <f t="shared" si="1160"/>
        <v>84743.362831858423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20221070.111292042</v>
      </c>
      <c r="AJ3839" s="27">
        <f t="shared" si="1155"/>
        <v>2426528.413355045</v>
      </c>
      <c r="AK3839" s="242">
        <f t="shared" si="1162"/>
        <v>0.12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1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0">
        <f t="shared" si="1170"/>
        <v>469000</v>
      </c>
      <c r="AA3840" s="22">
        <v>1.0640000000000001</v>
      </c>
      <c r="AB3840" s="241">
        <f t="shared" si="1156"/>
        <v>441607.07964601781</v>
      </c>
      <c r="AC3840" s="25">
        <f t="shared" si="1160"/>
        <v>52992.849557522139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20221070.111292042</v>
      </c>
      <c r="AJ3840" s="27">
        <f t="shared" si="1155"/>
        <v>2426528.413355045</v>
      </c>
      <c r="AK3840" s="242">
        <f t="shared" si="1162"/>
        <v>0.12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1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3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9343109.1699115057</v>
      </c>
      <c r="AJ3841" s="27">
        <f t="shared" si="1155"/>
        <v>1121173.1003893809</v>
      </c>
      <c r="AK3841" s="242">
        <f t="shared" si="1162"/>
        <v>0.12000000000000002</v>
      </c>
      <c r="AL3841" s="24"/>
      <c r="AM3841" s="24"/>
      <c r="AN3841" s="24"/>
      <c r="AO3841" s="24"/>
      <c r="AP3841" s="165" t="str">
        <f t="shared" si="1163"/>
        <v>20253</v>
      </c>
      <c r="AQ3841" s="243" t="str">
        <f t="shared" si="1164"/>
        <v>20253USD</v>
      </c>
      <c r="AR3841" s="244" t="str">
        <f t="shared" si="1165"/>
        <v>YAMAHA_Mounter</v>
      </c>
      <c r="AS3841" s="22">
        <f t="shared" si="1166"/>
        <v>3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3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9343109.1699115057</v>
      </c>
      <c r="AJ3842" s="27">
        <f t="shared" ref="AJ3842:AJ3905" si="1173">IF(P3842="C66 SERVICE","",SUMIFS(AC:AC,F:F,F3842,G:G,G3842,E:E,E3842))</f>
        <v>1121173.1003893809</v>
      </c>
      <c r="AK3842" s="242">
        <f t="shared" si="1162"/>
        <v>0.12000000000000002</v>
      </c>
      <c r="AL3842" s="24"/>
      <c r="AM3842" s="24"/>
      <c r="AN3842" s="24"/>
      <c r="AO3842" s="24"/>
      <c r="AP3842" s="165" t="str">
        <f t="shared" si="1163"/>
        <v>20253</v>
      </c>
      <c r="AQ3842" s="243" t="str">
        <f t="shared" si="1164"/>
        <v>20253USD</v>
      </c>
      <c r="AR3842" s="244" t="str">
        <f t="shared" si="1165"/>
        <v>YAMAHA_Mounter</v>
      </c>
      <c r="AS3842" s="22">
        <f t="shared" si="1166"/>
        <v>3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3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9343109.1699115057</v>
      </c>
      <c r="AJ3843" s="27">
        <f t="shared" si="1173"/>
        <v>1121173.1003893809</v>
      </c>
      <c r="AK3843" s="242">
        <f t="shared" si="1162"/>
        <v>0.12000000000000002</v>
      </c>
      <c r="AL3843" s="24"/>
      <c r="AM3843" s="24"/>
      <c r="AN3843" s="24"/>
      <c r="AO3843" s="24"/>
      <c r="AP3843" s="165" t="str">
        <f t="shared" si="1163"/>
        <v>20253</v>
      </c>
      <c r="AQ3843" s="243" t="str">
        <f t="shared" si="1164"/>
        <v>20253JPY</v>
      </c>
      <c r="AR3843" s="244" t="str">
        <f t="shared" si="1165"/>
        <v>YAMAHA_Mounter</v>
      </c>
      <c r="AS3843" s="22">
        <f t="shared" si="1166"/>
        <v>3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3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9343109.1699115057</v>
      </c>
      <c r="AJ3844" s="27">
        <f t="shared" si="1173"/>
        <v>1121173.1003893809</v>
      </c>
      <c r="AK3844" s="242">
        <f t="shared" si="1162"/>
        <v>0.12000000000000002</v>
      </c>
      <c r="AL3844" s="24"/>
      <c r="AM3844" s="24"/>
      <c r="AN3844" s="24"/>
      <c r="AO3844" s="24"/>
      <c r="AP3844" s="165" t="str">
        <f t="shared" si="1163"/>
        <v>20253</v>
      </c>
      <c r="AQ3844" s="243" t="str">
        <f t="shared" si="1164"/>
        <v>20253RMB</v>
      </c>
      <c r="AR3844" s="244" t="str">
        <f t="shared" si="1165"/>
        <v>YAMAHA_Non_Mounter</v>
      </c>
      <c r="AS3844" s="22">
        <f t="shared" si="1166"/>
        <v>3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20221070.111292042</v>
      </c>
      <c r="AJ3845" s="27">
        <f t="shared" si="1173"/>
        <v>2426528.413355045</v>
      </c>
      <c r="AK3845" s="242">
        <f t="shared" si="1162"/>
        <v>0.12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20221070.111292042</v>
      </c>
      <c r="AJ3846" s="27">
        <f t="shared" si="1173"/>
        <v>2426528.413355045</v>
      </c>
      <c r="AK3846" s="242">
        <f t="shared" si="1162"/>
        <v>0.12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3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9343109.1699115057</v>
      </c>
      <c r="AJ3847" s="27">
        <f t="shared" si="1173"/>
        <v>1121173.1003893809</v>
      </c>
      <c r="AK3847" s="242">
        <f t="shared" si="1162"/>
        <v>0.12000000000000002</v>
      </c>
      <c r="AL3847" s="24"/>
      <c r="AM3847" s="24"/>
      <c r="AN3847" s="24"/>
      <c r="AO3847" s="24"/>
      <c r="AP3847" s="165" t="str">
        <f t="shared" si="1163"/>
        <v>20253</v>
      </c>
      <c r="AQ3847" s="243" t="str">
        <f t="shared" si="1164"/>
        <v>20253RMB</v>
      </c>
      <c r="AR3847" s="244" t="str">
        <f t="shared" si="1165"/>
        <v>YAMAHA_Mounter</v>
      </c>
      <c r="AS3847" s="22">
        <f t="shared" si="1166"/>
        <v>3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9343109.1699115057</v>
      </c>
      <c r="AJ3848" s="27">
        <f t="shared" si="1173"/>
        <v>1121173.1003893809</v>
      </c>
      <c r="AK3848" s="242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3" t="str">
        <f t="shared" si="1164"/>
        <v>20253JPY</v>
      </c>
      <c r="AR3848" s="244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3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9343109.1699115057</v>
      </c>
      <c r="AJ3849" s="27">
        <f t="shared" si="1173"/>
        <v>1121173.1003893809</v>
      </c>
      <c r="AK3849" s="242">
        <f t="shared" si="1162"/>
        <v>0.12000000000000002</v>
      </c>
      <c r="AL3849" s="24"/>
      <c r="AM3849" s="24"/>
      <c r="AN3849" s="24"/>
      <c r="AO3849" s="24"/>
      <c r="AP3849" s="165" t="str">
        <f t="shared" si="1163"/>
        <v>20253</v>
      </c>
      <c r="AQ3849" s="243" t="str">
        <f t="shared" si="1164"/>
        <v>20253RMB</v>
      </c>
      <c r="AR3849" s="244" t="str">
        <f t="shared" si="1165"/>
        <v>YAMAHA_Mounter</v>
      </c>
      <c r="AS3849" s="22">
        <f t="shared" si="1166"/>
        <v>4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18727761.03539823</v>
      </c>
      <c r="AJ3850" s="27">
        <f t="shared" si="1173"/>
        <v>2247331.3242477882</v>
      </c>
      <c r="AK3850" s="242">
        <f t="shared" si="1162"/>
        <v>0.12000000000000004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18727761.03539823</v>
      </c>
      <c r="AJ3851" s="27">
        <f t="shared" si="1173"/>
        <v>2247331.3242477882</v>
      </c>
      <c r="AK3851" s="242">
        <f t="shared" si="1162"/>
        <v>0.12000000000000004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20221070.111292042</v>
      </c>
      <c r="AJ3852" s="200">
        <f t="shared" si="1173"/>
        <v>2426528.413355045</v>
      </c>
      <c r="AK3852" s="201">
        <f t="shared" si="1162"/>
        <v>0.12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20221070.111292042</v>
      </c>
      <c r="AJ3853" s="200">
        <f t="shared" si="1173"/>
        <v>2426528.413355045</v>
      </c>
      <c r="AK3853" s="201">
        <f t="shared" si="1162"/>
        <v>0.12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18727761.03539823</v>
      </c>
      <c r="AJ3854" s="200">
        <f t="shared" si="1173"/>
        <v>2247331.3242477882</v>
      </c>
      <c r="AK3854" s="201">
        <f t="shared" si="1162"/>
        <v>0.12000000000000004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18727761.03539823</v>
      </c>
      <c r="AJ3855" s="200">
        <f t="shared" si="1173"/>
        <v>2247331.3242477882</v>
      </c>
      <c r="AK3855" s="201">
        <f t="shared" si="1162"/>
        <v>0.12000000000000004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18727761.03539823</v>
      </c>
      <c r="AJ3856" s="200">
        <f t="shared" si="1173"/>
        <v>2247331.3242477882</v>
      </c>
      <c r="AK3856" s="201">
        <f t="shared" si="1162"/>
        <v>0.12000000000000004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18727761.03539823</v>
      </c>
      <c r="AJ3857" s="200">
        <f t="shared" si="1173"/>
        <v>2247331.3242477882</v>
      </c>
      <c r="AK3857" s="201">
        <f t="shared" si="1162"/>
        <v>0.12000000000000004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3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9343109.1699115057</v>
      </c>
      <c r="AJ3858" s="200">
        <f t="shared" si="1173"/>
        <v>1121173.1003893809</v>
      </c>
      <c r="AK3858" s="201">
        <f t="shared" si="1162"/>
        <v>0.12000000000000002</v>
      </c>
      <c r="AL3858" s="24"/>
      <c r="AM3858" s="24"/>
      <c r="AN3858" s="24"/>
      <c r="AO3858" s="24"/>
      <c r="AP3858" s="165" t="str">
        <f t="shared" si="1163"/>
        <v>20253</v>
      </c>
      <c r="AQ3858" s="203" t="str">
        <f t="shared" si="1164"/>
        <v>20253JPY</v>
      </c>
      <c r="AR3858" s="206" t="str">
        <f t="shared" si="1165"/>
        <v>YAMAHA_Non_Mounter</v>
      </c>
      <c r="AS3858" s="22">
        <f t="shared" si="1166"/>
        <v>3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9343109.1699115057</v>
      </c>
      <c r="AJ3859" s="200">
        <f t="shared" si="1173"/>
        <v>1121173.1003893809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3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9343109.1699115057</v>
      </c>
      <c r="AJ3860" s="200">
        <f t="shared" si="1173"/>
        <v>1121173.1003893809</v>
      </c>
      <c r="AK3860" s="201">
        <f t="shared" si="1162"/>
        <v>0.12000000000000002</v>
      </c>
      <c r="AL3860" s="24"/>
      <c r="AM3860" s="24"/>
      <c r="AN3860" s="24"/>
      <c r="AO3860" s="24"/>
      <c r="AP3860" s="165" t="str">
        <f t="shared" si="1163"/>
        <v>20253</v>
      </c>
      <c r="AQ3860" s="203" t="str">
        <f t="shared" si="1164"/>
        <v>20253JPY</v>
      </c>
      <c r="AR3860" s="206" t="str">
        <f t="shared" si="1165"/>
        <v>YAMAHA_Mounter</v>
      </c>
      <c r="AS3860" s="22">
        <f t="shared" si="1166"/>
        <v>3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18727761.03539823</v>
      </c>
      <c r="AJ3861" s="200">
        <f t="shared" si="1173"/>
        <v>2247331.3242477882</v>
      </c>
      <c r="AK3861" s="201">
        <f t="shared" si="1162"/>
        <v>0.12000000000000004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18727761.03539823</v>
      </c>
      <c r="AJ3862" s="200">
        <f t="shared" si="1173"/>
        <v>2247331.3242477882</v>
      </c>
      <c r="AK3862" s="201">
        <f t="shared" si="1162"/>
        <v>0.12000000000000004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18727761.03539823</v>
      </c>
      <c r="AJ3863" s="200">
        <f t="shared" si="1173"/>
        <v>2247331.3242477882</v>
      </c>
      <c r="AK3863" s="201">
        <f t="shared" si="1162"/>
        <v>0.12000000000000004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18727761.03539823</v>
      </c>
      <c r="AJ3864" s="200">
        <f t="shared" si="1173"/>
        <v>2247331.3242477882</v>
      </c>
      <c r="AK3864" s="201">
        <f t="shared" si="1162"/>
        <v>0.12000000000000004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18727761.03539823</v>
      </c>
      <c r="AJ3865" s="200">
        <f t="shared" si="1173"/>
        <v>2247331.3242477882</v>
      </c>
      <c r="AK3865" s="201">
        <f t="shared" si="1162"/>
        <v>0.12000000000000004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9343109.1699115057</v>
      </c>
      <c r="AJ3866" s="200">
        <f t="shared" si="1173"/>
        <v>1121173.1003893809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9343109.1699115057</v>
      </c>
      <c r="AJ3867" s="200">
        <f t="shared" si="1173"/>
        <v>1121173.1003893809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TBA</v>
      </c>
      <c r="F3872" s="23" t="s">
        <v>2585</v>
      </c>
      <c r="G3872" s="23" t="s">
        <v>2585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TBA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26853401.68141593</v>
      </c>
      <c r="AJ3872" s="200">
        <f t="shared" si="1173"/>
        <v>3123296.8947699135</v>
      </c>
      <c r="AK3872" s="201">
        <f t="shared" ref="AK3872:AK3935" si="1180">IF(AJ3872&gt;0,AJ3872/AI3872,"")</f>
        <v>0.11630917124855028</v>
      </c>
      <c r="AL3872" s="24"/>
      <c r="AM3872" s="24"/>
      <c r="AN3872" s="24"/>
      <c r="AO3872" s="24"/>
      <c r="AP3872" s="165" t="str">
        <f t="shared" ref="AP3872:AP3935" si="1181">IF(F3872="","",F3872&amp;G3872)</f>
        <v>TBATBA</v>
      </c>
      <c r="AQ3872" s="203" t="str">
        <f t="shared" ref="AQ3872:AQ3935" si="1182">IF(W3872="","",F3872&amp;G3872&amp;W3872)</f>
        <v>TBATBAJPY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20" zoomScale="70" zoomScaleNormal="70" workbookViewId="0">
      <selection activeCell="AE8" sqref="AE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17957784.94145133</v>
      </c>
      <c r="T13" s="79">
        <f>IF(R13="","",SUMIFS(raw_sheet!AB:AB,raw_sheet!E:E,list!P13,raw_sheet!F:F,list!Q13,raw_sheet!G:G,list!R13,raw_sheet!R:R,list!$T$12))</f>
        <v>2263285.1698407084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20221070.111292042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6847720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6847720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18727761.03539823</v>
      </c>
      <c r="T14" s="79">
        <f>IF(R14="","",SUMIFS(raw_sheet!AB:AB,raw_sheet!E:E,list!P14,raw_sheet!F:F,list!Q14,raw_sheet!G:G,list!R14,raw_sheet!R:R,list!$T$12))</f>
        <v>0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18727761.03539823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8313054.3469026554</v>
      </c>
      <c r="T15" s="79">
        <f>IF(R15="","",SUMIFS(raw_sheet!AB:AB,raw_sheet!E:E,list!P15,raw_sheet!F:F,list!Q15,raw_sheet!G:G,list!R15,raw_sheet!R:R,list!$T$12))</f>
        <v>1030054.8230088496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9343109.1699115057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4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113443000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5.0599999999999999E-2</v>
      </c>
      <c r="Y21" s="92">
        <v>450340</v>
      </c>
      <c r="Z21" s="228">
        <v>0.12</v>
      </c>
      <c r="AB21" s="15" cm="1">
        <f t="array" ref="AB21:AM31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C49SZX20250001MZ</v>
      </c>
      <c r="AF21" s="13" t="str">
        <v>芯隆</v>
      </c>
      <c r="AG21" s="13" t="str">
        <v>YSM20R</v>
      </c>
      <c r="AH21" s="13">
        <v>1</v>
      </c>
      <c r="AI21" s="92" t="str">
        <v>JPY</v>
      </c>
      <c r="AJ21" s="118">
        <v>13000000</v>
      </c>
      <c r="AK21" s="97">
        <v>5.0599999999999999E-2</v>
      </c>
      <c r="AL21" s="92">
        <v>657800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5.0599999999999999E-2</v>
      </c>
      <c r="Y22" s="92">
        <v>581900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C49SZX20240219SX</v>
      </c>
      <c r="AF22" s="13" t="str">
        <v>兴原星</v>
      </c>
      <c r="AG22" s="13" t="str">
        <v>YSM20R</v>
      </c>
      <c r="AH22" s="13">
        <v>1</v>
      </c>
      <c r="AI22" s="92" t="str">
        <v>JPY</v>
      </c>
      <c r="AJ22" s="118">
        <v>14560000</v>
      </c>
      <c r="AK22" s="97">
        <v>5.0599999999999999E-2</v>
      </c>
      <c r="AL22" s="92">
        <v>736736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1.0640000000000001</v>
      </c>
      <c r="Y23" s="92">
        <v>564955.75221238949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C49SZX20250003BY</v>
      </c>
      <c r="AF23" s="13" t="str">
        <v>富瑞森</v>
      </c>
      <c r="AG23" s="13" t="str">
        <v>YSM20R</v>
      </c>
      <c r="AH23" s="13">
        <v>1</v>
      </c>
      <c r="AI23" s="92" t="str">
        <v>JPY</v>
      </c>
      <c r="AJ23" s="118">
        <v>12660000</v>
      </c>
      <c r="AK23" s="97">
        <v>5.0599999999999999E-2</v>
      </c>
      <c r="AL23" s="92">
        <v>640596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1.0640000000000001</v>
      </c>
      <c r="Y24" s="92">
        <v>499044.24778761069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C49SZX20250003BY</v>
      </c>
      <c r="AF24" s="13" t="str">
        <v>富瑞森</v>
      </c>
      <c r="AG24" s="13" t="str">
        <v>YSM10</v>
      </c>
      <c r="AH24" s="13">
        <v>1</v>
      </c>
      <c r="AI24" s="92" t="str">
        <v>JPY</v>
      </c>
      <c r="AJ24" s="118">
        <v>9000000</v>
      </c>
      <c r="AK24" s="97">
        <v>5.0599999999999999E-2</v>
      </c>
      <c r="AL24" s="92">
        <v>455400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1.0640000000000001</v>
      </c>
      <c r="Y25" s="92">
        <v>800353.98230088502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C49SZX20250007JL</v>
      </c>
      <c r="AF25" s="13" t="str">
        <v>倍斯特</v>
      </c>
      <c r="AG25" s="13" t="str">
        <v>YSM10</v>
      </c>
      <c r="AH25" s="13">
        <v>1</v>
      </c>
      <c r="AI25" s="92" t="str">
        <v>JPY</v>
      </c>
      <c r="AJ25" s="118">
        <v>7500000</v>
      </c>
      <c r="AK25" s="97">
        <v>5.0599999999999999E-2</v>
      </c>
      <c r="AL25" s="92">
        <v>379500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EAST</v>
      </c>
      <c r="S26" s="13" t="str">
        <v>C49SHA20240305/HZY</v>
      </c>
      <c r="T26" s="13" t="str">
        <v>佳城达</v>
      </c>
      <c r="U26" s="13" t="str">
        <v>Feeder</v>
      </c>
      <c r="V26" s="13">
        <v>0</v>
      </c>
      <c r="W26" s="92" t="str">
        <v>RMB</v>
      </c>
      <c r="X26" s="97">
        <v>1.0640000000000001</v>
      </c>
      <c r="Y26" s="92">
        <v>47079.702513274344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C49SZX20250005SX</v>
      </c>
      <c r="AF26" s="13" t="str">
        <v>东陆</v>
      </c>
      <c r="AG26" s="13" t="str">
        <v>YSM20R</v>
      </c>
      <c r="AH26" s="13">
        <v>1</v>
      </c>
      <c r="AI26" s="92" t="str">
        <v>JPY</v>
      </c>
      <c r="AJ26" s="118">
        <v>14900000</v>
      </c>
      <c r="AK26" s="97">
        <v>5.0599999999999999E-2</v>
      </c>
      <c r="AL26" s="92">
        <v>753940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EAST</v>
      </c>
      <c r="S27" s="13" t="str">
        <v>C49SHA20230726/HZY</v>
      </c>
      <c r="T27" s="13" t="str">
        <v>浙江科至</v>
      </c>
      <c r="U27" s="13" t="str">
        <v>YSM20R</v>
      </c>
      <c r="V27" s="13">
        <v>2</v>
      </c>
      <c r="W27" s="92" t="str">
        <v>RMB</v>
      </c>
      <c r="X27" s="97">
        <v>1.0640000000000001</v>
      </c>
      <c r="Y27" s="92">
        <v>1321525.6637168145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C49SZX20250005SX</v>
      </c>
      <c r="AF27" s="13" t="str">
        <v>东陆</v>
      </c>
      <c r="AG27" s="13" t="str">
        <v>YSM20R</v>
      </c>
      <c r="AH27" s="13">
        <v>1</v>
      </c>
      <c r="AI27" s="92" t="str">
        <v>JPY</v>
      </c>
      <c r="AJ27" s="118">
        <v>14900000</v>
      </c>
      <c r="AK27" s="97">
        <v>5.0599999999999999E-2</v>
      </c>
      <c r="AL27" s="92">
        <v>753940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C49SHA20230726/HZY</v>
      </c>
      <c r="T28" s="13" t="str">
        <v>浙江科至</v>
      </c>
      <c r="U28" s="13" t="str">
        <v>YSM10</v>
      </c>
      <c r="V28" s="13">
        <v>2</v>
      </c>
      <c r="W28" s="92" t="str">
        <v>RMB</v>
      </c>
      <c r="X28" s="97">
        <v>1.0640000000000001</v>
      </c>
      <c r="Y28" s="92">
        <v>830484.95575221255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C49SZX20250007JL</v>
      </c>
      <c r="AF28" s="13" t="str">
        <v>倍斯特</v>
      </c>
      <c r="AG28" s="13" t="str">
        <v>YSM20R</v>
      </c>
      <c r="AH28" s="13">
        <v>1</v>
      </c>
      <c r="AI28" s="92" t="str">
        <v>JPY</v>
      </c>
      <c r="AJ28" s="118">
        <v>12840000</v>
      </c>
      <c r="AK28" s="97">
        <v>5.0599999999999999E-2</v>
      </c>
      <c r="AL28" s="92">
        <v>649704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C49SZX20240153JY</v>
      </c>
      <c r="T29" s="13" t="str">
        <v>红昇</v>
      </c>
      <c r="U29" s="13" t="str">
        <v>YSM20R</v>
      </c>
      <c r="V29" s="13">
        <v>1</v>
      </c>
      <c r="W29" s="92" t="str">
        <v>RMB</v>
      </c>
      <c r="X29" s="97">
        <v>1.0640000000000001</v>
      </c>
      <c r="Y29" s="92">
        <v>616743.36283185845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C49SZX20250007JL</v>
      </c>
      <c r="AF29" s="13" t="str">
        <v>倍斯特</v>
      </c>
      <c r="AG29" s="13" t="str">
        <v>YSM20R</v>
      </c>
      <c r="AH29" s="13">
        <v>1</v>
      </c>
      <c r="AI29" s="92" t="str">
        <v>JPY</v>
      </c>
      <c r="AJ29" s="118">
        <v>12840000</v>
      </c>
      <c r="AK29" s="97">
        <v>5.0599999999999999E-2</v>
      </c>
      <c r="AL29" s="92">
        <v>649704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C28SHA20241008/ZQR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1.0640000000000001</v>
      </c>
      <c r="Y30" s="92">
        <v>353097.34513274342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C49SZX20250009SX</v>
      </c>
      <c r="AF30" s="13" t="str">
        <v>加一</v>
      </c>
      <c r="AG30" s="13" t="str">
        <v>YSM20R</v>
      </c>
      <c r="AH30" s="13">
        <v>1</v>
      </c>
      <c r="AI30" s="92" t="str">
        <v>RMB</v>
      </c>
      <c r="AJ30" s="118">
        <v>840000</v>
      </c>
      <c r="AK30" s="97">
        <v>1.0640000000000001</v>
      </c>
      <c r="AL30" s="92">
        <v>790938.05309734517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C49SZX20240168JY</v>
      </c>
      <c r="T31" s="13" t="str">
        <v>海凌科</v>
      </c>
      <c r="U31" s="13" t="str">
        <v>YSM20R</v>
      </c>
      <c r="V31" s="13">
        <v>1</v>
      </c>
      <c r="W31" s="92" t="str">
        <v>JPY</v>
      </c>
      <c r="X31" s="97">
        <v>5.0599999999999999E-2</v>
      </c>
      <c r="Y31" s="92">
        <v>708400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C49SZX20250009SX</v>
      </c>
      <c r="AF31" s="13" t="str">
        <v>加一</v>
      </c>
      <c r="AG31" s="13" t="str">
        <v>YSM10</v>
      </c>
      <c r="AH31" s="13">
        <v>1</v>
      </c>
      <c r="AI31" s="92" t="str">
        <v>RMB</v>
      </c>
      <c r="AJ31" s="118">
        <v>403000</v>
      </c>
      <c r="AK31" s="97">
        <v>1.0640000000000001</v>
      </c>
      <c r="AL31" s="92">
        <v>379461.94690265489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5.0599999999999999E-2</v>
      </c>
      <c r="Y32" s="92">
        <v>708400</v>
      </c>
      <c r="Z32" s="228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8"/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5.0599999999999999E-2</v>
      </c>
      <c r="Y33" s="92">
        <v>708400</v>
      </c>
      <c r="Z33" s="228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8"/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708400</v>
      </c>
      <c r="Z34" s="228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8"/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C49SZX20240180DZ&amp;JAL</v>
      </c>
      <c r="T35" s="13" t="str">
        <v>GLOBAL STAR(嘉裕越南分部)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823446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C49SZX20240180DZ&amp;JAL</v>
      </c>
      <c r="T36" s="13" t="str">
        <v>GLOBAL STAR(嘉裕越南分部)</v>
      </c>
      <c r="U36" s="13" t="str">
        <v>YSM20R</v>
      </c>
      <c r="V36" s="13">
        <v>1</v>
      </c>
      <c r="W36" s="92" t="str">
        <v>USD</v>
      </c>
      <c r="X36" s="97">
        <v>7.8</v>
      </c>
      <c r="Y36" s="92">
        <v>823446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C49SZX20240180DZ&amp;JAL</v>
      </c>
      <c r="T37" s="13" t="str">
        <v>GLOBAL STAR(嘉裕越南分部)</v>
      </c>
      <c r="U37" s="13" t="str">
        <v>YSM10</v>
      </c>
      <c r="V37" s="13">
        <v>1</v>
      </c>
      <c r="W37" s="92" t="str">
        <v>USD</v>
      </c>
      <c r="X37" s="97">
        <v>7.8</v>
      </c>
      <c r="Y37" s="92">
        <v>572832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C28SZX20240181JAL</v>
      </c>
      <c r="T38" s="13" t="str">
        <v>嘉裕</v>
      </c>
      <c r="U38" s="13" t="str">
        <v>DSP-10-YMH</v>
      </c>
      <c r="V38" s="13">
        <v>1</v>
      </c>
      <c r="W38" s="92" t="str">
        <v>USD</v>
      </c>
      <c r="X38" s="97">
        <v>7.8</v>
      </c>
      <c r="Y38" s="92">
        <v>273000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1</v>
      </c>
      <c r="R39" s="13" t="str">
        <v>SOUTH</v>
      </c>
      <c r="S39" s="13" t="str">
        <v>C28SZX20240182JAL</v>
      </c>
      <c r="T39" s="13" t="str">
        <v>嘉裕</v>
      </c>
      <c r="U39" s="13" t="str">
        <v>YSi-V</v>
      </c>
      <c r="V39" s="13">
        <v>1</v>
      </c>
      <c r="W39" s="92" t="str">
        <v>USD</v>
      </c>
      <c r="X39" s="97">
        <v>7.8</v>
      </c>
      <c r="Y39" s="92">
        <v>643500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C49SZX20240192DZ</v>
      </c>
      <c r="T40" s="13" t="str">
        <v>深圳健科</v>
      </c>
      <c r="U40" s="13" t="str">
        <v>YSM20R</v>
      </c>
      <c r="V40" s="13">
        <v>1</v>
      </c>
      <c r="W40" s="92" t="str">
        <v>JPY</v>
      </c>
      <c r="X40" s="97">
        <v>5.0599999999999999E-2</v>
      </c>
      <c r="Y40" s="92">
        <v>683100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C49SZX20240192DZ</v>
      </c>
      <c r="T41" s="13" t="str">
        <v>深圳健科</v>
      </c>
      <c r="U41" s="13" t="str">
        <v>YSM20R</v>
      </c>
      <c r="V41" s="13">
        <v>1</v>
      </c>
      <c r="W41" s="92" t="str">
        <v>JPY</v>
      </c>
      <c r="X41" s="97">
        <v>5.0599999999999999E-2</v>
      </c>
      <c r="Y41" s="92">
        <v>683100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C49SZX20240192DZ</v>
      </c>
      <c r="T42" s="13" t="str">
        <v>深圳健科</v>
      </c>
      <c r="U42" s="13" t="str">
        <v>YSM10</v>
      </c>
      <c r="V42" s="13">
        <v>1</v>
      </c>
      <c r="W42" s="92" t="str">
        <v>JPY</v>
      </c>
      <c r="X42" s="97">
        <v>5.0599999999999999E-2</v>
      </c>
      <c r="Y42" s="92">
        <v>506000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C49SZX20240208MZ</v>
      </c>
      <c r="T43" s="13" t="str">
        <v>深圳卓昌(end user:惠州卓昌）</v>
      </c>
      <c r="U43" s="13" t="str">
        <v>YSM10</v>
      </c>
      <c r="V43" s="13">
        <v>1</v>
      </c>
      <c r="W43" s="92" t="str">
        <v>JPY</v>
      </c>
      <c r="X43" s="97">
        <v>5.0599999999999999E-2</v>
      </c>
      <c r="Y43" s="92">
        <v>404800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C49SHA20241202/HZY</v>
      </c>
      <c r="T45" s="13" t="str">
        <v>宁波祖创电子</v>
      </c>
      <c r="U45" s="13" t="str">
        <v>YSM10</v>
      </c>
      <c r="V45" s="13">
        <v>1</v>
      </c>
      <c r="W45" s="92" t="str">
        <v>RMB</v>
      </c>
      <c r="X45" s="97">
        <v>1.0640000000000001</v>
      </c>
      <c r="Y45" s="92">
        <v>386375.92920353991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EAST</v>
      </c>
      <c r="S46" s="13" t="str">
        <v>C49SHA20241202/HZY</v>
      </c>
      <c r="T46" s="13" t="str">
        <v>宁波祖创电子</v>
      </c>
      <c r="U46" s="13" t="str">
        <v>YSM10</v>
      </c>
      <c r="V46" s="13">
        <v>1</v>
      </c>
      <c r="W46" s="92" t="str">
        <v>RMB</v>
      </c>
      <c r="X46" s="97">
        <v>1.0640000000000001</v>
      </c>
      <c r="Y46" s="92">
        <v>386375.92920353991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EAST</v>
      </c>
      <c r="S47" s="13" t="str">
        <v>C49SHA20241202/HZY</v>
      </c>
      <c r="T47" s="13" t="str">
        <v>宁波祖创电子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386375.92920353991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EAST</v>
      </c>
      <c r="S48" s="13" t="str">
        <v>C49SHA20241202/HZY</v>
      </c>
      <c r="T48" s="13" t="str">
        <v>宁波祖创电子</v>
      </c>
      <c r="U48" s="13" t="str">
        <v>YSM10</v>
      </c>
      <c r="V48" s="13">
        <v>1</v>
      </c>
      <c r="W48" s="92" t="str">
        <v>RMB</v>
      </c>
      <c r="X48" s="97">
        <v>1.0640000000000001</v>
      </c>
      <c r="Y48" s="92">
        <v>386375.92920353991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EAST</v>
      </c>
      <c r="S49" s="13" t="str">
        <v>C49SHA20241202/HZY</v>
      </c>
      <c r="T49" s="13" t="str">
        <v>宁波祖创电子</v>
      </c>
      <c r="U49" s="13" t="str">
        <v>YSM10</v>
      </c>
      <c r="V49" s="13">
        <v>1</v>
      </c>
      <c r="W49" s="92" t="str">
        <v>RMB</v>
      </c>
      <c r="X49" s="97">
        <v>1.0640000000000001</v>
      </c>
      <c r="Y49" s="92">
        <v>386375.92920353991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 t="str">
        <v>C49SHA20241202/HZY</v>
      </c>
      <c r="T50" s="13" t="str">
        <v>宁波祖创电子</v>
      </c>
      <c r="U50" s="13" t="str">
        <v>YSM10</v>
      </c>
      <c r="V50" s="13">
        <v>1</v>
      </c>
      <c r="W50" s="92" t="str">
        <v>RMB</v>
      </c>
      <c r="X50" s="97">
        <v>1.0640000000000001</v>
      </c>
      <c r="Y50" s="92">
        <v>386375.92920353991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EAST</v>
      </c>
      <c r="S51" s="13" t="str">
        <v>LX20241209001</v>
      </c>
      <c r="T51" s="13" t="str">
        <v xml:space="preserve">罗宣半导体设备 (无锡) </v>
      </c>
      <c r="U51" s="13" t="str">
        <v>SOLDERSTAR PRO 9</v>
      </c>
      <c r="V51" s="13">
        <v>1</v>
      </c>
      <c r="W51" s="92" t="str">
        <v>RMB</v>
      </c>
      <c r="X51" s="97">
        <v>1.0640000000000001</v>
      </c>
      <c r="Y51" s="92">
        <v>58857.82470796461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1</v>
      </c>
      <c r="R52" s="13" t="str">
        <v>SOUTH</v>
      </c>
      <c r="S52" s="13" t="str">
        <v>C49SZX20250002EC</v>
      </c>
      <c r="T52" s="13" t="str">
        <v>网娱视通</v>
      </c>
      <c r="U52" s="13" t="str">
        <v>YSM20R</v>
      </c>
      <c r="V52" s="13">
        <v>1</v>
      </c>
      <c r="W52" s="92" t="str">
        <v>RMB</v>
      </c>
      <c r="X52" s="97">
        <v>1.0640000000000001</v>
      </c>
      <c r="Y52" s="92">
        <v>706194.69026548683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1</v>
      </c>
      <c r="R53" s="13" t="str">
        <v>SOUTH</v>
      </c>
      <c r="S53" s="13" t="str">
        <v>C49SZX20250002EC</v>
      </c>
      <c r="T53" s="13" t="str">
        <v>网娱视通</v>
      </c>
      <c r="U53" s="13" t="str">
        <v>YSM10</v>
      </c>
      <c r="V53" s="13">
        <v>1</v>
      </c>
      <c r="W53" s="92" t="str">
        <v>RMB</v>
      </c>
      <c r="X53" s="97">
        <v>1.0640000000000001</v>
      </c>
      <c r="Y53" s="92">
        <v>441607.07964601781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1</v>
      </c>
      <c r="R54" s="13" t="str">
        <v>SOUTH</v>
      </c>
      <c r="S54" s="13" t="str">
        <v>C49SZX20250001MZ</v>
      </c>
      <c r="T54" s="13" t="str">
        <v>芯隆</v>
      </c>
      <c r="U54" s="13" t="str">
        <v>YSM10</v>
      </c>
      <c r="V54" s="13">
        <v>1</v>
      </c>
      <c r="W54" s="92" t="str">
        <v>JPY</v>
      </c>
      <c r="X54" s="97">
        <v>5.0599999999999999E-2</v>
      </c>
      <c r="Y54" s="92">
        <v>404800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1</v>
      </c>
      <c r="R55" s="13" t="str">
        <v>SOUTH</v>
      </c>
      <c r="S55" s="13" t="str">
        <v>C49SZX20250001MZ</v>
      </c>
      <c r="T55" s="13" t="str">
        <v>芯隆</v>
      </c>
      <c r="U55" s="13" t="str">
        <v>YSM20R</v>
      </c>
      <c r="V55" s="13">
        <v>1</v>
      </c>
      <c r="W55" s="92" t="str">
        <v>JPY</v>
      </c>
      <c r="X55" s="97">
        <v>5.0599999999999999E-2</v>
      </c>
      <c r="Y55" s="92">
        <v>657800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1</v>
      </c>
      <c r="R56" s="13" t="str">
        <v>SOUTH</v>
      </c>
      <c r="S56" s="13" t="str">
        <v>C49SZX20240180DZ&amp;JAL</v>
      </c>
      <c r="T56" s="13" t="str">
        <v>GLOBAL STAR(嘉裕越南分部)</v>
      </c>
      <c r="U56" s="13" t="str">
        <v>DSP-10-YMH</v>
      </c>
      <c r="V56" s="13">
        <v>1</v>
      </c>
      <c r="W56" s="92" t="str">
        <v>USD</v>
      </c>
      <c r="X56" s="97">
        <v>7.8</v>
      </c>
      <c r="Y56" s="92">
        <v>278460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1</v>
      </c>
      <c r="R57" s="13" t="str">
        <v>SOUTH</v>
      </c>
      <c r="S57" s="13" t="str">
        <v>C49SZX20240180DZ&amp;JAL</v>
      </c>
      <c r="T57" s="13" t="str">
        <v>GLOBAL STAR(嘉裕越南分部)</v>
      </c>
      <c r="U57" s="13" t="str">
        <v>YSi-V</v>
      </c>
      <c r="V57" s="13">
        <v>1</v>
      </c>
      <c r="W57" s="92" t="str">
        <v>USD</v>
      </c>
      <c r="X57" s="97">
        <v>7.8</v>
      </c>
      <c r="Y57" s="92">
        <v>656370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2025-01-08T03:22:18Z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