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0" documentId="13_ncr:1_{5AE812BB-89E9-C540-AC3A-07CD017D6627}" xr6:coauthVersionLast="47" xr6:coauthVersionMax="47" xr10:uidLastSave="{5879118E-710A-4FA0-A8DA-A4D00BC9936E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464" i="1" l="1"/>
  <c r="AB3306" i="1"/>
  <c r="AC3306" i="1" s="1"/>
  <c r="AI3466" i="1"/>
  <c r="AB3288" i="1"/>
  <c r="AC3288" i="1" s="1"/>
  <c r="AB3294" i="1"/>
  <c r="AC3294" i="1" s="1"/>
  <c r="AB3297" i="1"/>
  <c r="AC3297" i="1" s="1"/>
  <c r="AB3300" i="1"/>
  <c r="AC3300" i="1" s="1"/>
  <c r="AB3303" i="1"/>
  <c r="AC3303" i="1" s="1"/>
  <c r="AJ3355" i="1"/>
  <c r="AK3355" i="1" s="1"/>
  <c r="AB3293" i="1"/>
  <c r="AC3293" i="1" s="1"/>
  <c r="AB3296" i="1"/>
  <c r="AC3296" i="1" s="1"/>
  <c r="AB3299" i="1"/>
  <c r="AC3299" i="1" s="1"/>
  <c r="AB3302" i="1"/>
  <c r="AC3302" i="1" s="1"/>
  <c r="AB3305" i="1"/>
  <c r="AC3305" i="1" s="1"/>
  <c r="AB3289" i="1"/>
  <c r="AC3289" i="1" s="1"/>
  <c r="AB3292" i="1"/>
  <c r="AC3292" i="1" s="1"/>
  <c r="AB3295" i="1"/>
  <c r="AC3295" i="1" s="1"/>
  <c r="AB3298" i="1"/>
  <c r="AC3298" i="1" s="1"/>
  <c r="AB3301" i="1"/>
  <c r="AC3301" i="1" s="1"/>
  <c r="AB3304" i="1"/>
  <c r="AC3304" i="1" s="1"/>
  <c r="AB3291" i="1"/>
  <c r="AC3291" i="1" s="1"/>
  <c r="AB3276" i="1"/>
  <c r="AC3276" i="1" s="1"/>
  <c r="AB3242" i="1"/>
  <c r="AC3242" i="1" s="1"/>
  <c r="AJ3371" i="1"/>
  <c r="AK3371" i="1" s="1"/>
  <c r="AI3497" i="1"/>
  <c r="AJ3499" i="1"/>
  <c r="AK3499" i="1" s="1"/>
  <c r="AI3502" i="1"/>
  <c r="AB3217" i="1"/>
  <c r="AC3217" i="1" s="1"/>
  <c r="AB3220" i="1"/>
  <c r="AC3220" i="1" s="1"/>
  <c r="AB3287" i="1"/>
  <c r="AC3287" i="1" s="1"/>
  <c r="AB3230" i="1"/>
  <c r="AC3230" i="1" s="1"/>
  <c r="AB1641" i="1"/>
  <c r="AC1641" i="1" s="1"/>
  <c r="AB3160" i="1"/>
  <c r="AC3160" i="1" s="1"/>
  <c r="AB3163" i="1"/>
  <c r="AC3163" i="1" s="1"/>
  <c r="AB3229" i="1"/>
  <c r="AC3229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27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67" i="1"/>
  <c r="AC3267" i="1" s="1"/>
  <c r="AB3268" i="1"/>
  <c r="AC3268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284" i="1"/>
  <c r="AC3284" i="1" s="1"/>
  <c r="AB2867" i="1"/>
  <c r="AC2867" i="1" s="1"/>
  <c r="AB3039" i="1"/>
  <c r="AC3039" i="1" s="1"/>
  <c r="AB3254" i="1"/>
  <c r="AC3254" i="1" s="1"/>
  <c r="AB3097" i="1"/>
  <c r="AC3097" i="1" s="1"/>
  <c r="AB3131" i="1"/>
  <c r="AC3131" i="1" s="1"/>
  <c r="AB3263" i="1"/>
  <c r="AC3263" i="1" s="1"/>
  <c r="AB3241" i="1"/>
  <c r="AC3241" i="1" s="1"/>
  <c r="AB3270" i="1"/>
  <c r="AC3270" i="1" s="1"/>
  <c r="AB3247" i="1"/>
  <c r="AC3247" i="1" s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56" i="1"/>
  <c r="AC3256" i="1" s="1"/>
  <c r="AB3203" i="1"/>
  <c r="AC3203" i="1" s="1"/>
  <c r="AB2689" i="1"/>
  <c r="AC2689" i="1" s="1"/>
  <c r="AB3269" i="1"/>
  <c r="AC3269" i="1" s="1"/>
  <c r="AB3246" i="1"/>
  <c r="AC3246" i="1" s="1"/>
  <c r="AB3211" i="1"/>
  <c r="AC3211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21" i="1"/>
  <c r="AC3221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49" i="1"/>
  <c r="AC3249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091" i="1"/>
  <c r="AC3091" i="1" s="1"/>
  <c r="AB3213" i="1"/>
  <c r="AC3213" i="1" s="1"/>
  <c r="AI3317" i="1"/>
  <c r="AJ3362" i="1"/>
  <c r="AK3362" i="1" s="1"/>
  <c r="AI3377" i="1"/>
  <c r="AI3493" i="1"/>
  <c r="AB2076" i="1"/>
  <c r="AC20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44" i="1"/>
  <c r="AC3244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188" i="1"/>
  <c r="AC3188" i="1" s="1"/>
  <c r="AB3271" i="1"/>
  <c r="AC3271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7" i="1"/>
  <c r="AC2077" i="1" s="1"/>
  <c r="AB2717" i="1"/>
  <c r="AC2717" i="1" s="1"/>
  <c r="AB2924" i="1"/>
  <c r="AC2924" i="1" s="1"/>
  <c r="AB3260" i="1"/>
  <c r="AC3260" i="1" s="1"/>
  <c r="AB3238" i="1"/>
  <c r="AC3238" i="1" s="1"/>
  <c r="AB3252" i="1"/>
  <c r="AC3252" i="1" s="1"/>
  <c r="AB3290" i="1"/>
  <c r="AC3290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55" i="1"/>
  <c r="AC3255" i="1" s="1"/>
  <c r="AB3192" i="1"/>
  <c r="AC3192" i="1" s="1"/>
  <c r="AB3202" i="1"/>
  <c r="AC3202" i="1" s="1"/>
  <c r="AB3259" i="1"/>
  <c r="AC3259" i="1" s="1"/>
  <c r="AB3187" i="1"/>
  <c r="AC3187" i="1" s="1"/>
  <c r="AB3227" i="1"/>
  <c r="AC3227" i="1" s="1"/>
  <c r="AB3231" i="1"/>
  <c r="AC3231" i="1" s="1"/>
  <c r="AB3210" i="1"/>
  <c r="AC3210" i="1" s="1"/>
  <c r="AB3274" i="1"/>
  <c r="AC3274" i="1" s="1"/>
  <c r="AB3278" i="1"/>
  <c r="AC3278" i="1" s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686" i="1"/>
  <c r="AC2686" i="1" s="1"/>
  <c r="AB3233" i="1"/>
  <c r="AC3233" i="1" s="1"/>
  <c r="AB3212" i="1"/>
  <c r="AC3212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86" i="1"/>
  <c r="AC3286" i="1" s="1"/>
  <c r="AB2921" i="1"/>
  <c r="AC2921" i="1" s="1"/>
  <c r="AB3225" i="1"/>
  <c r="AC3225" i="1" s="1"/>
  <c r="AB3232" i="1"/>
  <c r="AC3232" i="1" s="1"/>
  <c r="AB3236" i="1"/>
  <c r="AC3236" i="1" s="1"/>
  <c r="AB3239" i="1"/>
  <c r="AC3239" i="1" s="1"/>
  <c r="AB3272" i="1"/>
  <c r="AC3272" i="1" s="1"/>
  <c r="AB3214" i="1"/>
  <c r="AC3214" i="1" s="1"/>
  <c r="AB3218" i="1"/>
  <c r="AC3218" i="1" s="1"/>
  <c r="AB3228" i="1"/>
  <c r="AC3228" i="1" s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43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45" i="1"/>
  <c r="AC3245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285" i="1"/>
  <c r="AC3285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9" i="1"/>
  <c r="AC3219" i="1" s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50" i="1"/>
  <c r="AC3250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409" i="1"/>
  <c r="AC2409" i="1" s="1"/>
  <c r="AB2922" i="1"/>
  <c r="AC2922" i="1" s="1"/>
  <c r="AB3240" i="1"/>
  <c r="AC3240" i="1" s="1"/>
  <c r="AB3266" i="1"/>
  <c r="AC3266" i="1" s="1"/>
  <c r="AB3215" i="1"/>
  <c r="AC3215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2923" i="1"/>
  <c r="AC2923" i="1" s="1"/>
  <c r="AB3273" i="1"/>
  <c r="AC3273" i="1" s="1"/>
  <c r="AB3275" i="1"/>
  <c r="AC3275" i="1" s="1"/>
  <c r="AB3223" i="1"/>
  <c r="AC3223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J650" i="1" s="1"/>
  <c r="AI446" i="1"/>
  <c r="AI500" i="1"/>
  <c r="AI519" i="1"/>
  <c r="AJ557" i="1"/>
  <c r="AJ569" i="1"/>
  <c r="AJ595" i="1"/>
  <c r="AJ607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J593" i="1"/>
  <c r="AJ605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J551" i="1"/>
  <c r="AJ563" i="1"/>
  <c r="AJ589" i="1"/>
  <c r="AJ601" i="1"/>
  <c r="AJ61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I644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J583" i="1"/>
  <c r="AJ585" i="1"/>
  <c r="AJ597" i="1"/>
  <c r="AJ609" i="1"/>
  <c r="AJ621" i="1"/>
  <c r="AI648" i="1"/>
  <c r="AC692" i="1"/>
  <c r="AI706" i="1"/>
  <c r="AI699" i="1"/>
  <c r="AI694" i="1"/>
  <c r="AI761" i="1"/>
  <c r="AC691" i="1"/>
  <c r="AC722" i="1"/>
  <c r="AJ723" i="1" s="1"/>
  <c r="AI764" i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15" i="1"/>
  <c r="AI818" i="1"/>
  <c r="AI829" i="1"/>
  <c r="AI839" i="1"/>
  <c r="AB846" i="1"/>
  <c r="AC922" i="1"/>
  <c r="AI1064" i="1"/>
  <c r="AC1233" i="1"/>
  <c r="AC797" i="1"/>
  <c r="AC805" i="1"/>
  <c r="AC919" i="1"/>
  <c r="AI928" i="1"/>
  <c r="AC931" i="1"/>
  <c r="AI932" i="1"/>
  <c r="AI1004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73" i="1"/>
  <c r="AI877" i="1"/>
  <c r="AI881" i="1"/>
  <c r="AI929" i="1"/>
  <c r="AI953" i="1"/>
  <c r="AI961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B853" i="1"/>
  <c r="AI3233" i="1" s="1"/>
  <c r="AC924" i="1"/>
  <c r="AJ1005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4" i="1"/>
  <c r="AI878" i="1"/>
  <c r="AI882" i="1"/>
  <c r="AI934" i="1"/>
  <c r="AI938" i="1"/>
  <c r="AI942" i="1"/>
  <c r="AI946" i="1"/>
  <c r="AI950" i="1"/>
  <c r="AI954" i="1"/>
  <c r="AI958" i="1"/>
  <c r="AI962" i="1"/>
  <c r="AI966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927" i="1"/>
  <c r="AI935" i="1"/>
  <c r="AI939" i="1"/>
  <c r="AI943" i="1"/>
  <c r="AI947" i="1"/>
  <c r="AI951" i="1"/>
  <c r="AI955" i="1"/>
  <c r="AI959" i="1"/>
  <c r="AI963" i="1"/>
  <c r="AI967" i="1"/>
  <c r="AI975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I1742" i="1" s="1"/>
  <c r="AC1840" i="1"/>
  <c r="AI1791" i="1"/>
  <c r="AI1773" i="1"/>
  <c r="AC1741" i="1"/>
  <c r="AB1757" i="1"/>
  <c r="AI1792" i="1"/>
  <c r="AC1796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87" i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298" i="1"/>
  <c r="AI2300" i="1"/>
  <c r="AI2287" i="1"/>
  <c r="AC1890" i="1"/>
  <c r="AC1929" i="1"/>
  <c r="AC3243" i="1"/>
  <c r="AC1984" i="1"/>
  <c r="AB1820" i="1"/>
  <c r="AB1826" i="1"/>
  <c r="AC1826" i="1" s="1"/>
  <c r="AB1832" i="1"/>
  <c r="AC1832" i="1" s="1"/>
  <c r="AB1838" i="1"/>
  <c r="AC1838" i="1" s="1"/>
  <c r="AJ1977" i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5" i="1"/>
  <c r="AC20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423" i="1"/>
  <c r="AJ2303" i="1"/>
  <c r="AC2335" i="1"/>
  <c r="AC2360" i="1"/>
  <c r="AC2371" i="1"/>
  <c r="AJ2304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38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I3286" i="1"/>
  <c r="AI3290" i="1"/>
  <c r="AI3279" i="1"/>
  <c r="AC3279" i="1"/>
  <c r="AJ3284" i="1" s="1"/>
  <c r="AI2936" i="1"/>
  <c r="AI2948" i="1"/>
  <c r="AI2960" i="1"/>
  <c r="AI2961" i="1"/>
  <c r="AI2964" i="1"/>
  <c r="AJ2965" i="1"/>
  <c r="AI2965" i="1"/>
  <c r="AI2968" i="1"/>
  <c r="AI2972" i="1"/>
  <c r="AI2973" i="1"/>
  <c r="AI2976" i="1"/>
  <c r="AI2977" i="1"/>
  <c r="AI2980" i="1"/>
  <c r="AJ2983" i="1"/>
  <c r="AI2983" i="1"/>
  <c r="AJ2989" i="1"/>
  <c r="AI2989" i="1"/>
  <c r="AI3018" i="1"/>
  <c r="AI2934" i="1"/>
  <c r="AI2946" i="1"/>
  <c r="AJ2954" i="1"/>
  <c r="AI3006" i="1"/>
  <c r="AI3285" i="1"/>
  <c r="AI2932" i="1"/>
  <c r="AI2944" i="1"/>
  <c r="AI3021" i="1"/>
  <c r="AI2930" i="1"/>
  <c r="AI2942" i="1"/>
  <c r="AI2952" i="1"/>
  <c r="AJ2958" i="1"/>
  <c r="AI2962" i="1"/>
  <c r="AI2963" i="1"/>
  <c r="AI2966" i="1"/>
  <c r="AI2967" i="1"/>
  <c r="AI2974" i="1"/>
  <c r="AI2975" i="1"/>
  <c r="AI3003" i="1"/>
  <c r="AB3248" i="1"/>
  <c r="AC3248" i="1" s="1"/>
  <c r="AI2928" i="1"/>
  <c r="AI2940" i="1"/>
  <c r="AB2959" i="1"/>
  <c r="AI3024" i="1"/>
  <c r="AI2926" i="1"/>
  <c r="AI2938" i="1"/>
  <c r="AI2950" i="1"/>
  <c r="AJ2956" i="1"/>
  <c r="AJ2978" i="1"/>
  <c r="AI2979" i="1"/>
  <c r="AJ2981" i="1"/>
  <c r="AI2982" i="1"/>
  <c r="AJ2984" i="1"/>
  <c r="AI2988" i="1"/>
  <c r="AJ2926" i="1"/>
  <c r="AJ2928" i="1"/>
  <c r="AJ2930" i="1"/>
  <c r="AJ2934" i="1"/>
  <c r="AJ2936" i="1"/>
  <c r="AJ2938" i="1"/>
  <c r="AJ2940" i="1"/>
  <c r="AJ2942" i="1"/>
  <c r="AJ2952" i="1"/>
  <c r="AI3001" i="1"/>
  <c r="AI3004" i="1"/>
  <c r="AI3007" i="1"/>
  <c r="AI3019" i="1"/>
  <c r="AI3022" i="1"/>
  <c r="AI3025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I3295" i="1"/>
  <c r="AB3216" i="1"/>
  <c r="AC3216" i="1" s="1"/>
  <c r="AB3261" i="1"/>
  <c r="AB3222" i="1"/>
  <c r="AC3222" i="1" s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I937" i="1" l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J541" i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04" i="1"/>
  <c r="AI2572" i="1"/>
  <c r="AI1984" i="1"/>
  <c r="AI3067" i="1"/>
  <c r="AJ2973" i="1"/>
  <c r="AI2430" i="1"/>
  <c r="AI2428" i="1"/>
  <c r="AI2078" i="1"/>
  <c r="AI1812" i="1"/>
  <c r="AI2692" i="1"/>
  <c r="AI2687" i="1"/>
  <c r="AI1805" i="1"/>
  <c r="AI915" i="1"/>
  <c r="AJ2993" i="1"/>
  <c r="AI3177" i="1"/>
  <c r="AJ3288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04" i="1"/>
  <c r="AI3064" i="1"/>
  <c r="AJ2950" i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I2435" i="1"/>
  <c r="AJ2300" i="1"/>
  <c r="AK2300" i="1" s="1"/>
  <c r="AJ3204" i="1"/>
  <c r="AI3297" i="1"/>
  <c r="AJ3278" i="1"/>
  <c r="AI3060" i="1"/>
  <c r="AJ2948" i="1"/>
  <c r="AK2948" i="1" s="1"/>
  <c r="AI3009" i="1"/>
  <c r="AJ2987" i="1"/>
  <c r="AI3015" i="1"/>
  <c r="AJ2971" i="1"/>
  <c r="AI3012" i="1"/>
  <c r="AJ2996" i="1"/>
  <c r="AJ2969" i="1"/>
  <c r="AK2969" i="1" s="1"/>
  <c r="AJ2961" i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297" i="1"/>
  <c r="AI3231" i="1"/>
  <c r="AI3288" i="1"/>
  <c r="AI3278" i="1"/>
  <c r="AI2416" i="1"/>
  <c r="AI3058" i="1"/>
  <c r="AI3016" i="1"/>
  <c r="AI2998" i="1"/>
  <c r="AJ2946" i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K625" i="1" s="1"/>
  <c r="AJ651" i="1"/>
  <c r="AK651" i="1" s="1"/>
  <c r="AI641" i="1"/>
  <c r="AI633" i="1"/>
  <c r="AI796" i="1"/>
  <c r="AI630" i="1"/>
  <c r="AI645" i="1"/>
  <c r="AJ3295" i="1"/>
  <c r="AK3295" i="1" s="1"/>
  <c r="AI2971" i="1"/>
  <c r="AI2443" i="1"/>
  <c r="AI1978" i="1"/>
  <c r="AI3227" i="1"/>
  <c r="AI3224" i="1"/>
  <c r="AI3070" i="1"/>
  <c r="AI3054" i="1"/>
  <c r="AI3013" i="1"/>
  <c r="AI2995" i="1"/>
  <c r="AJ2944" i="1"/>
  <c r="AJ2932" i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I978" i="1"/>
  <c r="AI914" i="1"/>
  <c r="AI890" i="1"/>
  <c r="AI3014" i="1"/>
  <c r="AI997" i="1"/>
  <c r="AI973" i="1"/>
  <c r="AI917" i="1"/>
  <c r="AI893" i="1"/>
  <c r="AI976" i="1"/>
  <c r="AJ2991" i="1"/>
  <c r="AK2991" i="1" s="1"/>
  <c r="AI2990" i="1"/>
  <c r="AI805" i="1"/>
  <c r="AJ580" i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K3061" i="1" s="1"/>
  <c r="AJ3004" i="1"/>
  <c r="AK3004" i="1" s="1"/>
  <c r="AJ3007" i="1"/>
  <c r="AJ3071" i="1"/>
  <c r="AI3276" i="1"/>
  <c r="AJ3064" i="1"/>
  <c r="AI3125" i="1"/>
  <c r="AI891" i="1"/>
  <c r="AJ1011" i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J343" i="1"/>
  <c r="AJ266" i="1"/>
  <c r="AK266" i="1" s="1"/>
  <c r="AJ837" i="1"/>
  <c r="AI835" i="1"/>
  <c r="AJ2308" i="1"/>
  <c r="AJ187" i="1"/>
  <c r="AI863" i="1"/>
  <c r="AI1026" i="1"/>
  <c r="AI883" i="1"/>
  <c r="AI836" i="1"/>
  <c r="AJ2287" i="1"/>
  <c r="AK2287" i="1" s="1"/>
  <c r="AI52" i="1"/>
  <c r="AJ3306" i="1"/>
  <c r="AK3306" i="1" s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K2987" i="1" s="1"/>
  <c r="AJ188" i="1"/>
  <c r="AJ2302" i="1"/>
  <c r="AI857" i="1"/>
  <c r="AI800" i="1"/>
  <c r="AJ1979" i="1"/>
  <c r="AJ2305" i="1"/>
  <c r="AI187" i="1"/>
  <c r="AI58" i="1"/>
  <c r="AI804" i="1"/>
  <c r="AJ1976" i="1"/>
  <c r="AI3299" i="1"/>
  <c r="AJ3301" i="1"/>
  <c r="AJ1004" i="1"/>
  <c r="AK1004" i="1" s="1"/>
  <c r="AJ3299" i="1"/>
  <c r="AJ881" i="1"/>
  <c r="AK881" i="1" s="1"/>
  <c r="AJ3298" i="1"/>
  <c r="AI3076" i="1"/>
  <c r="AI3045" i="1"/>
  <c r="AJ414" i="1"/>
  <c r="AK414" i="1" s="1"/>
  <c r="AI3303" i="1"/>
  <c r="AI3294" i="1"/>
  <c r="AI3293" i="1"/>
  <c r="AJ3296" i="1"/>
  <c r="AI3147" i="1"/>
  <c r="AJ873" i="1"/>
  <c r="AK873" i="1" s="1"/>
  <c r="AJ432" i="1"/>
  <c r="AK432" i="1" s="1"/>
  <c r="AI3298" i="1"/>
  <c r="AJ3305" i="1"/>
  <c r="AJ3292" i="1"/>
  <c r="AJ3303" i="1"/>
  <c r="AJ2962" i="1"/>
  <c r="AK2962" i="1" s="1"/>
  <c r="AI3302" i="1"/>
  <c r="AI3305" i="1"/>
  <c r="AI3300" i="1"/>
  <c r="AJ3302" i="1"/>
  <c r="AI3296" i="1"/>
  <c r="AJ3294" i="1"/>
  <c r="AJ3300" i="1"/>
  <c r="AI3179" i="1"/>
  <c r="AI3301" i="1"/>
  <c r="AJ3291" i="1"/>
  <c r="AJ3293" i="1"/>
  <c r="AK3297" i="1"/>
  <c r="AI3289" i="1"/>
  <c r="AJ629" i="1"/>
  <c r="AK629" i="1" s="1"/>
  <c r="AJ3289" i="1"/>
  <c r="AI3242" i="1"/>
  <c r="AJ627" i="1"/>
  <c r="AK627" i="1" s="1"/>
  <c r="AI3292" i="1"/>
  <c r="AI3291" i="1"/>
  <c r="AK537" i="1"/>
  <c r="AK16" i="1"/>
  <c r="AK202" i="1"/>
  <c r="AK2990" i="1"/>
  <c r="AJ941" i="1"/>
  <c r="AJ3287" i="1"/>
  <c r="AJ957" i="1"/>
  <c r="AJ342" i="1"/>
  <c r="AK342" i="1" s="1"/>
  <c r="AJ877" i="1"/>
  <c r="AK877" i="1" s="1"/>
  <c r="AI3079" i="1"/>
  <c r="AI3287" i="1"/>
  <c r="AK3288" i="1"/>
  <c r="AK218" i="1"/>
  <c r="AK284" i="1"/>
  <c r="AK2" i="1"/>
  <c r="AK2978" i="1"/>
  <c r="AK545" i="1"/>
  <c r="AK252" i="1"/>
  <c r="AI3082" i="1"/>
  <c r="AI3046" i="1"/>
  <c r="AI3027" i="1"/>
  <c r="AJ2977" i="1"/>
  <c r="AK2977" i="1" s="1"/>
  <c r="AI957" i="1"/>
  <c r="AI933" i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J2975" i="1"/>
  <c r="AK2975" i="1" s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K949" i="1" s="1"/>
  <c r="AI925" i="1"/>
  <c r="AI1131" i="1"/>
  <c r="AI1104" i="1"/>
  <c r="AI944" i="1"/>
  <c r="AI924" i="1"/>
  <c r="AI1094" i="1"/>
  <c r="AI3008" i="1"/>
  <c r="AJ819" i="1"/>
  <c r="AI1078" i="1"/>
  <c r="AJ3286" i="1"/>
  <c r="AK3286" i="1" s="1"/>
  <c r="AJ3290" i="1"/>
  <c r="AK3290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K771" i="1" s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K653" i="1" s="1"/>
  <c r="AI1743" i="1"/>
  <c r="AK2954" i="1"/>
  <c r="AK294" i="1"/>
  <c r="AJ319" i="1"/>
  <c r="AJ186" i="1"/>
  <c r="AJ3285" i="1"/>
  <c r="AK3285" i="1" s="1"/>
  <c r="AI3051" i="1"/>
  <c r="AI1766" i="1"/>
  <c r="AJ965" i="1"/>
  <c r="AJ1012" i="1"/>
  <c r="AJ354" i="1"/>
  <c r="AK354" i="1" s="1"/>
  <c r="AK330" i="1"/>
  <c r="AJ367" i="1"/>
  <c r="AK367" i="1" s="1"/>
  <c r="AJ307" i="1"/>
  <c r="AK307" i="1" s="1"/>
  <c r="AI40" i="1"/>
  <c r="AI3229" i="1"/>
  <c r="AI3230" i="1"/>
  <c r="AK2984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K791" i="1" s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K2995" i="1" s="1"/>
  <c r="AJ2998" i="1"/>
  <c r="AK2998" i="1" s="1"/>
  <c r="AJ1799" i="1"/>
  <c r="AK1799" i="1" s="1"/>
  <c r="AI1730" i="1"/>
  <c r="AJ953" i="1"/>
  <c r="AK953" i="1" s="1"/>
  <c r="AJ781" i="1"/>
  <c r="AK781" i="1" s="1"/>
  <c r="AJ789" i="1"/>
  <c r="AK789" i="1" s="1"/>
  <c r="AJ815" i="1"/>
  <c r="AK815" i="1" s="1"/>
  <c r="AK402" i="1"/>
  <c r="AJ358" i="1"/>
  <c r="AK358" i="1" s="1"/>
  <c r="AI3197" i="1"/>
  <c r="AI3037" i="1"/>
  <c r="AI3042" i="1"/>
  <c r="AI3039" i="1"/>
  <c r="AJ905" i="1"/>
  <c r="AK905" i="1" s="1"/>
  <c r="AJ775" i="1"/>
  <c r="AK775" i="1" s="1"/>
  <c r="AJ783" i="1"/>
  <c r="AK306" i="1"/>
  <c r="AI3034" i="1"/>
  <c r="AI3033" i="1"/>
  <c r="AI3030" i="1"/>
  <c r="AI3036" i="1"/>
  <c r="AI2832" i="1"/>
  <c r="AJ885" i="1"/>
  <c r="AK885" i="1" s="1"/>
  <c r="AJ769" i="1"/>
  <c r="AK769" i="1" s="1"/>
  <c r="AJ777" i="1"/>
  <c r="AK777" i="1" s="1"/>
  <c r="AI157" i="1"/>
  <c r="AK580" i="1"/>
  <c r="AK217" i="1"/>
  <c r="AK583" i="1"/>
  <c r="AK366" i="1"/>
  <c r="AK296" i="1"/>
  <c r="AI2877" i="1"/>
  <c r="AJ1790" i="1"/>
  <c r="AK1790" i="1" s="1"/>
  <c r="AI1727" i="1"/>
  <c r="AJ909" i="1"/>
  <c r="AK909" i="1" s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J1778" i="1"/>
  <c r="AJ1781" i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K1808" i="1" s="1"/>
  <c r="AJ654" i="1"/>
  <c r="AK654" i="1" s="1"/>
  <c r="AJ634" i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K917" i="1" s="1"/>
  <c r="AJ893" i="1"/>
  <c r="AK893" i="1" s="1"/>
  <c r="AJ869" i="1"/>
  <c r="AK869" i="1" s="1"/>
  <c r="AJ379" i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K913" i="1" s="1"/>
  <c r="AJ889" i="1"/>
  <c r="AK889" i="1" s="1"/>
  <c r="AJ543" i="1"/>
  <c r="AK543" i="1" s="1"/>
  <c r="AJ592" i="1"/>
  <c r="AJ612" i="1"/>
  <c r="AK612" i="1" s="1"/>
  <c r="AI2804" i="1"/>
  <c r="AI2805" i="1"/>
  <c r="AI2724" i="1"/>
  <c r="AJ531" i="1"/>
  <c r="AK531" i="1" s="1"/>
  <c r="AJ582" i="1"/>
  <c r="AJ594" i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J596" i="1"/>
  <c r="AK650" i="1"/>
  <c r="AK539" i="1"/>
  <c r="AK2298" i="1"/>
  <c r="AK396" i="1"/>
  <c r="AK278" i="1"/>
  <c r="AK2309" i="1"/>
  <c r="AK375" i="1"/>
  <c r="AK213" i="1"/>
  <c r="AK392" i="1"/>
  <c r="AI3104" i="1"/>
  <c r="AI2828" i="1"/>
  <c r="AI2785" i="1"/>
  <c r="AI2731" i="1"/>
  <c r="AI2733" i="1"/>
  <c r="AJ2693" i="1"/>
  <c r="AK2693" i="1" s="1"/>
  <c r="AJ2690" i="1"/>
  <c r="AI1715" i="1"/>
  <c r="AJ644" i="1"/>
  <c r="AK644" i="1" s="1"/>
  <c r="AJ628" i="1"/>
  <c r="AJ640" i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K608" i="1" s="1"/>
  <c r="AJ620" i="1"/>
  <c r="AK620" i="1" s="1"/>
  <c r="AJ1787" i="1"/>
  <c r="AK1787" i="1" s="1"/>
  <c r="AJ641" i="1"/>
  <c r="AJ656" i="1"/>
  <c r="AJ632" i="1"/>
  <c r="AK632" i="1" s="1"/>
  <c r="AJ2970" i="1"/>
  <c r="AK2970" i="1" s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K636" i="1" s="1"/>
  <c r="AJ643" i="1"/>
  <c r="AI55" i="1"/>
  <c r="AI3117" i="1"/>
  <c r="AI2737" i="1"/>
  <c r="AI2729" i="1"/>
  <c r="AJ796" i="1"/>
  <c r="AK796" i="1" s="1"/>
  <c r="AJ626" i="1"/>
  <c r="AJ638" i="1"/>
  <c r="AK386" i="1"/>
  <c r="AK274" i="1"/>
  <c r="AK2956" i="1"/>
  <c r="AK517" i="1"/>
  <c r="AK637" i="1"/>
  <c r="AK249" i="1"/>
  <c r="AK15" i="1"/>
  <c r="AK2936" i="1"/>
  <c r="AK783" i="1"/>
  <c r="AK372" i="1"/>
  <c r="AK523" i="1"/>
  <c r="AK388" i="1"/>
  <c r="AK334" i="1"/>
  <c r="AK6" i="1"/>
  <c r="AK303" i="1"/>
  <c r="AK411" i="1"/>
  <c r="AK525" i="1"/>
  <c r="AK250" i="1"/>
  <c r="AK446" i="1"/>
  <c r="AK527" i="1"/>
  <c r="AK368" i="1"/>
  <c r="AK332" i="1"/>
  <c r="AK2938" i="1"/>
  <c r="AK225" i="1"/>
  <c r="AK2946" i="1"/>
  <c r="AK2304" i="1"/>
  <c r="AK276" i="1"/>
  <c r="AK251" i="1"/>
  <c r="AK572" i="1"/>
  <c r="AK581" i="1"/>
  <c r="AK277" i="1"/>
  <c r="AK275" i="1"/>
  <c r="AK273" i="1"/>
  <c r="AK214" i="1"/>
  <c r="AK541" i="1"/>
  <c r="AK3071" i="1"/>
  <c r="AK2942" i="1"/>
  <c r="AK2930" i="1"/>
  <c r="AK1977" i="1"/>
  <c r="AK1005" i="1"/>
  <c r="AK774" i="1"/>
  <c r="AK390" i="1"/>
  <c r="AK7" i="1"/>
  <c r="AK338" i="1"/>
  <c r="AK2286" i="1"/>
  <c r="AK253" i="1"/>
  <c r="AK18" i="1"/>
  <c r="AI1148" i="1"/>
  <c r="AK2932" i="1"/>
  <c r="AI2728" i="1"/>
  <c r="AI2821" i="1"/>
  <c r="AJ2712" i="1"/>
  <c r="AI2691" i="1"/>
  <c r="AI1191" i="1"/>
  <c r="AI1206" i="1"/>
  <c r="AJ813" i="1"/>
  <c r="AK813" i="1" s="1"/>
  <c r="AI3108" i="1"/>
  <c r="AK3064" i="1"/>
  <c r="AI2399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K823" i="1" s="1"/>
  <c r="AJ773" i="1"/>
  <c r="AK773" i="1" s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28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K2372" i="1" s="1"/>
  <c r="AJ2403" i="1"/>
  <c r="AI124" i="1"/>
  <c r="AI1664" i="1"/>
  <c r="AI1665" i="1"/>
  <c r="AI1750" i="1"/>
  <c r="AI1721" i="1"/>
  <c r="AI1720" i="1"/>
  <c r="AI1218" i="1"/>
  <c r="AI1182" i="1"/>
  <c r="AK839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I2100" i="1"/>
  <c r="AI1756" i="1"/>
  <c r="AI1634" i="1"/>
  <c r="AI1659" i="1"/>
  <c r="AJ1784" i="1"/>
  <c r="AK1784" i="1" s="1"/>
  <c r="AI1739" i="1"/>
  <c r="AI1712" i="1"/>
  <c r="AJ1796" i="1"/>
  <c r="AK1796" i="1" s="1"/>
  <c r="AI1738" i="1"/>
  <c r="AI1711" i="1"/>
  <c r="AI1522" i="1"/>
  <c r="AI1344" i="1"/>
  <c r="AI1456" i="1"/>
  <c r="AK1013" i="1"/>
  <c r="AJ832" i="1"/>
  <c r="AK832" i="1" s="1"/>
  <c r="AJ928" i="1"/>
  <c r="AJ670" i="1"/>
  <c r="AK670" i="1" s="1"/>
  <c r="AJ427" i="1"/>
  <c r="AK427" i="1" s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K154" i="1" s="1"/>
  <c r="AI2408" i="1"/>
  <c r="AI3159" i="1"/>
  <c r="AI3210" i="1"/>
  <c r="AI3140" i="1"/>
  <c r="AI3161" i="1"/>
  <c r="AK2989" i="1"/>
  <c r="AI2675" i="1"/>
  <c r="AJ2680" i="1"/>
  <c r="AI2712" i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K56" i="1" s="1"/>
  <c r="AI104" i="1"/>
  <c r="AI3156" i="1"/>
  <c r="AI3218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J1775" i="1"/>
  <c r="AK1775" i="1" s="1"/>
  <c r="AI1202" i="1"/>
  <c r="AJ300" i="1"/>
  <c r="AK300" i="1" s="1"/>
  <c r="AJ205" i="1"/>
  <c r="AK205" i="1" s="1"/>
  <c r="AK268" i="1"/>
  <c r="AI3284" i="1"/>
  <c r="AK3284" i="1" s="1"/>
  <c r="AI1768" i="1"/>
  <c r="AI102" i="1"/>
  <c r="AI105" i="1"/>
  <c r="AI14" i="1"/>
  <c r="AI3211" i="1"/>
  <c r="AI2409" i="1"/>
  <c r="AI3261" i="1"/>
  <c r="AI3129" i="1"/>
  <c r="AI3135" i="1"/>
  <c r="AI3124" i="1"/>
  <c r="AI3115" i="1"/>
  <c r="AI3283" i="1"/>
  <c r="AI3256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J260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71" i="1"/>
  <c r="AI2077" i="1"/>
  <c r="AK3278" i="1"/>
  <c r="AI3123" i="1"/>
  <c r="AI3122" i="1"/>
  <c r="AI3113" i="1"/>
  <c r="AI3272" i="1"/>
  <c r="AC3105" i="1"/>
  <c r="AI2224" i="1"/>
  <c r="AI2230" i="1"/>
  <c r="AI2225" i="1"/>
  <c r="AI2202" i="1"/>
  <c r="AI2231" i="1"/>
  <c r="AI2234" i="1"/>
  <c r="AI2237" i="1"/>
  <c r="AI2211" i="1"/>
  <c r="AI3088" i="1"/>
  <c r="AK2963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K2422" i="1" s="1"/>
  <c r="AJ2430" i="1"/>
  <c r="AK2430" i="1" s="1"/>
  <c r="AJ199" i="1"/>
  <c r="AJ198" i="1"/>
  <c r="AJ2437" i="1"/>
  <c r="AK2437" i="1" s="1"/>
  <c r="AJ200" i="1"/>
  <c r="AJ2435" i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J2443" i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J3279" i="1"/>
  <c r="AK327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21" i="1"/>
  <c r="AC2640" i="1"/>
  <c r="AJ2723" i="1" s="1"/>
  <c r="AI3213" i="1"/>
  <c r="AI3223" i="1"/>
  <c r="AI2924" i="1"/>
  <c r="AI3244" i="1"/>
  <c r="AI3263" i="1"/>
  <c r="AI2686" i="1"/>
  <c r="AI3273" i="1"/>
  <c r="AI3188" i="1"/>
  <c r="AI3222" i="1"/>
  <c r="AI3187" i="1"/>
  <c r="AI3243" i="1"/>
  <c r="AI2921" i="1"/>
  <c r="AI3275" i="1"/>
  <c r="AI2923" i="1"/>
  <c r="AI3269" i="1"/>
  <c r="AI2717" i="1"/>
  <c r="AI3270" i="1"/>
  <c r="AI3091" i="1"/>
  <c r="AI3274" i="1"/>
  <c r="AI3245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2075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68" i="1"/>
  <c r="AI2689" i="1"/>
  <c r="AI3118" i="1"/>
  <c r="AI2922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50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20" i="1"/>
  <c r="AI3267" i="1"/>
  <c r="AI3214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61" i="1"/>
  <c r="AI2588" i="1"/>
  <c r="AI2570" i="1"/>
  <c r="AI2640" i="1"/>
  <c r="AI2661" i="1"/>
  <c r="AJ3206" i="1"/>
  <c r="AJ3202" i="1"/>
  <c r="AJ3205" i="1"/>
  <c r="AJ3277" i="1"/>
  <c r="AJ3236" i="1"/>
  <c r="AK3236" i="1" s="1"/>
  <c r="AJ3200" i="1"/>
  <c r="AJ3247" i="1"/>
  <c r="AJ2716" i="1"/>
  <c r="AJ2713" i="1"/>
  <c r="AJ2704" i="1"/>
  <c r="AJ2701" i="1"/>
  <c r="AJ2666" i="1"/>
  <c r="AJ2657" i="1"/>
  <c r="AJ2654" i="1"/>
  <c r="AJ2651" i="1"/>
  <c r="AJ2645" i="1"/>
  <c r="AJ2685" i="1"/>
  <c r="AJ2682" i="1"/>
  <c r="AJ2679" i="1"/>
  <c r="AJ2676" i="1"/>
  <c r="AJ2673" i="1"/>
  <c r="AJ2670" i="1"/>
  <c r="AJ2661" i="1"/>
  <c r="AJ2658" i="1"/>
  <c r="AJ2655" i="1"/>
  <c r="AJ2649" i="1"/>
  <c r="AJ2646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J2421" i="1"/>
  <c r="AI2502" i="1"/>
  <c r="AI2328" i="1"/>
  <c r="AI2244" i="1"/>
  <c r="AI118" i="1"/>
  <c r="AJ2397" i="1"/>
  <c r="AJ2399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K92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J912" i="1"/>
  <c r="AK912" i="1" s="1"/>
  <c r="AJ878" i="1"/>
  <c r="AK878" i="1" s="1"/>
  <c r="AJ848" i="1"/>
  <c r="AJ1797" i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J779" i="1"/>
  <c r="AK779" i="1" s="1"/>
  <c r="AJ924" i="1"/>
  <c r="AJ860" i="1"/>
  <c r="AK860" i="1" s="1"/>
  <c r="AJ755" i="1"/>
  <c r="AK755" i="1" s="1"/>
  <c r="AK621" i="1"/>
  <c r="AK559" i="1"/>
  <c r="AJ480" i="1"/>
  <c r="AJ462" i="1"/>
  <c r="AK1979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43" i="1"/>
  <c r="AJ289" i="1"/>
  <c r="AK289" i="1" s="1"/>
  <c r="AJ3090" i="1"/>
  <c r="AJ2550" i="1"/>
  <c r="AI84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I82" i="1"/>
  <c r="AJ836" i="1"/>
  <c r="AJ1002" i="1"/>
  <c r="AJ46" i="1"/>
  <c r="AJ886" i="1"/>
  <c r="AK886" i="1" s="1"/>
  <c r="AJ898" i="1"/>
  <c r="AK898" i="1" s="1"/>
  <c r="AJ2994" i="1"/>
  <c r="AK2994" i="1" s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J2599" i="1"/>
  <c r="AJ3146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1380" i="1"/>
  <c r="AJ1392" i="1"/>
  <c r="AJ1413" i="1"/>
  <c r="AJ1431" i="1"/>
  <c r="AJ2052" i="1"/>
  <c r="AJ2018" i="1"/>
  <c r="AJ2037" i="1"/>
  <c r="AJ2061" i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J1774" i="1"/>
  <c r="AJ1792" i="1"/>
  <c r="AK1792" i="1" s="1"/>
  <c r="AJ1779" i="1"/>
  <c r="AK1779" i="1" s="1"/>
  <c r="AI91" i="1"/>
  <c r="AK600" i="1"/>
  <c r="AJ530" i="1"/>
  <c r="AK530" i="1" s="1"/>
  <c r="AJ532" i="1"/>
  <c r="AK532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K861" i="1" s="1"/>
  <c r="AJ805" i="1"/>
  <c r="AK805" i="1" s="1"/>
  <c r="AJ868" i="1"/>
  <c r="AI1159" i="1"/>
  <c r="AI3023" i="1"/>
  <c r="AJ798" i="1"/>
  <c r="AK798" i="1" s="1"/>
  <c r="AI1234" i="1"/>
  <c r="AJ936" i="1"/>
  <c r="AJ907" i="1"/>
  <c r="AK907" i="1" s="1"/>
  <c r="AI848" i="1"/>
  <c r="AJ1798" i="1"/>
  <c r="AJ1800" i="1"/>
  <c r="AK1800" i="1" s="1"/>
  <c r="AJ3066" i="1"/>
  <c r="AJ930" i="1"/>
  <c r="AK930" i="1" s="1"/>
  <c r="AJ943" i="1"/>
  <c r="AK943" i="1" s="1"/>
  <c r="AJ967" i="1"/>
  <c r="AK967" i="1" s="1"/>
  <c r="AJ954" i="1"/>
  <c r="AK954" i="1" s="1"/>
  <c r="AJ956" i="1"/>
  <c r="AK956" i="1" s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153" i="1"/>
  <c r="AJ2633" i="1"/>
  <c r="AJ2612" i="1"/>
  <c r="AK2612" i="1" s="1"/>
  <c r="AJ3182" i="1"/>
  <c r="AJ2539" i="1"/>
  <c r="AI121" i="1"/>
  <c r="AJ1233" i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J2604" i="1"/>
  <c r="AK2604" i="1" s="1"/>
  <c r="AJ3178" i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362" i="1"/>
  <c r="AK362" i="1" s="1"/>
  <c r="AJ245" i="1"/>
  <c r="AK245" i="1" s="1"/>
  <c r="AJ1382" i="1"/>
  <c r="AJ1398" i="1"/>
  <c r="AJ1416" i="1"/>
  <c r="AJ1434" i="1"/>
  <c r="AJ2058" i="1"/>
  <c r="AJ2020" i="1"/>
  <c r="AJ2040" i="1"/>
  <c r="AJ2067" i="1"/>
  <c r="AJ2003" i="1"/>
  <c r="AJ2021" i="1"/>
  <c r="AJ2380" i="1"/>
  <c r="AJ2398" i="1"/>
  <c r="AJ2839" i="1"/>
  <c r="AJ2722" i="1"/>
  <c r="AJ2733" i="1"/>
  <c r="AK2733" i="1" s="1"/>
  <c r="AJ2767" i="1"/>
  <c r="AJ2831" i="1"/>
  <c r="AJ2803" i="1"/>
  <c r="AJ2810" i="1"/>
  <c r="AJ2753" i="1"/>
  <c r="AJ2811" i="1"/>
  <c r="AJ2763" i="1"/>
  <c r="AJ2835" i="1"/>
  <c r="AJ2855" i="1"/>
  <c r="AJ2875" i="1"/>
  <c r="AJ2882" i="1"/>
  <c r="AJ2837" i="1"/>
  <c r="AJ2861" i="1"/>
  <c r="AJ2907" i="1"/>
  <c r="AJ210" i="1"/>
  <c r="AK210" i="1" s="1"/>
  <c r="AI94" i="1"/>
  <c r="AJ1124" i="1"/>
  <c r="AK1124" i="1" s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J465" i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1771" i="1"/>
  <c r="AK1771" i="1" s="1"/>
  <c r="AJ1795" i="1"/>
  <c r="AK1795" i="1" s="1"/>
  <c r="AJ1782" i="1"/>
  <c r="AK1782" i="1" s="1"/>
  <c r="AJ534" i="1"/>
  <c r="AK534" i="1" s="1"/>
  <c r="AJ536" i="1"/>
  <c r="AK536" i="1" s="1"/>
  <c r="AJ356" i="1"/>
  <c r="AK356" i="1" s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J3119" i="1"/>
  <c r="AJ1801" i="1"/>
  <c r="AK1801" i="1" s="1"/>
  <c r="AJ1803" i="1"/>
  <c r="AK1803" i="1" s="1"/>
  <c r="AJ3069" i="1"/>
  <c r="AK3069" i="1" s="1"/>
  <c r="AJ1608" i="1"/>
  <c r="AJ872" i="1"/>
  <c r="AJ947" i="1"/>
  <c r="AK947" i="1" s="1"/>
  <c r="AJ934" i="1"/>
  <c r="AK934" i="1" s="1"/>
  <c r="AJ958" i="1"/>
  <c r="AK958" i="1" s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801" i="1" s="1"/>
  <c r="AK597" i="1"/>
  <c r="AJ492" i="1"/>
  <c r="AJ474" i="1"/>
  <c r="AJ456" i="1"/>
  <c r="AI243" i="1"/>
  <c r="AJ193" i="1"/>
  <c r="AK2284" i="1"/>
  <c r="AI175" i="1"/>
  <c r="AI123" i="1"/>
  <c r="AI88" i="1"/>
  <c r="AI69" i="1"/>
  <c r="AJ756" i="1"/>
  <c r="AK756" i="1" s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03" i="1"/>
  <c r="AK103" i="1" s="1"/>
  <c r="AI67" i="1"/>
  <c r="AJ1295" i="1"/>
  <c r="AJ1336" i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I81" i="1"/>
  <c r="AJ60" i="1"/>
  <c r="AK60" i="1" s="1"/>
  <c r="AJ999" i="1"/>
  <c r="AK999" i="1" s="1"/>
  <c r="AJ1010" i="1"/>
  <c r="AK1010" i="1" s="1"/>
  <c r="AJ41" i="1"/>
  <c r="AJ888" i="1"/>
  <c r="AK888" i="1" s="1"/>
  <c r="AJ906" i="1"/>
  <c r="AJ3000" i="1"/>
  <c r="AK3000" i="1" s="1"/>
  <c r="AJ1182" i="1"/>
  <c r="AJ1211" i="1"/>
  <c r="AJ1221" i="1"/>
  <c r="AJ1195" i="1"/>
  <c r="AJ303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4" i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J2043" i="1"/>
  <c r="AJ1988" i="1"/>
  <c r="AJ2006" i="1"/>
  <c r="AJ2023" i="1"/>
  <c r="AJ2383" i="1"/>
  <c r="AJ2401" i="1"/>
  <c r="AJ2775" i="1"/>
  <c r="AJ2725" i="1"/>
  <c r="AK2725" i="1" s="1"/>
  <c r="AJ2735" i="1"/>
  <c r="AJ2779" i="1"/>
  <c r="AJ2749" i="1"/>
  <c r="AJ2806" i="1"/>
  <c r="AJ2847" i="1"/>
  <c r="AJ2759" i="1"/>
  <c r="AJ2814" i="1"/>
  <c r="AJ2777" i="1"/>
  <c r="AJ2864" i="1"/>
  <c r="AJ2859" i="1"/>
  <c r="AJ2878" i="1"/>
  <c r="AJ2885" i="1"/>
  <c r="AJ2841" i="1"/>
  <c r="AJ2892" i="1"/>
  <c r="AJ2910" i="1"/>
  <c r="AJ234" i="1"/>
  <c r="AK234" i="1" s="1"/>
  <c r="AJ209" i="1"/>
  <c r="AK209" i="1" s="1"/>
  <c r="AI129" i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J2569" i="1"/>
  <c r="AJ105" i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16" i="1"/>
  <c r="AJ538" i="1"/>
  <c r="AK538" i="1" s="1"/>
  <c r="AJ540" i="1"/>
  <c r="AK540" i="1" s="1"/>
  <c r="AJ5" i="1"/>
  <c r="AJ14" i="1"/>
  <c r="AJ157" i="1"/>
  <c r="AJ394" i="1"/>
  <c r="AK394" i="1" s="1"/>
  <c r="AJ2384" i="1"/>
  <c r="AK2384" i="1" s="1"/>
  <c r="AI2182" i="1"/>
  <c r="AI2164" i="1"/>
  <c r="AI2146" i="1"/>
  <c r="AI2128" i="1"/>
  <c r="AI2094" i="1"/>
  <c r="AI2058" i="1"/>
  <c r="AI2240" i="1"/>
  <c r="AJ2057" i="1"/>
  <c r="AJ2019" i="1"/>
  <c r="AI2218" i="1"/>
  <c r="AJ3262" i="1"/>
  <c r="AJ3265" i="1"/>
  <c r="AJ3232" i="1"/>
  <c r="AJ3238" i="1"/>
  <c r="AJ3241" i="1"/>
  <c r="AK3241" i="1" s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I113" i="1"/>
  <c r="AI110" i="1"/>
  <c r="AJ2005" i="1"/>
  <c r="AJ1987" i="1"/>
  <c r="AI1838" i="1"/>
  <c r="AI2138" i="1"/>
  <c r="AI2156" i="1"/>
  <c r="AI2141" i="1"/>
  <c r="AI2120" i="1"/>
  <c r="AI2122" i="1"/>
  <c r="AI1867" i="1"/>
  <c r="AI1860" i="1"/>
  <c r="AI1825" i="1"/>
  <c r="AJ2010" i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J1222" i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J854" i="1"/>
  <c r="AK854" i="1" s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04" i="1"/>
  <c r="AK1804" i="1" s="1"/>
  <c r="AJ1806" i="1"/>
  <c r="AJ3062" i="1"/>
  <c r="AK3062" i="1" s="1"/>
  <c r="AJ1610" i="1"/>
  <c r="AJ1646" i="1"/>
  <c r="AJ1612" i="1"/>
  <c r="AJ1630" i="1"/>
  <c r="AJ1667" i="1"/>
  <c r="AJ876" i="1"/>
  <c r="AJ951" i="1"/>
  <c r="AK951" i="1" s="1"/>
  <c r="AJ938" i="1"/>
  <c r="AK938" i="1" s="1"/>
  <c r="AJ962" i="1"/>
  <c r="AK962" i="1" s="1"/>
  <c r="AJ1177" i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I34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J2616" i="1"/>
  <c r="AJ2624" i="1"/>
  <c r="AJ3181" i="1"/>
  <c r="AJ134" i="1"/>
  <c r="AJ2554" i="1"/>
  <c r="AI120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J2257" i="1"/>
  <c r="AI168" i="1"/>
  <c r="AJ150" i="1"/>
  <c r="AJ59" i="1"/>
  <c r="AK59" i="1" s="1"/>
  <c r="AJ1003" i="1"/>
  <c r="AK1003" i="1" s="1"/>
  <c r="AJ2985" i="1"/>
  <c r="AK2985" i="1" s="1"/>
  <c r="AJ894" i="1"/>
  <c r="AJ892" i="1"/>
  <c r="AK892" i="1" s="1"/>
  <c r="AJ910" i="1"/>
  <c r="AK910" i="1" s="1"/>
  <c r="AI28" i="1"/>
  <c r="AJ1199" i="1"/>
  <c r="AK1199" i="1" s="1"/>
  <c r="AJ1215" i="1"/>
  <c r="AJ1179" i="1"/>
  <c r="AJ1202" i="1"/>
  <c r="AJ3033" i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J2603" i="1"/>
  <c r="AK2603" i="1" s="1"/>
  <c r="AJ2597" i="1"/>
  <c r="AK2597" i="1" s="1"/>
  <c r="AJ92" i="1"/>
  <c r="AJ1720" i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J2046" i="1"/>
  <c r="AJ1991" i="1"/>
  <c r="AJ2009" i="1"/>
  <c r="AJ2027" i="1"/>
  <c r="AJ2386" i="1"/>
  <c r="AJ2688" i="1"/>
  <c r="AJ2791" i="1"/>
  <c r="AJ2782" i="1"/>
  <c r="AJ2737" i="1"/>
  <c r="AJ2799" i="1"/>
  <c r="AJ2755" i="1"/>
  <c r="AJ2827" i="1"/>
  <c r="AJ2867" i="1"/>
  <c r="AK2867" i="1" s="1"/>
  <c r="AJ2765" i="1"/>
  <c r="AJ2843" i="1"/>
  <c r="AJ2795" i="1"/>
  <c r="AK2795" i="1" s="1"/>
  <c r="AJ2870" i="1"/>
  <c r="AJ2863" i="1"/>
  <c r="AJ2881" i="1"/>
  <c r="AJ2888" i="1"/>
  <c r="AK2888" i="1" s="1"/>
  <c r="AJ2845" i="1"/>
  <c r="AJ2895" i="1"/>
  <c r="AJ2913" i="1"/>
  <c r="AI181" i="1"/>
  <c r="AI162" i="1"/>
  <c r="AJ148" i="1"/>
  <c r="AI112" i="1"/>
  <c r="AI93" i="1"/>
  <c r="AJ58" i="1"/>
  <c r="AK58" i="1" s="1"/>
  <c r="AJ1092" i="1"/>
  <c r="AK1092" i="1" s="1"/>
  <c r="AJ22" i="1"/>
  <c r="AK22" i="1" s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J1780" i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J45" i="1"/>
  <c r="AK45" i="1" s="1"/>
  <c r="AJ108" i="1"/>
  <c r="AJ2382" i="1"/>
  <c r="AI2052" i="1"/>
  <c r="AI3217" i="1"/>
  <c r="AI3259" i="1"/>
  <c r="AI3255" i="1"/>
  <c r="AI3282" i="1"/>
  <c r="AI3260" i="1"/>
  <c r="AI3281" i="1"/>
  <c r="AI3212" i="1"/>
  <c r="AI3280" i="1"/>
  <c r="AI3219" i="1"/>
  <c r="AI3216" i="1"/>
  <c r="AI3215" i="1"/>
  <c r="AI3248" i="1"/>
  <c r="AI3254" i="1"/>
  <c r="AI3249" i="1"/>
  <c r="AI2074" i="1"/>
  <c r="AC2073" i="1"/>
  <c r="AJ2924" i="1" s="1"/>
  <c r="AI2076" i="1"/>
  <c r="AJ2056" i="1"/>
  <c r="AI2228" i="1"/>
  <c r="AI2181" i="1"/>
  <c r="AI2145" i="1"/>
  <c r="AI2109" i="1"/>
  <c r="AI2073" i="1"/>
  <c r="AI2043" i="1"/>
  <c r="AI2019" i="1"/>
  <c r="AI1995" i="1"/>
  <c r="AJ2066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I1970" i="1"/>
  <c r="AI1953" i="1"/>
  <c r="AI1943" i="1"/>
  <c r="AI1832" i="1"/>
  <c r="AJ2640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I1080" i="1"/>
  <c r="AJ920" i="1"/>
  <c r="AK826" i="1"/>
  <c r="AJ799" i="1"/>
  <c r="AK799" i="1" s="1"/>
  <c r="AJ2311" i="1"/>
  <c r="AJ2326" i="1"/>
  <c r="AK2326" i="1" s="1"/>
  <c r="AJ1807" i="1"/>
  <c r="AJ1809" i="1"/>
  <c r="AK1809" i="1" s="1"/>
  <c r="AJ3065" i="1"/>
  <c r="AK3065" i="1" s="1"/>
  <c r="AJ1616" i="1"/>
  <c r="AK1616" i="1" s="1"/>
  <c r="AJ1652" i="1"/>
  <c r="AJ1614" i="1"/>
  <c r="AJ1637" i="1"/>
  <c r="AJ880" i="1"/>
  <c r="AK880" i="1" s="1"/>
  <c r="AJ955" i="1"/>
  <c r="AK955" i="1" s="1"/>
  <c r="AJ942" i="1"/>
  <c r="AK942" i="1" s="1"/>
  <c r="AJ966" i="1"/>
  <c r="AK966" i="1" s="1"/>
  <c r="AJ879" i="1"/>
  <c r="AK879" i="1" s="1"/>
  <c r="AJ2404" i="1"/>
  <c r="AJ1178" i="1"/>
  <c r="AI1170" i="1"/>
  <c r="AJ831" i="1"/>
  <c r="AK831" i="1" s="1"/>
  <c r="AJ765" i="1"/>
  <c r="AK765" i="1" s="1"/>
  <c r="AJ932" i="1"/>
  <c r="AK932" i="1" s="1"/>
  <c r="AJ908" i="1"/>
  <c r="AJ871" i="1"/>
  <c r="AK871" i="1" s="1"/>
  <c r="AJ850" i="1"/>
  <c r="AJ762" i="1"/>
  <c r="AK762" i="1" s="1"/>
  <c r="AJ486" i="1"/>
  <c r="AJ468" i="1"/>
  <c r="AK2299" i="1"/>
  <c r="AJ138" i="1"/>
  <c r="AJ65" i="1"/>
  <c r="AJ1214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15" i="1"/>
  <c r="AK403" i="1"/>
  <c r="AK379" i="1"/>
  <c r="AK331" i="1"/>
  <c r="AK295" i="1"/>
  <c r="AJ203" i="1"/>
  <c r="AK203" i="1" s="1"/>
  <c r="AJ2615" i="1"/>
  <c r="AJ2622" i="1"/>
  <c r="AJ2630" i="1"/>
  <c r="AJ3148" i="1"/>
  <c r="AJ2359" i="1"/>
  <c r="AJ2556" i="1"/>
  <c r="AK2556" i="1" s="1"/>
  <c r="AJ117" i="1"/>
  <c r="AJ1856" i="1"/>
  <c r="AJ3081" i="1"/>
  <c r="AI85" i="1"/>
  <c r="AI66" i="1"/>
  <c r="AJ1285" i="1"/>
  <c r="AJ1297" i="1"/>
  <c r="AJ1321" i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I99" i="1"/>
  <c r="AJ838" i="1"/>
  <c r="AJ1007" i="1"/>
  <c r="AK1007" i="1" s="1"/>
  <c r="AJ3018" i="1"/>
  <c r="AK3018" i="1" s="1"/>
  <c r="AJ806" i="1"/>
  <c r="AK806" i="1" s="1"/>
  <c r="AJ896" i="1"/>
  <c r="AJ914" i="1"/>
  <c r="AK914" i="1" s="1"/>
  <c r="AJ1163" i="1"/>
  <c r="AJ1056" i="1"/>
  <c r="AJ1190" i="1"/>
  <c r="AJ1208" i="1"/>
  <c r="AK1208" i="1" s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J2600" i="1"/>
  <c r="AK2600" i="1" s="1"/>
  <c r="AI114" i="1"/>
  <c r="AJ1826" i="1"/>
  <c r="AJ1376" i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J1407" i="1"/>
  <c r="AJ1425" i="1"/>
  <c r="AJ1443" i="1"/>
  <c r="AJ2012" i="1"/>
  <c r="AJ2030" i="1"/>
  <c r="AJ2049" i="1"/>
  <c r="AJ1994" i="1"/>
  <c r="AJ2011" i="1"/>
  <c r="AJ2029" i="1"/>
  <c r="AJ2389" i="1"/>
  <c r="AJ2691" i="1"/>
  <c r="AJ2818" i="1"/>
  <c r="AJ2815" i="1"/>
  <c r="AJ2739" i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J2849" i="1"/>
  <c r="AJ2898" i="1"/>
  <c r="AJ3193" i="1"/>
  <c r="AI161" i="1"/>
  <c r="AI76" i="1"/>
  <c r="AJ40" i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J2560" i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J2071" i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I1757" i="1"/>
  <c r="AJ1441" i="1"/>
  <c r="AJ1423" i="1"/>
  <c r="AJ1405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810" i="1"/>
  <c r="AK1810" i="1" s="1"/>
  <c r="AJ1812" i="1"/>
  <c r="AK1812" i="1" s="1"/>
  <c r="AJ1746" i="1"/>
  <c r="AJ1622" i="1"/>
  <c r="AJ1658" i="1"/>
  <c r="AK1658" i="1" s="1"/>
  <c r="AJ1618" i="1"/>
  <c r="AJ1643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085" i="1"/>
  <c r="AJ856" i="1"/>
  <c r="AJ800" i="1"/>
  <c r="AK800" i="1" s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J84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J1862" i="1"/>
  <c r="AK1862" i="1" s="1"/>
  <c r="AJ1851" i="1"/>
  <c r="AJ1869" i="1"/>
  <c r="AJ63" i="1"/>
  <c r="AJ1300" i="1"/>
  <c r="AJ1315" i="1"/>
  <c r="AJ1330" i="1"/>
  <c r="AJ1470" i="1"/>
  <c r="AJ735" i="1"/>
  <c r="AK735" i="1" s="1"/>
  <c r="AJ575" i="1"/>
  <c r="AK575" i="1" s="1"/>
  <c r="AJ509" i="1"/>
  <c r="AK509" i="1" s="1"/>
  <c r="AJ490" i="1"/>
  <c r="AJ472" i="1"/>
  <c r="AJ454" i="1"/>
  <c r="AJ262" i="1"/>
  <c r="AK262" i="1" s="1"/>
  <c r="AJ182" i="1"/>
  <c r="AK182" i="1" s="1"/>
  <c r="AJ2263" i="1"/>
  <c r="AJ2281" i="1"/>
  <c r="AK2281" i="1" s="1"/>
  <c r="AJ2259" i="1"/>
  <c r="AI117" i="1"/>
  <c r="AI64" i="1"/>
  <c r="AJ840" i="1"/>
  <c r="AJ890" i="1"/>
  <c r="AK890" i="1" s="1"/>
  <c r="AJ900" i="1"/>
  <c r="AK900" i="1" s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J2596" i="1"/>
  <c r="AK2596" i="1" s="1"/>
  <c r="AJ1832" i="1"/>
  <c r="AI97" i="1"/>
  <c r="AJ1738" i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J470" i="1"/>
  <c r="AJ452" i="1"/>
  <c r="AJ410" i="1"/>
  <c r="AK410" i="1" s="1"/>
  <c r="AJ257" i="1"/>
  <c r="AK257" i="1" s="1"/>
  <c r="AJ1378" i="1"/>
  <c r="AJ1389" i="1"/>
  <c r="AJ1410" i="1"/>
  <c r="AJ1428" i="1"/>
  <c r="AJ1446" i="1"/>
  <c r="AJ2014" i="1"/>
  <c r="AJ2034" i="1"/>
  <c r="AJ2055" i="1"/>
  <c r="AJ1997" i="1"/>
  <c r="AJ2015" i="1"/>
  <c r="AJ2374" i="1"/>
  <c r="AJ2392" i="1"/>
  <c r="AJ2794" i="1"/>
  <c r="AJ2721" i="1"/>
  <c r="AJ2729" i="1"/>
  <c r="AK2729" i="1" s="1"/>
  <c r="AJ2741" i="1"/>
  <c r="AJ2823" i="1"/>
  <c r="AJ2769" i="1"/>
  <c r="AJ2771" i="1"/>
  <c r="AJ2879" i="1"/>
  <c r="AK2879" i="1" s="1"/>
  <c r="AJ2787" i="1"/>
  <c r="AJ2751" i="1"/>
  <c r="AJ2819" i="1"/>
  <c r="AK2819" i="1" s="1"/>
  <c r="AJ2917" i="1"/>
  <c r="AJ2869" i="1"/>
  <c r="AJ2887" i="1"/>
  <c r="AJ2829" i="1"/>
  <c r="AJ2853" i="1"/>
  <c r="AJ2901" i="1"/>
  <c r="AJ3253" i="1"/>
  <c r="AJ222" i="1"/>
  <c r="AK222" i="1" s="1"/>
  <c r="AI180" i="1"/>
  <c r="AI111" i="1"/>
  <c r="AJ36" i="1"/>
  <c r="AK36" i="1" s="1"/>
  <c r="AJ1108" i="1"/>
  <c r="AK1108" i="1" s="1"/>
  <c r="AJ1089" i="1"/>
  <c r="AJ1104" i="1"/>
  <c r="AK1104" i="1" s="1"/>
  <c r="AJ1059" i="1"/>
  <c r="AJ2988" i="1"/>
  <c r="AK2988" i="1" s="1"/>
  <c r="AK641" i="1"/>
  <c r="AJ2947" i="1"/>
  <c r="AK2947" i="1" s="1"/>
  <c r="AJ690" i="1"/>
  <c r="AK690" i="1" s="1"/>
  <c r="AK595" i="1"/>
  <c r="AJ489" i="1"/>
  <c r="AJ471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J1789" i="1"/>
  <c r="AK1789" i="1" s="1"/>
  <c r="AJ1776" i="1"/>
  <c r="AK1776" i="1" s="1"/>
  <c r="AK586" i="1"/>
  <c r="AK598" i="1"/>
  <c r="AJ526" i="1"/>
  <c r="AK526" i="1" s="1"/>
  <c r="AK3252" i="1" l="1"/>
  <c r="AK2606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1778" i="1"/>
  <c r="AK2992" i="1"/>
  <c r="AK635" i="1"/>
  <c r="AJ64" i="1"/>
  <c r="AJ1339" i="1"/>
  <c r="AJ1333" i="1"/>
  <c r="AJ62" i="1"/>
  <c r="AJ2664" i="1"/>
  <c r="AJ2669" i="1"/>
  <c r="AJ3190" i="1"/>
  <c r="AK3190" i="1" s="1"/>
  <c r="AJ3199" i="1"/>
  <c r="AJ1476" i="1"/>
  <c r="AK1001" i="1"/>
  <c r="AJ1865" i="1"/>
  <c r="AJ1848" i="1"/>
  <c r="AJ1853" i="1"/>
  <c r="AK897" i="1"/>
  <c r="AK1794" i="1"/>
  <c r="AK1008" i="1"/>
  <c r="AK646" i="1"/>
  <c r="AK2993" i="1"/>
  <c r="AK3251" i="1"/>
  <c r="AK2739" i="1"/>
  <c r="AK908" i="1"/>
  <c r="AK2404" i="1"/>
  <c r="AK1780" i="1"/>
  <c r="AK1806" i="1"/>
  <c r="AK868" i="1"/>
  <c r="AK2078" i="1"/>
  <c r="AK2305" i="1"/>
  <c r="AK2259" i="1"/>
  <c r="AK40" i="1"/>
  <c r="AK1807" i="1"/>
  <c r="AK894" i="1"/>
  <c r="AK2016" i="1"/>
  <c r="AK638" i="1"/>
  <c r="AK838" i="1"/>
  <c r="AK2440" i="1"/>
  <c r="AK640" i="1"/>
  <c r="AK3146" i="1"/>
  <c r="AK2443" i="1"/>
  <c r="AK1781" i="1"/>
  <c r="AK1224" i="1"/>
  <c r="AK856" i="1"/>
  <c r="AK896" i="1"/>
  <c r="AK2864" i="1"/>
  <c r="AK2645" i="1"/>
  <c r="AJ1318" i="1"/>
  <c r="AK3002" i="1"/>
  <c r="AK3005" i="1"/>
  <c r="AK2971" i="1"/>
  <c r="AK933" i="1"/>
  <c r="AK841" i="1"/>
  <c r="AK2986" i="1"/>
  <c r="AK2301" i="1"/>
  <c r="AK2283" i="1"/>
  <c r="AK2996" i="1"/>
  <c r="AK2285" i="1"/>
  <c r="AK3304" i="1"/>
  <c r="AK3068" i="1"/>
  <c r="AJ2534" i="1"/>
  <c r="AK2534" i="1" s="1"/>
  <c r="AJ1218" i="1"/>
  <c r="AK1218" i="1" s="1"/>
  <c r="AK2311" i="1"/>
  <c r="AJ1145" i="1"/>
  <c r="AK1145" i="1" s="1"/>
  <c r="AJ2545" i="1"/>
  <c r="AK2545" i="1" s="1"/>
  <c r="AJ1087" i="1"/>
  <c r="AJ3140" i="1"/>
  <c r="AJ2542" i="1"/>
  <c r="AK2542" i="1" s="1"/>
  <c r="AJ136" i="1"/>
  <c r="AJ2548" i="1"/>
  <c r="AK2548" i="1" s="1"/>
  <c r="AK2442" i="1"/>
  <c r="AK2428" i="1"/>
  <c r="AK906" i="1"/>
  <c r="AJ2551" i="1"/>
  <c r="AK891" i="1"/>
  <c r="AK3066" i="1"/>
  <c r="AJ2536" i="1"/>
  <c r="AK2536" i="1" s="1"/>
  <c r="AK3192" i="1"/>
  <c r="AJ1050" i="1"/>
  <c r="AJ1143" i="1"/>
  <c r="AJ1084" i="1"/>
  <c r="AJ2558" i="1"/>
  <c r="AK2558" i="1" s="1"/>
  <c r="AK1002" i="1"/>
  <c r="AK626" i="1"/>
  <c r="AK643" i="1"/>
  <c r="AJ1165" i="1"/>
  <c r="AJ1140" i="1"/>
  <c r="AJ2136" i="1"/>
  <c r="AK2630" i="1"/>
  <c r="AJ1052" i="1"/>
  <c r="AK2562" i="1"/>
  <c r="AJ135" i="1"/>
  <c r="AK916" i="1"/>
  <c r="AK1797" i="1"/>
  <c r="AK1802" i="1"/>
  <c r="AK3206" i="1"/>
  <c r="AK2435" i="1"/>
  <c r="AK628" i="1"/>
  <c r="AK2049" i="1"/>
  <c r="AJ1136" i="1"/>
  <c r="AK1136" i="1" s="1"/>
  <c r="AJ28" i="1"/>
  <c r="AK28" i="1" s="1"/>
  <c r="AJ1156" i="1"/>
  <c r="AK1156" i="1" s="1"/>
  <c r="AJ1168" i="1"/>
  <c r="AJ1919" i="1"/>
  <c r="AJ3142" i="1"/>
  <c r="AJ1167" i="1"/>
  <c r="AK1167" i="1" s="1"/>
  <c r="AJ1916" i="1"/>
  <c r="AK1916" i="1" s="1"/>
  <c r="AJ1046" i="1"/>
  <c r="AK1046" i="1" s="1"/>
  <c r="AK2640" i="1"/>
  <c r="AJ3170" i="1"/>
  <c r="AJ1895" i="1"/>
  <c r="AJ1981" i="1"/>
  <c r="AJ2553" i="1"/>
  <c r="AK2553" i="1" s="1"/>
  <c r="AK895" i="1"/>
  <c r="AJ3139" i="1"/>
  <c r="AK797" i="1"/>
  <c r="AK2403" i="1"/>
  <c r="AK1793" i="1"/>
  <c r="AK837" i="1"/>
  <c r="AJ2922" i="1"/>
  <c r="AK2922" i="1" s="1"/>
  <c r="AK187" i="1"/>
  <c r="AJ1083" i="1"/>
  <c r="AJ26" i="1"/>
  <c r="AK26" i="1" s="1"/>
  <c r="AJ3027" i="1"/>
  <c r="AK3027" i="1" s="1"/>
  <c r="AJ919" i="1"/>
  <c r="AK919" i="1" s="1"/>
  <c r="AJ1151" i="1"/>
  <c r="AK1151" i="1" s="1"/>
  <c r="AJ24" i="1"/>
  <c r="AJ1205" i="1"/>
  <c r="AJ2121" i="1"/>
  <c r="AK456" i="1"/>
  <c r="AJ2567" i="1"/>
  <c r="AK2567" i="1" s="1"/>
  <c r="AJ2317" i="1"/>
  <c r="AK2317" i="1" s="1"/>
  <c r="AJ2407" i="1"/>
  <c r="AJ3116" i="1"/>
  <c r="AK3116" i="1" s="1"/>
  <c r="AJ2320" i="1"/>
  <c r="AK2320" i="1" s="1"/>
  <c r="AK2794" i="1"/>
  <c r="AJ2196" i="1"/>
  <c r="AK2196" i="1" s="1"/>
  <c r="AJ1961" i="1"/>
  <c r="AK1961" i="1" s="1"/>
  <c r="AJ3223" i="1"/>
  <c r="AJ3276" i="1"/>
  <c r="AK3276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704" i="1"/>
  <c r="AK1233" i="1"/>
  <c r="AK2676" i="1"/>
  <c r="AJ1726" i="1"/>
  <c r="AK1726" i="1" s="1"/>
  <c r="AJ111" i="1"/>
  <c r="AK111" i="1" s="1"/>
  <c r="AK116" i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J168" i="1"/>
  <c r="AK168" i="1" s="1"/>
  <c r="AJ326" i="1"/>
  <c r="AK326" i="1" s="1"/>
  <c r="AJ167" i="1"/>
  <c r="AK167" i="1" s="1"/>
  <c r="AK1430" i="1"/>
  <c r="AJ1719" i="1"/>
  <c r="AK1719" i="1" s="1"/>
  <c r="AJ327" i="1"/>
  <c r="AJ1744" i="1"/>
  <c r="AJ1913" i="1"/>
  <c r="AK1913" i="1" s="1"/>
  <c r="AJ1748" i="1"/>
  <c r="AK1748" i="1" s="1"/>
  <c r="AJ94" i="1"/>
  <c r="AK94" i="1" s="1"/>
  <c r="AK41" i="1"/>
  <c r="AJ1892" i="1"/>
  <c r="AJ351" i="1"/>
  <c r="AK351" i="1" s="1"/>
  <c r="AJ269" i="1"/>
  <c r="AK269" i="1" s="1"/>
  <c r="AK287" i="1"/>
  <c r="AK945" i="1"/>
  <c r="AK2599" i="1"/>
  <c r="AJ3230" i="1"/>
  <c r="AK3230" i="1" s="1"/>
  <c r="AJ3229" i="1"/>
  <c r="AK3229" i="1" s="1"/>
  <c r="AJ3242" i="1"/>
  <c r="AK3242" i="1" s="1"/>
  <c r="AK2071" i="1"/>
  <c r="AK1179" i="1"/>
  <c r="AK2790" i="1"/>
  <c r="AK3277" i="1"/>
  <c r="AK3142" i="1"/>
  <c r="AK151" i="1"/>
  <c r="AK757" i="1"/>
  <c r="AK108" i="1"/>
  <c r="AK104" i="1"/>
  <c r="AK2917" i="1"/>
  <c r="AK1768" i="1"/>
  <c r="AK1738" i="1"/>
  <c r="AK137" i="1"/>
  <c r="AK1448" i="1"/>
  <c r="AK150" i="1"/>
  <c r="AK1055" i="1"/>
  <c r="AK3107" i="1"/>
  <c r="AK147" i="1"/>
  <c r="AK2554" i="1"/>
  <c r="AK1981" i="1"/>
  <c r="AK2882" i="1"/>
  <c r="AK198" i="1"/>
  <c r="AK957" i="1"/>
  <c r="AK1089" i="1"/>
  <c r="AK2721" i="1"/>
  <c r="AK2609" i="1"/>
  <c r="AK2924" i="1"/>
  <c r="AK948" i="1"/>
  <c r="AK2691" i="1"/>
  <c r="AK1720" i="1"/>
  <c r="AK2814" i="1"/>
  <c r="AK883" i="1"/>
  <c r="AK952" i="1"/>
  <c r="AK2654" i="1"/>
  <c r="AK188" i="1"/>
  <c r="AK2399" i="1"/>
  <c r="AK3033" i="1"/>
  <c r="AK2323" i="1"/>
  <c r="AK43" i="1"/>
  <c r="AK46" i="1"/>
  <c r="AK1940" i="1"/>
  <c r="AK2616" i="1"/>
  <c r="AK872" i="1"/>
  <c r="AK2685" i="1"/>
  <c r="AK186" i="1"/>
  <c r="AK3253" i="1"/>
  <c r="AK1441" i="1"/>
  <c r="AK2398" i="1"/>
  <c r="AK199" i="1"/>
  <c r="AK2026" i="1"/>
  <c r="AK157" i="1"/>
  <c r="AK1407" i="1"/>
  <c r="AK2024" i="1"/>
  <c r="AK155" i="1"/>
  <c r="AK3247" i="1"/>
  <c r="AK488" i="1"/>
  <c r="AK2843" i="1"/>
  <c r="AK2737" i="1"/>
  <c r="AK3030" i="1"/>
  <c r="AK3301" i="1"/>
  <c r="AK471" i="1"/>
  <c r="AJ3213" i="1"/>
  <c r="AK3213" i="1" s="1"/>
  <c r="AJ3268" i="1"/>
  <c r="AK3268" i="1" s="1"/>
  <c r="AJ3263" i="1"/>
  <c r="AK3263" i="1" s="1"/>
  <c r="AJ3214" i="1"/>
  <c r="AK3214" i="1" s="1"/>
  <c r="AJ3270" i="1"/>
  <c r="AK3270" i="1" s="1"/>
  <c r="AJ3274" i="1"/>
  <c r="AK3274" i="1" s="1"/>
  <c r="AJ3272" i="1"/>
  <c r="AK3272" i="1" s="1"/>
  <c r="AJ2921" i="1"/>
  <c r="AK2921" i="1" s="1"/>
  <c r="AJ3188" i="1"/>
  <c r="AK3188" i="1" s="1"/>
  <c r="AJ2686" i="1"/>
  <c r="AK2686" i="1" s="1"/>
  <c r="AJ3275" i="1"/>
  <c r="AK3275" i="1" s="1"/>
  <c r="AJ3222" i="1"/>
  <c r="AK3222" i="1" s="1"/>
  <c r="AK2136" i="1"/>
  <c r="AK156" i="1"/>
  <c r="AK1432" i="1"/>
  <c r="AK1056" i="1"/>
  <c r="AK1297" i="1"/>
  <c r="AK454" i="1"/>
  <c r="AK3292" i="1"/>
  <c r="AK3296" i="1"/>
  <c r="AK1059" i="1"/>
  <c r="AK2741" i="1"/>
  <c r="AK2870" i="1"/>
  <c r="AK876" i="1"/>
  <c r="AK1336" i="1"/>
  <c r="AK1389" i="1"/>
  <c r="AK2849" i="1"/>
  <c r="AK1652" i="1"/>
  <c r="AK1408" i="1"/>
  <c r="AK2539" i="1"/>
  <c r="AK2815" i="1"/>
  <c r="AK148" i="1"/>
  <c r="AK2257" i="1"/>
  <c r="AK3294" i="1"/>
  <c r="AK2263" i="1"/>
  <c r="AK3036" i="1"/>
  <c r="AK840" i="1"/>
  <c r="AK770" i="1"/>
  <c r="AK174" i="1"/>
  <c r="AK149" i="1"/>
  <c r="AK857" i="1"/>
  <c r="AK804" i="1"/>
  <c r="AK924" i="1"/>
  <c r="AK3299" i="1"/>
  <c r="AK3293" i="1"/>
  <c r="AK3298" i="1"/>
  <c r="AK2658" i="1"/>
  <c r="AK3303" i="1"/>
  <c r="AK3291" i="1"/>
  <c r="AK3305" i="1"/>
  <c r="AK483" i="1"/>
  <c r="AK2383" i="1"/>
  <c r="AK2670" i="1"/>
  <c r="AK465" i="1"/>
  <c r="AK941" i="1"/>
  <c r="AK490" i="1"/>
  <c r="AK1643" i="1"/>
  <c r="AK3300" i="1"/>
  <c r="AK3302" i="1"/>
  <c r="AK3289" i="1"/>
  <c r="AK2837" i="1"/>
  <c r="AK474" i="1"/>
  <c r="AK2389" i="1"/>
  <c r="AK2032" i="1"/>
  <c r="AK2916" i="1"/>
  <c r="AK2014" i="1"/>
  <c r="AK1230" i="1"/>
  <c r="AK1050" i="1"/>
  <c r="AJ1276" i="1"/>
  <c r="AK1276" i="1" s="1"/>
  <c r="AJ112" i="1"/>
  <c r="AK112" i="1" s="1"/>
  <c r="AJ2097" i="1"/>
  <c r="AK2097" i="1" s="1"/>
  <c r="AJ1051" i="1"/>
  <c r="AJ3045" i="1"/>
  <c r="AK3045" i="1" s="1"/>
  <c r="AJ3072" i="1"/>
  <c r="AK3072" i="1" s="1"/>
  <c r="AK1222" i="1"/>
  <c r="AK2010" i="1"/>
  <c r="AJ1488" i="1"/>
  <c r="AK1488" i="1" s="1"/>
  <c r="AJ1240" i="1"/>
  <c r="AK1240" i="1" s="1"/>
  <c r="AK2066" i="1"/>
  <c r="AJ1170" i="1"/>
  <c r="AK1170" i="1" s="1"/>
  <c r="AJ1189" i="1"/>
  <c r="AK1189" i="1" s="1"/>
  <c r="AK2380" i="1"/>
  <c r="AK1410" i="1"/>
  <c r="AK479" i="1"/>
  <c r="AK2560" i="1"/>
  <c r="AK944" i="1"/>
  <c r="AK65" i="1"/>
  <c r="AK2735" i="1"/>
  <c r="AK1622" i="1"/>
  <c r="AK1321" i="1"/>
  <c r="AK138" i="1"/>
  <c r="AK1177" i="1"/>
  <c r="AK2057" i="1"/>
  <c r="AK2885" i="1"/>
  <c r="AK105" i="1"/>
  <c r="AK1285" i="1"/>
  <c r="AK2569" i="1"/>
  <c r="AK2009" i="1"/>
  <c r="AK2767" i="1"/>
  <c r="AK1434" i="1"/>
  <c r="AK2037" i="1"/>
  <c r="AK1612" i="1"/>
  <c r="AK3287" i="1"/>
  <c r="AK2701" i="1"/>
  <c r="AK2023" i="1"/>
  <c r="AK1608" i="1"/>
  <c r="AK2061" i="1"/>
  <c r="AK2055" i="1"/>
  <c r="AK1865" i="1"/>
  <c r="AK2679" i="1"/>
  <c r="AK2712" i="1"/>
  <c r="AK2678" i="1"/>
  <c r="AK1423" i="1"/>
  <c r="AK1085" i="1"/>
  <c r="AK1830" i="1"/>
  <c r="AK2847" i="1"/>
  <c r="AK2365" i="1"/>
  <c r="AK1774" i="1"/>
  <c r="AK1384" i="1"/>
  <c r="AK1429" i="1"/>
  <c r="AK2401" i="1"/>
  <c r="AK2664" i="1"/>
  <c r="AK1386" i="1"/>
  <c r="AK1470" i="1"/>
  <c r="AK965" i="1"/>
  <c r="AK2386" i="1"/>
  <c r="AK1214" i="1"/>
  <c r="AK486" i="1"/>
  <c r="AK2050" i="1"/>
  <c r="AK1084" i="1"/>
  <c r="AK141" i="1"/>
  <c r="AK920" i="1"/>
  <c r="AK2371" i="1"/>
  <c r="AK2062" i="1"/>
  <c r="AK2521" i="1"/>
  <c r="AK2673" i="1"/>
  <c r="AK2615" i="1"/>
  <c r="AK2688" i="1"/>
  <c r="AK1215" i="1"/>
  <c r="AK1667" i="1"/>
  <c r="AK1195" i="1"/>
  <c r="AK2551" i="1"/>
  <c r="AK2713" i="1"/>
  <c r="AK2769" i="1"/>
  <c r="AK1630" i="1"/>
  <c r="AK2254" i="1"/>
  <c r="AK3178" i="1"/>
  <c r="AK2253" i="1"/>
  <c r="AK2566" i="1"/>
  <c r="AK146" i="1"/>
  <c r="AK2716" i="1"/>
  <c r="AK63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832" i="1"/>
  <c r="AK489" i="1"/>
  <c r="AK1994" i="1"/>
  <c r="AK1848" i="1"/>
  <c r="AK2677" i="1"/>
  <c r="AK84" i="1"/>
  <c r="AK1618" i="1"/>
  <c r="AK1412" i="1"/>
  <c r="AK19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K2666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2669" i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K3200" i="1"/>
  <c r="AK1497" i="1"/>
  <c r="AJ1360" i="1"/>
  <c r="AK1360" i="1" s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K1851" i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K3119" i="1"/>
  <c r="AJ1097" i="1"/>
  <c r="AK1097" i="1" s="1"/>
  <c r="AJ1106" i="1"/>
  <c r="AK1106" i="1" s="1"/>
  <c r="AJ2265" i="1"/>
  <c r="AK2265" i="1" s="1"/>
  <c r="AK153" i="1"/>
  <c r="AJ1112" i="1"/>
  <c r="AK1112" i="1" s="1"/>
  <c r="AJ1090" i="1"/>
  <c r="AK1090" i="1" s="1"/>
  <c r="AJ35" i="1"/>
  <c r="AK35" i="1" s="1"/>
  <c r="AK2727" i="1"/>
  <c r="AK2392" i="1"/>
  <c r="AJ1566" i="1"/>
  <c r="AK1566" i="1" s="1"/>
  <c r="AK1464" i="1"/>
  <c r="AK2003" i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K2421" i="1"/>
  <c r="AJ1711" i="1"/>
  <c r="AK1711" i="1" s="1"/>
  <c r="AJ115" i="1"/>
  <c r="AK115" i="1" s="1"/>
  <c r="AJ1186" i="1"/>
  <c r="AK1186" i="1" s="1"/>
  <c r="AK1856" i="1"/>
  <c r="AK1892" i="1"/>
  <c r="AK2008" i="1"/>
  <c r="AK2012" i="1"/>
  <c r="AK459" i="1"/>
  <c r="AK2827" i="1"/>
  <c r="AK492" i="1"/>
  <c r="AK2811" i="1"/>
  <c r="AK2773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2035" i="1"/>
  <c r="AK1202" i="1"/>
  <c r="AK1313" i="1"/>
  <c r="AK3170" i="1"/>
  <c r="AK1646" i="1"/>
  <c r="AK1221" i="1"/>
  <c r="AK3182" i="1"/>
  <c r="AK2787" i="1"/>
  <c r="AK2034" i="1"/>
  <c r="AK1610" i="1"/>
  <c r="AK136" i="1"/>
  <c r="AK851" i="1"/>
  <c r="AK3238" i="1"/>
  <c r="AK2633" i="1"/>
  <c r="AK3110" i="1"/>
  <c r="AK3090" i="1"/>
  <c r="AK200" i="1"/>
  <c r="AK1330" i="1"/>
  <c r="AK1075" i="1"/>
  <c r="AK3223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1919" i="1"/>
  <c r="AK2884" i="1"/>
  <c r="AK1426" i="1"/>
  <c r="AK2004" i="1"/>
  <c r="AK2329" i="1"/>
  <c r="AK3262" i="1"/>
  <c r="AK2022" i="1"/>
  <c r="AK453" i="1"/>
  <c r="AK2771" i="1"/>
  <c r="AK1200" i="1"/>
  <c r="AK852" i="1"/>
  <c r="AK327" i="1"/>
  <c r="AK1414" i="1"/>
  <c r="AK23" i="1"/>
  <c r="AK460" i="1"/>
  <c r="AK3140" i="1"/>
  <c r="AK2639" i="1"/>
  <c r="AK2823" i="1"/>
  <c r="AK1381" i="1"/>
  <c r="AK3145" i="1"/>
  <c r="AK1606" i="1"/>
  <c r="AK2332" i="1"/>
  <c r="AK2657" i="1"/>
  <c r="AK3199" i="1"/>
  <c r="AK452" i="1"/>
  <c r="AK1315" i="1"/>
  <c r="AK1425" i="1"/>
  <c r="AK1376" i="1"/>
  <c r="AK3172" i="1"/>
  <c r="AK1447" i="1"/>
  <c r="AJ1252" i="1"/>
  <c r="AK1252" i="1" s="1"/>
  <c r="AJ171" i="1"/>
  <c r="AK171" i="1" s="1"/>
  <c r="AJ1752" i="1"/>
  <c r="AK1752" i="1" s="1"/>
  <c r="AJ1640" i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1358" i="1"/>
  <c r="AK2649" i="1"/>
  <c r="AK1446" i="1"/>
  <c r="AK472" i="1"/>
  <c r="AK1901" i="1"/>
  <c r="AK2047" i="1"/>
  <c r="AK2755" i="1"/>
  <c r="AK92" i="1"/>
  <c r="AK2901" i="1"/>
  <c r="AK3232" i="1"/>
  <c r="AK152" i="1"/>
  <c r="AK1999" i="1"/>
  <c r="AK2655" i="1"/>
  <c r="AK2636" i="1"/>
  <c r="AK2798" i="1"/>
  <c r="AK2029" i="1"/>
  <c r="AK3122" i="1"/>
  <c r="AK3265" i="1"/>
  <c r="AK14" i="1"/>
  <c r="AK2610" i="1"/>
  <c r="AK193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81" i="1"/>
  <c r="AK2680" i="1"/>
  <c r="AK1869" i="1"/>
  <c r="AK2045" i="1"/>
  <c r="AK2745" i="1"/>
  <c r="AK1178" i="1"/>
  <c r="AK1261" i="1"/>
  <c r="AK2765" i="1"/>
  <c r="AK1227" i="1"/>
  <c r="AK5" i="1"/>
  <c r="AK2368" i="1"/>
  <c r="AK135" i="1"/>
  <c r="AK1485" i="1"/>
  <c r="AK2044" i="1"/>
  <c r="AK3202" i="1"/>
  <c r="AK2869" i="1"/>
  <c r="AK1405" i="1"/>
  <c r="AK2069" i="1"/>
  <c r="AK2791" i="1"/>
  <c r="AK1418" i="1"/>
  <c r="AK1143" i="1"/>
  <c r="AK98" i="1"/>
  <c r="AK847" i="1"/>
  <c r="AK1411" i="1"/>
  <c r="AK1379" i="1"/>
  <c r="AK931" i="1"/>
  <c r="AK2374" i="1"/>
  <c r="AK477" i="1"/>
  <c r="AK478" i="1"/>
  <c r="AK2751" i="1"/>
  <c r="AK2761" i="1"/>
  <c r="AK1163" i="1"/>
  <c r="AK1440" i="1"/>
  <c r="AK1216" i="1"/>
  <c r="AK2407" i="1"/>
  <c r="AK1416" i="1"/>
  <c r="AK404" i="1"/>
  <c r="AK1479" i="1"/>
  <c r="AK1798" i="1"/>
  <c r="AK3139" i="1"/>
  <c r="AK1746" i="1"/>
  <c r="AK1165" i="1"/>
  <c r="AK2661" i="1"/>
  <c r="AK1445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388" i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43" i="1"/>
  <c r="AK3243" i="1" s="1"/>
  <c r="AJ3245" i="1"/>
  <c r="AK3245" i="1" s="1"/>
  <c r="AJ2077" i="1"/>
  <c r="AK2077" i="1" s="1"/>
  <c r="AJ3091" i="1"/>
  <c r="AK3091" i="1" s="1"/>
  <c r="AJ3269" i="1"/>
  <c r="AK3269" i="1" s="1"/>
  <c r="AJ3244" i="1"/>
  <c r="AK3244" i="1" s="1"/>
  <c r="AJ3273" i="1"/>
  <c r="AK3273" i="1" s="1"/>
  <c r="AJ3221" i="1"/>
  <c r="AK3221" i="1" s="1"/>
  <c r="AJ2689" i="1"/>
  <c r="AK2689" i="1" s="1"/>
  <c r="AJ3267" i="1"/>
  <c r="AK3267" i="1" s="1"/>
  <c r="AJ2717" i="1"/>
  <c r="AK2717" i="1" s="1"/>
  <c r="AJ2923" i="1"/>
  <c r="AK2923" i="1" s="1"/>
  <c r="AJ2409" i="1"/>
  <c r="AK2409" i="1" s="1"/>
  <c r="AJ3187" i="1"/>
  <c r="AK3187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6" i="1"/>
  <c r="AK3216" i="1" s="1"/>
  <c r="AJ3282" i="1"/>
  <c r="AK3282" i="1" s="1"/>
  <c r="AJ3212" i="1"/>
  <c r="AK3212" i="1" s="1"/>
  <c r="AJ3219" i="1"/>
  <c r="AK3219" i="1" s="1"/>
  <c r="AJ3217" i="1"/>
  <c r="AK3217" i="1" s="1"/>
  <c r="AJ3255" i="1"/>
  <c r="AK3255" i="1" s="1"/>
  <c r="AJ3259" i="1"/>
  <c r="AK3259" i="1" s="1"/>
  <c r="AJ3256" i="1"/>
  <c r="AK3256" i="1" s="1"/>
  <c r="AJ3248" i="1"/>
  <c r="AK3248" i="1" s="1"/>
  <c r="AJ3249" i="1"/>
  <c r="AK3249" i="1" s="1"/>
  <c r="AJ2073" i="1"/>
  <c r="AK2073" i="1" s="1"/>
  <c r="AJ2075" i="1"/>
  <c r="AK2075" i="1" s="1"/>
  <c r="AJ2076" i="1"/>
  <c r="AK2076" i="1" s="1"/>
  <c r="AJ2074" i="1"/>
  <c r="AK2074" i="1" s="1"/>
  <c r="AJ3260" i="1"/>
  <c r="AK3260" i="1" s="1"/>
  <c r="AJ3218" i="1"/>
  <c r="AK3218" i="1" s="1"/>
  <c r="AJ3228" i="1"/>
  <c r="AK3228" i="1" s="1"/>
  <c r="AJ3250" i="1"/>
  <c r="AK3250" i="1" s="1"/>
  <c r="AJ3220" i="1"/>
  <c r="AK3220" i="1" s="1"/>
  <c r="AJ3210" i="1"/>
  <c r="AK3210" i="1" s="1"/>
  <c r="AJ3211" i="1"/>
  <c r="AK3211" i="1" s="1"/>
  <c r="AJ3283" i="1"/>
  <c r="AK3283" i="1" s="1"/>
  <c r="AJ3215" i="1"/>
  <c r="AK3215" i="1" s="1"/>
  <c r="AJ3254" i="1"/>
  <c r="AK3254" i="1" s="1"/>
  <c r="AJ3281" i="1"/>
  <c r="AK3281" i="1" s="1"/>
  <c r="AJ3271" i="1"/>
  <c r="AK3271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<sst xmlns="http://schemas.openxmlformats.org/spreadsheetml/2006/main" count="43237" uniqueCount="3277">
  <si>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</si>
  <si>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</si>
  <si>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</si>
  <si>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</si>
  <si>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</si>
  <si>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</si>
  <si>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</si>
  <si>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</si>
  <si>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</si>
  <si>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</si>
  <si>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</si>
  <si>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</si>
  <si>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</si>
  <si>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</si>
  <si>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</si>
  <si>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</si>
  <si>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</si>
  <si>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</si>
  <si>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</si>
  <si>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</si>
  <si>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</si>
  <si>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</si>
  <si>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</si>
  <si>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</si>
  <si>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</si>
  <si>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</si>
  <si>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</si>
  <si>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</si>
  <si>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</si>
  <si>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</si>
  <si>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</si>
  <si>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</si>
  <si>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</si>
  <si>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</si>
  <si>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</si>
  <si>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</si>
  <si>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</si>
  <si>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</si>
  <si>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</si>
  <si>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</si>
  <si>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</si>
  <si>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</si>
  <si>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</si>
  <si>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</si>
  <si>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</si>
  <si>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</si>
  <si>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</si>
  <si>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</si>
  <si>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</si>
  <si>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</si>
  <si>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</si>
  <si>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</si>
  <si>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</si>
  <si>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</si>
  <si>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</si>
  <si>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</si>
  <si>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</si>
  <si>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</si>
  <si>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</si>
  <si>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</si>
  <si>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</si>
  <si>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</si>
  <si>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</si>
  <si>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</si>
  <si>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</si>
  <si>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</si>
  <si>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</si>
  <si>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</si>
  <si>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</si>
  <si>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</si>
  <si>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</si>
  <si>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</si>
  <si>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</si>
  <si>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</si>
  <si>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</si>
  <si>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</si>
  <si>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</si>
  <si>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</si>
  <si>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</si>
  <si>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</si>
  <si>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</si>
  <si>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</si>
  <si>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</si>
  <si>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</si>
  <si>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</si>
  <si>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</si>
  <si>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</si>
  <si>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</si>
  <si>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</si>
  <si>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</si>
  <si>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</si>
  <si>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</si>
  <si>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</si>
  <si>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</si>
  <si>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</si>
  <si>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</si>
  <si>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</si>
  <si>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</si>
  <si>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</si>
  <si>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</si>
  <si>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</si>
  <si>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</si>
  <si>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</si>
  <si>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</si>
  <si>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</si>
  <si>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</si>
  <si>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</si>
  <si>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</si>
  <si>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</si>
  <si>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</si>
  <si>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</si>
  <si>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</si>
  <si>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</si>
  <si>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</si>
  <si>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</si>
  <si>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</si>
  <si>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</si>
  <si>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</si>
  <si>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</si>
  <si>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</si>
  <si>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</si>
  <si>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</si>
  <si>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</si>
  <si>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</si>
  <si>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</si>
  <si>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</si>
  <si>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</si>
  <si>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</si>
  <si>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</si>
  <si>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</si>
  <si>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</si>
  <si>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</si>
  <si>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</si>
  <si>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</si>
  <si>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</si>
  <si>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</si>
  <si>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</si>
  <si>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</si>
  <si>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</si>
  <si>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</si>
  <si>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</si>
  <si>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</si>
  <si>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</si>
  <si>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</si>
  <si>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</si>
  <si>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</si>
  <si>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</si>
  <si>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</si>
  <si>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</si>
  <si>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</si>
  <si>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</si>
  <si>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</si>
  <si>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</si>
  <si>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</si>
  <si>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</si>
  <si>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</si>
  <si>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</si>
  <si>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</si>
  <si>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</si>
  <si>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</si>
  <si>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</si>
  <si>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</si>
  <si>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</si>
  <si>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</si>
  <si>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</si>
  <si>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</si>
  <si>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</si>
  <si>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</si>
  <si>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</si>
  <si>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</si>
  <si>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</si>
  <si>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</si>
  <si>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</si>
  <si>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</si>
  <si>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</si>
  <si>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</si>
  <si>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</si>
  <si>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</si>
  <si>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</si>
  <si>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</si>
  <si>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</si>
  <si>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</si>
  <si>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</si>
  <si>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</si>
  <si>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</si>
  <si>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</si>
  <si>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</si>
  <si>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</si>
  <si>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</si>
  <si>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</si>
  <si>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</si>
  <si>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</si>
  <si>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</si>
  <si>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</si>
  <si>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</si>
  <si>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</si>
  <si>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</si>
  <si>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</si>
  <si>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</si>
  <si>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</si>
  <si>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</si>
  <si>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</si>
  <si>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</si>
  <si>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</si>
  <si>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</si>
  <si>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</si>
  <si>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</si>
  <si>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</si>
  <si>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</si>
  <si>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</si>
  <si>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</si>
  <si>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</si>
  <si>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</si>
  <si>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</si>
  <si>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</si>
  <si>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</si>
  <si>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</si>
  <si>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</si>
  <si>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</si>
  <si>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</si>
  <si>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</si>
  <si>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</si>
  <si>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</si>
  <si>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</si>
  <si>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</si>
  <si>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</si>
  <si>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</si>
  <si>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</si>
  <si>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</si>
  <si>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</si>
  <si>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</si>
  <si>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</si>
  <si>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</si>
  <si>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</si>
  <si>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</si>
  <si>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</si>
  <si>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</si>
  <si>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</si>
  <si>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</si>
  <si>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</si>
  <si>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</si>
  <si>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</si>
  <si>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</si>
  <si>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</si>
  <si>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</si>
  <si>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</si>
  <si>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</si>
  <si>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</si>
  <si>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</si>
  <si>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</si>
  <si>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</si>
  <si>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</si>
  <si>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</si>
  <si>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</si>
  <si>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</si>
  <si>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</si>
  <si>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</si>
  <si>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</si>
  <si>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</si>
  <si>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</si>
  <si>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</si>
  <si>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</si>
  <si>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</si>
  <si>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</si>
  <si>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</si>
  <si>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</si>
  <si>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</si>
  <si>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</si>
  <si>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</si>
  <si>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</si>
  <si>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</si>
  <si>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</si>
  <si>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</si>
  <si>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</si>
  <si>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</si>
  <si>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</si>
  <si>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</si>
  <si>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</si>
  <si>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</si>
  <si>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</si>
  <si>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</si>
  <si>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</si>
  <si>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</si>
  <si>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</si>
  <si>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</si>
  <si>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</si>
  <si>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</si>
  <si>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</si>
  <si>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</si>
  <si>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</si>
  <si>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</si>
  <si>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</si>
  <si>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</si>
  <si>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</si>
  <si>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</si>
  <si>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</si>
  <si>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</si>
  <si>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</si>
  <si>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</si>
  <si>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</si>
  <si>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</si>
  <si>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</si>
  <si>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</si>
  <si>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</si>
  <si>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</si>
  <si>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</si>
  <si>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</si>
  <si>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</si>
  <si>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</si>
  <si>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</si>
  <si>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</si>
  <si>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</si>
  <si>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</si>
  <si>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</si>
  <si>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</si>
  <si>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</si>
  <si>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</si>
  <si>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</si>
  <si>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</si>
  <si>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</si>
  <si>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</si>
  <si>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</si>
  <si>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</si>
  <si>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</si>
  <si>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</si>
  <si>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</si>
  <si>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</si>
  <si>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</si>
  <si>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</si>
  <si>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</si>
  <si>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</si>
  <si>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</si>
  <si>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</si>
  <si>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</si>
  <si>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</si>
  <si>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</si>
  <si>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</si>
  <si>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</si>
  <si>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</si>
  <si>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</si>
  <si>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</si>
  <si>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</si>
  <si>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</si>
  <si>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</si>
  <si>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</si>
  <si>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</si>
  <si>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</si>
  <si>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</si>
  <si>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</si>
  <si>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</si>
  <si>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</si>
  <si>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</si>
  <si>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</si>
  <si>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</si>
  <si>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</si>
  <si>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</si>
  <si>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</si>
  <si>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</si>
  <si>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</si>
  <si>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</si>
  <si>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</si>
  <si>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</si>
  <si>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</si>
  <si>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</si>
  <si>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</si>
  <si>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</si>
  <si>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</si>
  <si>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</si>
  <si>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</si>
  <si>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</si>
  <si>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</si>
  <si>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</si>
  <si>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</si>
  <si>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</si>
  <si>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</si>
  <si>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</si>
  <si>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</si>
  <si>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</si>
  <si>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</si>
  <si>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</si>
  <si>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</si>
  <si>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</si>
  <si>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</si>
  <si>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</si>
  <si>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</si>
  <si>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</si>
  <si>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</si>
  <si>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</si>
  <si>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</si>
  <si>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</si>
  <si>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</si>
  <si>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</si>
  <si>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</si>
  <si>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</si>
  <si>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</si>
  <si>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</si>
  <si>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</si>
  <si>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</si>
  <si>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</si>
  <si>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</si>
  <si>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</si>
  <si>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</si>
  <si>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</si>
  <si>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</si>
  <si>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</si>
  <si>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</si>
  <si>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</si>
  <si>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</si>
  <si>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</si>
  <si>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</si>
  <si>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</si>
  <si>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</si>
  <si>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</si>
  <si>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</si>
  <si>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</si>
  <si>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</si>
  <si>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</si>
  <si>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</si>
  <si>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</si>
  <si>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</si>
  <si>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</si>
  <si>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</si>
  <si>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</si>
  <si>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</si>
  <si>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</si>
  <si>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</si>
  <si>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</si>
  <si>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</si>
  <si>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</si>
  <si>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</si>
  <si>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</si>
  <si>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</si>
  <si>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</si>
  <si>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</si>
  <si>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</si>
  <si>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</si>
  <si>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</si>
  <si>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</si>
  <si>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</si>
  <si>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</si>
  <si>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</si>
  <si>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</si>
  <si>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</si>
  <si>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</si>
  <si>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</si>
  <si>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</si>
  <si>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</si>
  <si>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</si>
  <si>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</si>
  <si>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</si>
  <si>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</si>
  <si>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</si>
  <si>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</si>
  <si>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</si>
  <si>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</si>
  <si>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</si>
  <si>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</si>
  <si>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</si>
  <si>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</si>
  <si>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</si>
  <si>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</si>
  <si>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</si>
  <si>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</si>
  <si>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</si>
  <si>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</si>
  <si>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</si>
  <si>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</si>
  <si>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</si>
  <si>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</si>
  <si>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</si>
  <si>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</si>
  <si>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</si>
  <si>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</si>
  <si>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</si>
  <si>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</si>
  <si>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</si>
  <si>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</si>
  <si>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</si>
  <si>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</si>
  <si>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</si>
  <si>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</si>
  <si>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</si>
  <si>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</si>
  <si>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</si>
  <si>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</si>
  <si>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</si>
  <si>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</si>
  <si>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</si>
  <si>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</si>
  <si>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</si>
  <si>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</si>
  <si>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</si>
  <si>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</si>
  <si>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</si>
  <si>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</si>
  <si>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</si>
  <si>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</si>
  <si>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</si>
  <si>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</si>
  <si>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</si>
  <si>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</si>
  <si>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</si>
  <si>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</si>
  <si>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</si>
  <si>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</si>
  <si>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</si>
  <si>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</si>
  <si>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</si>
  <si>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</si>
  <si>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</si>
  <si>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</si>
  <si>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</si>
  <si>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</si>
  <si>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</si>
  <si>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</si>
  <si>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</si>
  <si>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</si>
  <si>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</si>
  <si>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</si>
  <si>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</si>
  <si>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</si>
  <si>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</si>
  <si>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</si>
  <si>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</si>
  <si>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</si>
  <si>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</si>
  <si>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</si>
  <si>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</si>
  <si>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</si>
  <si>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</si>
  <si>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</si>
  <si>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</si>
  <si>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</si>
  <si>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</si>
  <si>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</si>
  <si>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</si>
  <si>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</si>
  <si>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</si>
  <si>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</si>
  <si>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</si>
  <si>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</si>
  <si>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</si>
  <si>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</si>
  <si>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</si>
  <si>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</si>
  <si>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</si>
  <si>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</si>
  <si>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</si>
  <si>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</si>
  <si>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</si>
  <si>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</si>
  <si>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</si>
  <si>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</si>
  <si>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</si>
  <si>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</si>
  <si>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</si>
  <si>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</si>
  <si>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</si>
  <si>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</si>
  <si>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</si>
  <si>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</si>
  <si>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</si>
  <si>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</si>
  <si>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</si>
  <si>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</si>
  <si>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</si>
  <si>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</si>
  <si>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</si>
  <si>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</si>
  <si>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</si>
  <si>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</si>
  <si>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</si>
  <si>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</si>
  <si>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</si>
  <si>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</si>
  <si>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</si>
  <si>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</si>
  <si>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</si>
  <si>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</si>
  <si>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</si>
  <si>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</si>
  <si>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</si>
  <si>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</si>
  <si>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</si>
  <si>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</si>
  <si>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</si>
  <si>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</si>
  <si>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</si>
  <si>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</si>
  <si>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</si>
  <si>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</si>
  <si>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</si>
  <si>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</si>
  <si>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</si>
  <si>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</si>
  <si>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</si>
  <si>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</si>
  <si>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</si>
  <si>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</si>
  <si>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</si>
  <si>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</si>
  <si>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</si>
  <si>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</si>
  <si>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</si>
  <si>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</si>
  <si>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</si>
  <si>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</si>
  <si>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</si>
  <si>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</si>
  <si>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</si>
  <si>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</si>
  <si>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</si>
  <si>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</si>
  <si>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</si>
  <si>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</si>
  <si>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</si>
  <si>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</si>
  <si>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</si>
  <si>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</si>
  <si>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</si>
  <si>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</si>
  <si>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</si>
  <si>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</si>
  <si>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</si>
  <si>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</si>
  <si>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</si>
  <si>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</si>
  <si>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</si>
  <si>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</si>
  <si>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</si>
  <si>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</si>
  <si>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</si>
  <si>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</si>
  <si>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</si>
  <si>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</si>
  <si>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</si>
  <si>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</si>
  <si>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</si>
  <si>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</si>
  <si>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</si>
  <si>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</si>
  <si>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</si>
  <si>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</si>
  <si>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</si>
  <si>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</si>
  <si>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</si>
  <si>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</si>
  <si>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</si>
  <si>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</si>
  <si>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</si>
  <si>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</si>
  <si>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</si>
  <si>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</si>
  <si>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</si>
  <si>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</si>
  <si>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</si>
  <si>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</si>
  <si>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</si>
  <si>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</si>
  <si>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</si>
  <si>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</si>
  <si>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</si>
  <si>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</si>
  <si>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</si>
  <si>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</si>
  <si>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</si>
  <si>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</si>
  <si>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</si>
  <si>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</si>
  <si>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</si>
  <si>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</si>
  <si>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</si>
  <si>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</si>
  <si>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</si>
  <si>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</si>
  <si>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</si>
  <si>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</si>
  <si>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</si>
  <si>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</si>
  <si>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</si>
  <si>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</si>
  <si>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</si>
  <si>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</si>
  <si>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</si>
  <si>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</si>
  <si>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</si>
  <si>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</si>
  <si>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</si>
  <si>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</si>
  <si>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</si>
  <si>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</si>
  <si>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</si>
  <si>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</si>
  <si>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</si>
  <si>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</si>
  <si>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</si>
  <si>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</si>
  <si>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</si>
  <si>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</si>
  <si>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</si>
  <si>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</si>
  <si>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</si>
  <si>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</si>
  <si>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</si>
  <si>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</si>
  <si>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</si>
  <si>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</si>
  <si>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</si>
  <si>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</si>
  <si>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</si>
  <si>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</si>
  <si>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</si>
  <si>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</si>
  <si>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</si>
  <si>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</si>
  <si>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</si>
  <si>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</si>
  <si>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</si>
  <si>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</si>
  <si>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</si>
  <si>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</si>
  <si>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</si>
  <si>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</si>
  <si>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</si>
  <si>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</si>
  <si>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</si>
  <si>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</si>
  <si>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</si>
  <si>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</si>
  <si>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</si>
  <si>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</si>
  <si>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</si>
  <si>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</si>
  <si>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</si>
  <si>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</si>
  <si>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</si>
  <si>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</si>
  <si>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</si>
  <si>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</si>
  <si>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</si>
  <si>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</si>
  <si>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</si>
  <si>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</si>
  <si>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</si>
  <si>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</si>
  <si>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</si>
  <si>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</si>
  <si>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</si>
  <si>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</si>
  <si>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</si>
  <si>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</si>
  <si>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</si>
  <si>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</si>
  <si>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</si>
  <si>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</si>
  <si>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</si>
  <si>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</si>
  <si>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</si>
  <si>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</si>
  <si>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</si>
  <si>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</si>
  <si>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</si>
  <si>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</si>
  <si>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</si>
  <si>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</si>
  <si>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</si>
  <si>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</si>
  <si>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</si>
  <si>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</si>
  <si>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</si>
  <si>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</si>
  <si>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</si>
  <si>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</si>
  <si>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</si>
  <si>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</si>
  <si>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</si>
  <si>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</si>
  <si>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</si>
  <si>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</si>
  <si>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</si>
  <si>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</si>
  <si>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</si>
  <si>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</si>
  <si>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</si>
  <si>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</si>
  <si>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</si>
  <si>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</si>
  <si>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</si>
  <si>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</si>
  <si>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</si>
  <si>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</si>
  <si>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</si>
  <si>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</si>
  <si>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</si>
  <si>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</si>
  <si>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</si>
  <si>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</si>
  <si>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</si>
  <si>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</si>
  <si>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</si>
  <si>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</si>
  <si>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</si>
  <si>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</si>
  <si>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</si>
  <si>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</si>
  <si>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</si>
  <si>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</si>
  <si>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</si>
  <si>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</si>
  <si>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</si>
  <si>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</si>
  <si>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</si>
  <si>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</si>
  <si>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</si>
  <si>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</si>
  <si>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</si>
  <si>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</si>
  <si>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</si>
  <si>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</si>
  <si>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</si>
  <si>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</si>
  <si>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</si>
  <si>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</si>
  <si>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</si>
  <si>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</si>
  <si>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</si>
  <si>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</si>
  <si>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</si>
  <si>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</si>
  <si>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</si>
  <si>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</si>
  <si>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</si>
  <si>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</si>
  <si>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</si>
  <si>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</si>
  <si>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</si>
  <si>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</si>
  <si>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</si>
  <si>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</si>
  <si>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</si>
  <si>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</si>
  <si>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</si>
  <si>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</si>
  <si>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</si>
  <si>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</si>
  <si>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</si>
  <si>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</si>
  <si>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</si>
  <si>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</si>
  <si>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</si>
  <si>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</si>
  <si>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</si>
  <si>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</si>
  <si>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</si>
  <si>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</si>
  <si>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</si>
  <si>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</si>
  <si>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</si>
  <si>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</si>
  <si>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</si>
  <si>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</si>
  <si>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</si>
  <si>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</si>
  <si>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</si>
  <si>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</si>
  <si>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</si>
  <si>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</si>
  <si>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</si>
  <si>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</si>
  <si>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</si>
  <si>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</si>
  <si>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</si>
  <si>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</si>
  <si>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</si>
  <si>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</si>
  <si>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</si>
  <si>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</si>
  <si>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</si>
  <si>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</si>
  <si>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</si>
  <si>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</si>
  <si>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</si>
  <si>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</si>
  <si>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</si>
  <si>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</si>
  <si>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</si>
  <si>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</si>
  <si>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</si>
  <si>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</si>
  <si>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</si>
  <si>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</si>
  <si>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</si>
  <si>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</si>
  <si>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</si>
  <si>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</si>
  <si>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</si>
  <si>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</si>
  <si>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</si>
  <si>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</si>
  <si>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</si>
  <si>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</si>
  <si>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</si>
  <si>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</si>
  <si>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</si>
  <si>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</si>
  <si>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</si>
  <si>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</si>
  <si>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</si>
  <si>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</si>
  <si>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</si>
  <si>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</si>
  <si>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</si>
  <si>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</si>
  <si>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</si>
  <si>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</si>
  <si>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</si>
  <si>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</si>
  <si>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</si>
  <si>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</si>
  <si>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</si>
  <si>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</si>
  <si>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</si>
  <si>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</si>
  <si>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</si>
  <si>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</si>
  <si>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</si>
  <si>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</si>
  <si>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</si>
  <si>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</si>
  <si>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</si>
  <si>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</si>
  <si>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</si>
  <si>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</si>
  <si>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</si>
  <si>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</si>
  <si>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</si>
  <si>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</si>
  <si>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</si>
  <si>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</si>
  <si>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</si>
  <si>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</si>
  <si>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</si>
  <si>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</si>
  <si>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</si>
  <si>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</si>
  <si>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</si>
  <si>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</si>
  <si>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</si>
  <si>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</si>
  <si>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</si>
  <si>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</si>
  <si>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</si>
  <si>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</si>
  <si>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</si>
  <si>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</si>
  <si>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</si>
  <si>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</si>
  <si>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</si>
  <si>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</si>
  <si>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</si>
  <si>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</si>
  <si>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</si>
  <si>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</si>
  <si>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</si>
  <si>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</si>
  <si>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</si>
  <si>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</si>
  <si>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</si>
  <si>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</si>
  <si>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</si>
  <si>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</si>
  <si>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</si>
  <si>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</si>
  <si>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</si>
  <si>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</si>
  <si>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</si>
  <si>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</si>
  <si>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</si>
  <si>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</si>
  <si>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</si>
  <si>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</si>
  <si>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</si>
  <si>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</si>
  <si>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</si>
  <si>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</si>
  <si>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</si>
  <si>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</si>
  <si>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</si>
  <si>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</si>
  <si>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</si>
  <si>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</si>
  <si>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</si>
  <si>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</si>
  <si>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</si>
  <si>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</si>
  <si>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</si>
  <si>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</si>
  <si>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</si>
  <si>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</si>
  <si>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</si>
  <si>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</si>
  <si>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</si>
  <si>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</si>
  <si>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</si>
  <si>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</si>
  <si>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</si>
  <si>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</si>
  <si>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</si>
  <si>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</si>
  <si>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</si>
  <si>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</si>
  <si>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</si>
  <si>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</si>
  <si>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</si>
  <si>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</si>
  <si>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</si>
  <si>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</si>
  <si>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</si>
  <si>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</si>
  <si>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</si>
  <si>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</si>
  <si>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</si>
  <si>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</si>
  <si>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</si>
  <si>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</si>
  <si>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</si>
  <si>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</si>
  <si>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</si>
  <si>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</si>
  <si>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</si>
  <si>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</si>
  <si>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</si>
  <si>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</si>
  <si>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</si>
  <si>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</si>
  <si>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</si>
  <si>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</si>
  <si>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</si>
  <si>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</si>
  <si>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</si>
  <si>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</si>
  <si>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</si>
  <si>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</si>
  <si>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</si>
  <si>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</si>
  <si>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</si>
  <si>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</si>
  <si>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</si>
  <si>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</si>
  <si>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</si>
  <si>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</si>
  <si>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</si>
  <si>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</si>
  <si>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</si>
  <si>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</si>
  <si>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</si>
  <si>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</si>
  <si>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</si>
  <si>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</si>
  <si>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</si>
  <si>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</si>
  <si>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</si>
  <si>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</si>
  <si>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</si>
  <si>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</si>
  <si>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</si>
  <si>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</si>
  <si>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</si>
  <si>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</si>
  <si>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</si>
  <si>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</si>
  <si>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</si>
  <si>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</si>
  <si>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</si>
  <si>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</si>
  <si>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</si>
  <si>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</si>
  <si>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</si>
  <si>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</si>
  <si>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</si>
  <si>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</si>
  <si>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</si>
  <si>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</si>
  <si>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</si>
  <si>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</si>
  <si>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</si>
  <si>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</si>
  <si>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</si>
  <si>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</si>
  <si>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</si>
  <si>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</si>
  <si>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</si>
  <si>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</si>
  <si>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</si>
  <si>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</si>
  <si>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</si>
  <si>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</si>
  <si>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</si>
  <si>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</si>
  <si>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</si>
  <si>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</si>
  <si>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</si>
  <si>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</si>
  <si>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</si>
  <si>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</si>
  <si>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</si>
  <si>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</si>
  <si>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</si>
  <si>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</si>
  <si>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</si>
  <si>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</si>
  <si>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</si>
  <si>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</si>
  <si>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</si>
  <si>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</si>
  <si>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</si>
  <si>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</si>
  <si>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</si>
  <si>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</si>
  <si>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</si>
  <si>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</si>
  <si>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</si>
  <si>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</si>
  <si>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</si>
  <si>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</si>
  <si>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</si>
  <si>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</si>
  <si>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</si>
  <si>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</si>
  <si>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</si>
  <si>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</si>
  <si>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</si>
  <si>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</si>
  <si>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</si>
  <si>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</si>
  <si>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</si>
  <si>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</si>
  <si>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</si>
  <si>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</si>
  <si>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</si>
  <si>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</si>
  <si>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</si>
  <si>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</si>
  <si>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</si>
  <si>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</si>
  <si>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</si>
  <si>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</si>
  <si>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</si>
  <si>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</si>
  <si>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</si>
  <si>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</si>
  <si>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</si>
  <si>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</si>
  <si>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</si>
  <si>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</si>
  <si>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</si>
  <si>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</si>
  <si>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</si>
  <si>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</si>
  <si>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</si>
  <si>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</si>
  <si>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</si>
  <si>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</si>
  <si>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</si>
  <si>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</si>
  <si>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</si>
  <si>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</si>
  <si>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</si>
  <si>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</si>
  <si>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</si>
  <si>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</si>
  <si>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</si>
  <si>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</si>
  <si>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</si>
  <si>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</si>
  <si>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</si>
  <si>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</si>
  <si>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</si>
  <si>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</si>
  <si>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</si>
  <si>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</si>
  <si>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</si>
  <si>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</si>
  <si>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</si>
  <si>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</si>
  <si>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</si>
  <si>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</si>
  <si>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</si>
  <si>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</si>
  <si>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</si>
  <si>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</si>
  <si>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</si>
  <si>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</si>
  <si>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</si>
  <si>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</si>
  <si>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</si>
  <si>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</si>
  <si>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</si>
  <si>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</si>
  <si>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</si>
  <si>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</si>
  <si>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</si>
  <si>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</si>
  <si>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</si>
  <si>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</si>
  <si>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</si>
  <si>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</si>
  <si>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</si>
  <si>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</si>
  <si>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</si>
  <si>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</si>
  <si>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</si>
  <si>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</si>
  <si>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</si>
  <si>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</si>
  <si>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</si>
  <si>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</si>
  <si>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</si>
  <si>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</si>
  <si>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</si>
  <si>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</si>
  <si>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</si>
  <si>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</si>
  <si>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</si>
  <si>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</si>
  <si>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</si>
  <si>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</si>
  <si>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</si>
  <si>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</si>
  <si>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</si>
  <si>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</si>
  <si>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</si>
  <si>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</si>
  <si>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</si>
  <si>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</si>
  <si>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</si>
  <si>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</si>
  <si>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</si>
  <si>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</si>
  <si>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</si>
  <si>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</si>
  <si>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</si>
  <si>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</si>
  <si>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</si>
  <si>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</si>
  <si>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</si>
  <si>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</si>
  <si>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</si>
  <si>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</si>
  <si>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</si>
  <si>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</si>
  <si>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</si>
  <si>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</si>
  <si>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</si>
  <si>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</si>
  <si>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</si>
  <si>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</si>
  <si>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</si>
  <si>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</si>
  <si>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</si>
  <si>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</si>
  <si>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</si>
  <si>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</si>
  <si>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</si>
  <si>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</si>
  <si>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</si>
  <si>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</si>
  <si>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</si>
  <si>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</si>
  <si>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</si>
  <si>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</si>
  <si>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</si>
  <si>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</si>
  <si>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</si>
  <si>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</si>
  <si>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</si>
  <si>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</si>
  <si>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</si>
  <si>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</si>
  <si>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</si>
  <si>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</si>
  <si>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</si>
  <si>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</si>
  <si>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</si>
  <si>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</si>
  <si>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</si>
  <si>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</si>
  <si>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</si>
  <si>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</si>
  <si>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</si>
  <si>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</si>
  <si>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</si>
  <si>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</si>
  <si>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</si>
  <si>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</si>
  <si>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</si>
  <si>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</si>
  <si>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</si>
  <si>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</si>
  <si>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</si>
  <si>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</si>
  <si>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</si>
  <si>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</si>
  <si>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</si>
  <si>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</si>
  <si>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</si>
  <si>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</si>
  <si>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</si>
  <si>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</si>
  <si>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</si>
  <si>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</si>
  <si>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</si>
  <si>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</si>
  <si>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</si>
  <si>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</si>
  <si>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</si>
  <si>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</si>
  <si>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</si>
  <si>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</si>
  <si>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</si>
  <si>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</si>
  <si>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</si>
  <si>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</si>
  <si>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</si>
  <si>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</si>
  <si>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</si>
  <si>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</si>
  <si>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</si>
  <si>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</si>
  <si>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</si>
  <si>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</si>
  <si>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</si>
  <si>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</si>
  <si>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</si>
  <si>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</si>
  <si>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</si>
  <si>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</si>
  <si>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</si>
  <si>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</si>
  <si>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</si>
  <si>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</si>
  <si>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</si>
  <si>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</si>
  <si>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</si>
  <si>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</si>
  <si>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</si>
  <si>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</si>
  <si>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</si>
  <si>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</si>
  <si>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</si>
  <si>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</si>
  <si>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</si>
  <si>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</si>
  <si>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</si>
  <si>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</si>
  <si>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</si>
  <si>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</si>
  <si>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</si>
  <si>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</si>
  <si>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</si>
  <si>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</si>
  <si>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</si>
  <si>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</si>
  <si>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</si>
  <si>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</si>
  <si>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</si>
  <si>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</si>
  <si>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</si>
  <si>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</si>
  <si>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</si>
  <si>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</si>
  <si>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</si>
  <si>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</si>
  <si>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</si>
  <si>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</si>
  <si>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</si>
  <si>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</si>
  <si>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</si>
  <si>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</si>
  <si>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</si>
  <si>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</si>
  <si>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</si>
  <si>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</si>
  <si>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</si>
  <si>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</si>
  <si>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</si>
  <si>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</si>
  <si>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</si>
  <si>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</si>
  <si>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</si>
  <si>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</si>
  <si>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</si>
  <si>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</si>
  <si>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</si>
  <si>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</si>
  <si>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</si>
  <si>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</si>
  <si>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</si>
  <si>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</si>
  <si>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</si>
  <si>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</si>
  <si>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</si>
  <si>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</si>
  <si>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</si>
  <si>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</si>
  <si>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</si>
  <si>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</si>
  <si>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</si>
  <si>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</si>
  <si>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</si>
  <si>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</si>
  <si>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</si>
  <si>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</si>
  <si>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</si>
  <si>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</si>
  <si>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</si>
  <si>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</si>
  <si>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</si>
  <si>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</si>
  <si>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</si>
  <si>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</si>
  <si>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</si>
  <si>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</si>
  <si>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</si>
  <si>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</si>
  <si>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</si>
  <si>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</si>
  <si>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</si>
  <si>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</si>
  <si>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</si>
  <si>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</si>
  <si>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</si>
  <si>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</si>
  <si>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</si>
  <si>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</si>
  <si>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</si>
  <si>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</si>
  <si>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</si>
  <si>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</si>
  <si>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</si>
  <si>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</si>
  <si>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</si>
  <si>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</si>
  <si>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</si>
  <si>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</si>
  <si>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</si>
  <si>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</si>
  <si>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</si>
  <si>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</si>
  <si>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</si>
  <si>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</si>
  <si>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</si>
  <si>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</si>
  <si>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</si>
  <si>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</si>
  <si>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</si>
  <si>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</si>
  <si>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</si>
  <si>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</si>
  <si>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</si>
  <si>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</si>
  <si>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</si>
  <si>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</si>
  <si>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</si>
  <si>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</si>
  <si>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</si>
  <si>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</si>
  <si>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</si>
  <si>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</si>
  <si>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</si>
  <si>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</si>
  <si>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</si>
  <si>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</si>
  <si>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</si>
  <si>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</si>
  <si>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</si>
  <si>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</si>
  <si>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</si>
  <si>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</si>
  <si>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</si>
  <si>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</si>
  <si>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</si>
  <si>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</si>
  <si>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</si>
  <si>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</si>
  <si>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</si>
  <si>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</si>
  <si>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</si>
  <si>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</si>
  <si>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</si>
  <si>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</si>
  <si>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</si>
  <si>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</si>
  <si>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</si>
  <si>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</si>
  <si>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</si>
  <si>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</si>
  <si>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</si>
  <si>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</si>
  <si>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</si>
  <si>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</si>
  <si>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</si>
  <si>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</si>
  <si>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</si>
  <si>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</si>
  <si>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</si>
  <si>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</si>
  <si>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</si>
  <si>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</si>
  <si>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</si>
  <si>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</si>
  <si>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</si>
  <si>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</si>
  <si>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</si>
  <si>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</si>
  <si>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</si>
  <si>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</si>
  <si>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</si>
  <si>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</si>
  <si>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</si>
  <si>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</si>
  <si>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</si>
  <si>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</si>
  <si>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</si>
  <si>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</si>
  <si>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</si>
  <si>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</si>
  <si>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</si>
  <si>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</si>
  <si>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</si>
  <si>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</si>
  <si>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</si>
  <si>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</si>
  <si>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</si>
  <si>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</si>
  <si>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</si>
  <si>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</si>
  <si>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</si>
  <si>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</si>
  <si>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</si>
  <si>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</si>
  <si>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</si>
  <si>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</si>
  <si>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</si>
  <si>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</si>
  <si>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</si>
  <si>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</si>
  <si>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</si>
  <si>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</si>
  <si>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</si>
  <si>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</si>
  <si>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</si>
  <si>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</si>
  <si>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</si>
  <si>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</si>
  <si>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</si>
  <si>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</si>
  <si>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</si>
  <si>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</si>
  <si>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</si>
  <si>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</si>
  <si>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</si>
  <si>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</si>
  <si>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</si>
  <si>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</si>
  <si>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</si>
  <si>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</si>
  <si>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</si>
  <si>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</si>
  <si>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</si>
  <si>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</si>
  <si>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</si>
  <si>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</si>
  <si>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</si>
  <si>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</si>
  <si>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</si>
  <si>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</si>
  <si>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</si>
  <si>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</si>
  <si>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</si>
  <si>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</si>
  <si>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</si>
  <si>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</si>
  <si>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</si>
  <si>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</si>
  <si>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</si>
  <si>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</si>
  <si>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</si>
  <si>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</si>
  <si>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</si>
  <si>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</si>
  <si>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</si>
  <si>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</si>
  <si>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</si>
  <si>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</si>
  <si>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</si>
  <si>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</si>
  <si>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</si>
  <si>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</si>
  <si>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</si>
  <si>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</si>
  <si>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</si>
  <si>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</si>
  <si>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</si>
  <si>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</si>
  <si>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</si>
  <si>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</si>
  <si>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</si>
  <si>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</si>
  <si>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</si>
  <si>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</si>
  <si>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</si>
  <si>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</si>
  <si>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</si>
  <si>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</si>
  <si>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</si>
  <si>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</si>
  <si>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</si>
  <si>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</si>
  <si>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</si>
  <si>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</si>
  <si>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</si>
  <si>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</si>
  <si>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</si>
  <si>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</si>
  <si>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</si>
  <si>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</si>
  <si>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</si>
  <si>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</si>
  <si>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</si>
  <si>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</si>
  <si>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</si>
  <si>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</si>
  <si>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</si>
  <si>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</si>
  <si>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</si>
  <si>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</si>
  <si>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</si>
  <si>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</si>
  <si>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</si>
  <si>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</si>
  <si>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</si>
  <si>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</si>
  <si>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</si>
  <si>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</si>
  <si>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</si>
  <si>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</si>
  <si>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</si>
  <si>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</si>
  <si>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</si>
  <si>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</si>
  <si>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</si>
  <si>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</si>
  <si>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</si>
  <si>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</si>
  <si>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</si>
  <si>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</si>
  <si>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</si>
  <si>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</si>
  <si>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</si>
  <si>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</si>
  <si>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</si>
  <si>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</si>
  <si>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</si>
  <si>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</si>
  <si>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</si>
  <si>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</si>
  <si>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</si>
  <si>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</si>
  <si>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</si>
  <si>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</si>
  <si>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</si>
  <si>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</si>
  <si>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</si>
  <si>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</si>
  <si>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</si>
  <si>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</si>
  <si>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</si>
  <si>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</si>
  <si>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</si>
  <si>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</si>
  <si>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</si>
  <si>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</si>
  <si>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</si>
  <si>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</si>
  <si>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</si>
  <si>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</si>
  <si>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</si>
  <si>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</si>
  <si>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</si>
  <si>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</si>
  <si>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</si>
  <si>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</si>
  <si>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</si>
  <si>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</si>
  <si>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</si>
  <si>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</si>
  <si>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</si>
  <si>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</si>
  <si>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</si>
  <si>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</si>
  <si>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</si>
  <si>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</si>
  <si>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</si>
  <si>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</si>
  <si>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</si>
  <si>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</si>
  <si>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</si>
  <si>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</si>
  <si>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</si>
  <si>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</si>
  <si>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</si>
  <si>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</si>
  <si>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</si>
  <si>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</si>
  <si>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</si>
  <si>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</si>
  <si>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</si>
  <si>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</si>
  <si>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</si>
  <si>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</si>
  <si>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</si>
  <si>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</si>
  <si>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</si>
  <si>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</si>
  <si>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</si>
  <si>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</si>
  <si>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</si>
  <si>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</si>
  <si>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</si>
  <si>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</si>
  <si>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</si>
  <si>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</si>
  <si>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</si>
  <si>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</si>
  <si>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</si>
  <si>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</si>
  <si>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</si>
  <si>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</si>
  <si>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</si>
  <si>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</si>
  <si>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</si>
  <si>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</si>
  <si>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</si>
  <si>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</si>
  <si>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</si>
  <si>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</si>
  <si>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</si>
  <si>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</si>
  <si>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</si>
  <si>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</si>
  <si>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</si>
  <si>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</si>
  <si>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</si>
  <si>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</si>
  <si>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</si>
  <si>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</si>
  <si>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</si>
  <si>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</si>
  <si>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</si>
  <si>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</si>
  <si>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</si>
  <si>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</si>
  <si>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</si>
  <si>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</si>
  <si>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</si>
  <si>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</si>
  <si>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</si>
  <si>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</si>
  <si>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</si>
  <si>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</si>
  <si>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</si>
  <si>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</si>
  <si>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</si>
  <si>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</si>
  <si>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</si>
  <si>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</si>
  <si>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</si>
  <si>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</si>
  <si>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</si>
  <si>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</si>
  <si>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</si>
  <si>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</si>
  <si>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</si>
  <si>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</si>
  <si>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</si>
  <si>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</si>
  <si>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</si>
  <si>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</si>
  <si>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</si>
  <si>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</si>
  <si>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</si>
  <si>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</si>
  <si>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</si>
  <si>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</si>
  <si>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</si>
  <si>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</si>
  <si>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</si>
  <si>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</si>
  <si>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</si>
  <si>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</si>
  <si>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</si>
  <si>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</si>
  <si>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</si>
  <si>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</si>
  <si>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</si>
  <si>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</si>
  <si>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</si>
  <si>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</si>
  <si>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</si>
  <si>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</si>
  <si>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</si>
  <si>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</si>
  <si>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</si>
  <si>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</si>
  <si>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</si>
  <si>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</si>
  <si>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</si>
  <si>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</si>
  <si>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</si>
  <si>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</si>
  <si>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</si>
  <si>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</si>
  <si>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</si>
  <si>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</si>
  <si>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</si>
  <si>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</si>
  <si>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</si>
  <si>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</si>
  <si>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</si>
  <si>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</si>
  <si>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</si>
  <si>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</si>
  <si>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</si>
  <si>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</si>
  <si>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</si>
  <si>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</si>
  <si>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</si>
  <si>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</si>
  <si>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</si>
  <si>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</si>
  <si>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</si>
  <si>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</si>
  <si>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</si>
  <si>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</si>
  <si>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</si>
  <si>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</si>
  <si>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</si>
  <si>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</si>
  <si>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</si>
  <si>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</si>
  <si>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</si>
  <si>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</si>
  <si>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</si>
  <si>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</si>
  <si>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</si>
  <si>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</si>
  <si>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</si>
  <si>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</si>
  <si>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</si>
  <si>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</si>
  <si>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</si>
  <si>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</si>
  <si>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</si>
  <si>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</si>
  <si>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</si>
  <si>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</si>
  <si>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</si>
  <si>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</si>
  <si>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</si>
  <si>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</si>
  <si>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</si>
  <si>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</si>
  <si>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</si>
  <si>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</si>
  <si>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</si>
  <si>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</si>
  <si>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</si>
  <si>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</si>
  <si>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</si>
  <si>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</si>
  <si>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</si>
  <si>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</si>
  <si>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</si>
  <si>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</si>
  <si>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</si>
  <si>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</si>
  <si>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</si>
  <si>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</si>
  <si>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</si>
  <si>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</si>
  <si>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</si>
  <si>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</si>
  <si>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</si>
  <si>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</si>
  <si>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</si>
  <si>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</si>
  <si>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</si>
  <si>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</si>
  <si>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</si>
  <si>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</si>
  <si>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</si>
  <si>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</si>
  <si>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</si>
  <si>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</si>
  <si>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</si>
  <si>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</si>
  <si>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</si>
  <si>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</si>
  <si>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</si>
  <si>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</si>
  <si>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</si>
  <si>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</si>
  <si>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</si>
  <si>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</si>
  <si>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</si>
  <si>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</si>
  <si>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</si>
  <si>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</si>
  <si>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</si>
  <si>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</si>
  <si>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</si>
  <si>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</si>
  <si>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</si>
  <si>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</si>
  <si>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</si>
  <si>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</si>
  <si>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</si>
  <si>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</si>
  <si>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</si>
  <si>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</si>
  <si>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</si>
  <si>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</si>
  <si>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</si>
  <si>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</si>
  <si>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</si>
  <si>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</si>
  <si>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</si>
  <si>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</si>
  <si>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</si>
  <si>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</si>
  <si>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</si>
  <si>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</si>
  <si>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</si>
  <si>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</si>
  <si>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</si>
  <si>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</si>
  <si>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</si>
  <si>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</si>
  <si>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</si>
  <si>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</si>
  <si>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</si>
  <si>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</si>
  <si>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</si>
  <si>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</si>
  <si>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</si>
  <si>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</si>
  <si>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</si>
  <si>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</si>
  <si>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</si>
  <si>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</si>
  <si>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</si>
  <si>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</si>
  <si>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</si>
  <si>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</si>
  <si>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</si>
  <si>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</si>
  <si>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</si>
  <si>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</si>
  <si>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</si>
  <si>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</si>
  <si>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</si>
  <si>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</si>
  <si>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</si>
  <si>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</si>
  <si>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</si>
  <si>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</si>
  <si>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</si>
  <si>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</si>
  <si>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</si>
  <si>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</si>
  <si>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</si>
  <si>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</si>
  <si>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</si>
  <si>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</si>
  <si>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</si>
  <si>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</si>
  <si>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</si>
  <si>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</si>
  <si>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</si>
  <si>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</si>
  <si>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</si>
  <si>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</si>
  <si>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</si>
  <si>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</si>
  <si>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</si>
  <si>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</si>
  <si>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</si>
  <si>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</si>
  <si>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</si>
  <si>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</si>
  <si>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</si>
  <si>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</si>
  <si>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</si>
  <si>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</si>
  <si>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</si>
  <si>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</si>
  <si>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</si>
  <si>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</si>
  <si>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</si>
  <si>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</si>
  <si>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</si>
  <si>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</si>
  <si>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</si>
  <si>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</si>
  <si>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</si>
  <si>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</si>
  <si>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</si>
  <si>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</si>
  <si>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</si>
  <si>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</si>
  <si>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</si>
  <si>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</si>
  <si>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</si>
  <si>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</si>
  <si>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</si>
  <si>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</si>
  <si>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</si>
  <si>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</si>
  <si>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</si>
  <si>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</si>
  <si>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</si>
  <si>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</si>
  <si>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</si>
  <si>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</si>
  <si>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</si>
  <si>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</si>
  <si>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</si>
  <si>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</si>
  <si>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</si>
  <si>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</si>
  <si>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</si>
  <si>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</si>
  <si>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</si>
  <si>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</si>
  <si>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</si>
  <si>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</si>
  <si>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</si>
  <si>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</si>
  <si>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</si>
  <si>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</si>
  <si>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</si>
  <si>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</si>
  <si>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</si>
  <si>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</si>
  <si>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</si>
  <si>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</si>
  <si>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</si>
  <si>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</si>
  <si>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</si>
  <si>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</si>
  <si>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</si>
  <si>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</si>
  <si>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</si>
  <si>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</si>
  <si>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</si>
  <si>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</si>
  <si>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</si>
  <si>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</si>
  <si>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</si>
  <si>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</si>
  <si>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</si>
  <si>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</si>
  <si>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</si>
  <si>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</si>
  <si>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</si>
  <si>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</si>
  <si>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</si>
  <si>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</si>
  <si>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</si>
  <si>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</si>
  <si>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</si>
  <si>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</si>
  <si>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</si>
  <si>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</si>
  <si>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</si>
  <si>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</si>
  <si>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</si>
  <si>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</si>
  <si>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</si>
  <si>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</si>
  <si>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</si>
  <si>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</si>
  <si>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</si>
  <si>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</si>
  <si>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</si>
  <si>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</si>
  <si>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</si>
  <si>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</si>
  <si>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</si>
  <si>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</si>
  <si>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</si>
  <si>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</si>
  <si>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</si>
  <si>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</si>
  <si>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</si>
  <si>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</si>
  <si>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</si>
  <si>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</si>
  <si>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</si>
  <si>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</si>
  <si>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</si>
  <si>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</si>
  <si>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</si>
  <si>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</si>
  <si>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</si>
  <si>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</si>
  <si>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</si>
  <si>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</si>
  <si>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</si>
  <si>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</si>
  <si>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</si>
  <si>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</si>
  <si>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</si>
  <si>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</si>
  <si>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</si>
  <si>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</si>
  <si>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</si>
  <si>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</si>
  <si>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</si>
  <si>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</si>
  <si>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</si>
  <si>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</si>
  <si>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</si>
  <si>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</si>
  <si>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</si>
  <si>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</si>
  <si>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</si>
  <si>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</si>
  <si>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</si>
  <si>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</si>
  <si>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</si>
  <si>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</si>
  <si>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</si>
  <si>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</si>
  <si>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</si>
  <si>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</si>
  <si>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</si>
  <si>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</si>
  <si>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</si>
  <si>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</si>
  <si>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</si>
  <si>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</si>
  <si>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</si>
  <si>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</si>
  <si>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</si>
  <si>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</si>
  <si>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</si>
  <si>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</si>
  <si>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</si>
  <si>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</si>
  <si>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</si>
  <si>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</si>
  <si>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</si>
  <si>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</si>
  <si>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</si>
  <si>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</si>
  <si>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</si>
  <si>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</si>
  <si>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</si>
  <si>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</si>
  <si>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</si>
  <si>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</si>
  <si>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</si>
  <si>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</si>
  <si>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</si>
  <si>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</si>
  <si>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</si>
  <si>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</si>
  <si>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</si>
  <si>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</si>
  <si>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</si>
  <si>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</si>
  <si>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</si>
  <si>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</si>
  <si>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</si>
  <si>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</si>
  <si>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</si>
  <si>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</si>
  <si>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</si>
  <si>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</si>
  <si>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</si>
  <si>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</si>
  <si>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</si>
  <si>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</si>
  <si>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</si>
  <si>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</si>
  <si>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</si>
  <si>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</si>
  <si>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</si>
  <si>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</si>
  <si>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</si>
  <si>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</si>
  <si>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</si>
  <si>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</si>
  <si>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</si>
  <si>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</si>
  <si>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</si>
  <si>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</si>
  <si>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</si>
  <si>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</si>
  <si>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</si>
  <si>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</si>
  <si>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</si>
  <si>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</si>
  <si>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</si>
  <si>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</si>
  <si>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</si>
  <si>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</si>
  <si>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</si>
  <si>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</si>
  <si>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</si>
  <si>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</si>
  <si>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</si>
  <si>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</si>
  <si>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</si>
  <si>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</si>
  <si>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</si>
  <si>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</si>
  <si>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</si>
  <si>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</si>
  <si>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</si>
  <si>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</si>
  <si>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</si>
  <si>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</si>
  <si>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</si>
  <si>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</si>
  <si>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</si>
  <si>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</si>
  <si>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</si>
  <si>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</si>
  <si>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</si>
  <si>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</si>
  <si>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</si>
  <si>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</si>
  <si>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</si>
  <si>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</si>
  <si>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</si>
  <si>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</si>
  <si>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</si>
  <si>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</si>
  <si>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</si>
  <si>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</si>
  <si>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</si>
  <si>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</si>
  <si>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</si>
  <si>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</si>
  <si>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</si>
  <si>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</si>
  <si>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</si>
  <si>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</si>
  <si>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</si>
  <si>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</si>
  <si>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</si>
  <si>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</si>
  <si>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</si>
  <si>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</si>
  <si>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</si>
  <si>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</si>
  <si>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</si>
  <si>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</si>
  <si>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</si>
  <si>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</si>
  <si>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</si>
  <si>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</si>
  <si>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</si>
  <si>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</si>
  <si>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</si>
  <si>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</si>
  <si>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</si>
  <si>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</si>
  <si>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</si>
  <si>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</si>
  <si>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</si>
  <si>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</si>
  <si>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</si>
  <si>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</si>
  <si>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</si>
  <si>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</si>
  <si>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</si>
  <si>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</si>
  <si>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</si>
  <si>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</si>
  <si>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</si>
  <si>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</si>
  <si>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</si>
  <si>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</si>
  <si>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</si>
  <si>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</si>
  <si>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</si>
  <si>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</si>
  <si>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</si>
  <si>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</si>
  <si>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</si>
  <si>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</si>
  <si>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</si>
  <si>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</si>
  <si>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</si>
  <si>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</si>
  <si>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</si>
  <si>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</si>
  <si>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</si>
  <si>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</si>
  <si>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</si>
  <si>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</si>
  <si>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</si>
  <si>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</si>
  <si>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</si>
  <si>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</si>
  <si>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</si>
  <si>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</si>
  <si>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</si>
  <si>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</si>
  <si>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</si>
  <si>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</si>
  <si>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</si>
  <si>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</si>
  <si>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</si>
  <si>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</si>
  <si>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</si>
  <si>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</si>
  <si>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</si>
  <si>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</si>
  <si>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</si>
  <si>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</si>
  <si>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</si>
  <si>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</si>
  <si>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</si>
  <si>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</si>
  <si>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</si>
  <si>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</si>
  <si>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</si>
  <si>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</si>
  <si>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</si>
  <si>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</si>
  <si>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</si>
  <si>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</si>
  <si>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</si>
  <si>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</si>
  <si>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</si>
  <si>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</si>
  <si>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</si>
  <si>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</si>
  <si>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</si>
  <si>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</si>
  <si>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</si>
  <si>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</si>
  <si>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</si>
  <si>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</si>
  <si>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</si>
  <si>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</si>
  <si>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</si>
  <si>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</si>
  <si>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</si>
  <si>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</si>
  <si>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</si>
  <si>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</si>
  <si>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</si>
  <si>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</si>
  <si>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</si>
  <si>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</si>
  <si>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</si>
  <si>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</si>
  <si>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</si>
  <si>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</si>
  <si>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</si>
  <si>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</si>
  <si>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</si>
  <si>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</si>
  <si>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</si>
  <si>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</si>
  <si>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</si>
  <si>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</si>
  <si>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</si>
  <si>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</si>
  <si>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</si>
  <si>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</si>
  <si>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</si>
  <si>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</si>
  <si>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</si>
  <si>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</si>
  <si>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</si>
  <si>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</si>
  <si>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</si>
  <si>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</si>
  <si>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</si>
  <si>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</si>
  <si>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</si>
  <si>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</si>
  <si>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</si>
  <si>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</si>
  <si>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</si>
  <si>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</si>
  <si>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</si>
  <si>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</si>
  <si>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</si>
  <si>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</si>
  <si>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</si>
  <si>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</si>
  <si>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</si>
  <si>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</si>
  <si>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</si>
  <si>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</si>
  <si>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</si>
  <si>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</si>
  <si>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</si>
  <si>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</si>
  <si>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</si>
  <si>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</si>
  <si>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</si>
  <si>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</si>
  <si>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</si>
  <si>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</si>
  <si>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</si>
  <si>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</si>
  <si>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</si>
  <si>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</si>
  <si>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</si>
  <si>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</si>
  <si>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</si>
  <si>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</si>
  <si>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</si>
  <si>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</si>
  <si>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</si>
  <si>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</si>
  <si>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</si>
  <si>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</si>
  <si>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</si>
  <si>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</si>
  <si>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</si>
  <si>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</si>
  <si>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</si>
  <si>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</si>
  <si>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</si>
  <si>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</si>
  <si>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</si>
  <si>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</si>
  <si>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</si>
  <si>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</si>
  <si>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</si>
  <si>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</si>
  <si>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</si>
  <si>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</si>
  <si>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</si>
  <si>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</si>
  <si>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</si>
  <si>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</si>
  <si>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</si>
  <si>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</si>
  <si>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</si>
  <si>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</si>
  <si>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</si>
  <si>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</si>
  <si>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</si>
  <si>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</si>
  <si>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</si>
  <si>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</si>
  <si>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</si>
  <si>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</si>
  <si>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</si>
  <si>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</si>
  <si>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</si>
  <si>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</si>
  <si>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</si>
  <si>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</si>
  <si>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</si>
  <si>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</si>
  <si>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</si>
  <si>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</si>
  <si>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</si>
  <si>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</si>
  <si>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</si>
  <si>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</si>
  <si>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</si>
  <si>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</si>
  <si>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</si>
  <si>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</si>
  <si>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</si>
  <si>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</si>
  <si>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</si>
  <si>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</si>
  <si>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</si>
  <si>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</si>
  <si>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</si>
  <si>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</si>
  <si>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</si>
  <si>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</si>
  <si>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</si>
  <si>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</si>
  <si>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</si>
  <si>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</si>
  <si>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</si>
  <si>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</si>
  <si>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</si>
  <si>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</si>
  <si>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</si>
  <si>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</si>
  <si>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</si>
  <si>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</si>
  <si>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</si>
  <si>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</si>
  <si>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</si>
  <si>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</si>
  <si>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</si>
  <si>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</si>
  <si>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</si>
  <si>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</si>
  <si>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</si>
  <si>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</si>
  <si>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</si>
  <si>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</si>
  <si>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</si>
  <si>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</si>
  <si>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</si>
  <si>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</si>
  <si>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</si>
  <si>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</si>
  <si>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</si>
  <si>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</si>
  <si>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</si>
  <si>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</si>
  <si>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</si>
  <si>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</si>
  <si>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</si>
  <si>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</si>
  <si>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</si>
  <si>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</si>
  <si>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</si>
  <si>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</si>
  <si>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</si>
  <si>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</si>
  <si>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</si>
  <si>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</si>
  <si>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</si>
  <si>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</si>
  <si>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</si>
  <si>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</si>
  <si>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</si>
  <si>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</si>
  <si>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</si>
  <si>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</si>
  <si>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</si>
  <si>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</si>
  <si>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</si>
  <si>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</si>
  <si>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</si>
  <si>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</si>
  <si>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</si>
  <si>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</si>
  <si>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</si>
  <si>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</si>
  <si>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</si>
  <si>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</si>
  <si>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</si>
  <si>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</si>
  <si>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</si>
  <si>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</si>
  <si>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</si>
  <si>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</si>
  <si>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</si>
  <si>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</si>
  <si>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</si>
  <si>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</si>
  <si>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</si>
  <si>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</si>
  <si>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</si>
  <si>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</si>
  <si>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</si>
  <si>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</si>
  <si>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</si>
  <si>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</si>
  <si>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</si>
  <si>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</si>
  <si>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</si>
  <si>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</si>
  <si>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</si>
  <si>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</si>
  <si>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</si>
  <si>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</si>
  <si>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</si>
  <si>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</si>
  <si>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</si>
  <si>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</si>
  <si>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</si>
  <si>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</si>
  <si>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</si>
  <si>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</si>
  <si>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</si>
  <si>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</si>
  <si>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</si>
  <si>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</si>
  <si>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</si>
  <si>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</si>
  <si>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</si>
  <si>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</si>
  <si>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</si>
  <si>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</si>
  <si>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</si>
  <si>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</si>
  <si>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</si>
  <si>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</si>
  <si>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</si>
  <si>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</si>
  <si>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</si>
  <si>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</si>
  <si>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</si>
  <si>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</si>
  <si>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</si>
  <si>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</si>
  <si>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</si>
  <si>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</si>
  <si>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</si>
  <si>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</si>
  <si>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</si>
  <si>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</si>
  <si>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</si>
  <si>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</si>
  <si>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</si>
  <si>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</si>
  <si>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</si>
  <si>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</si>
  <si>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</si>
  <si>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</si>
  <si>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</si>
  <si>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</si>
  <si>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</si>
  <si>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</si>
  <si>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</si>
  <si>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</si>
  <si>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</si>
  <si>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</si>
  <si>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</si>
  <si>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</si>
  <si>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</si>
  <si>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</si>
  <si>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</si>
  <si>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</si>
  <si>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</si>
  <si>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</si>
  <si>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</si>
  <si>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</si>
  <si>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</si>
  <si>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</si>
  <si>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</si>
  <si>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</si>
  <si>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</si>
  <si>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</si>
  <si>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</si>
  <si>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</si>
  <si>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</si>
  <si>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</si>
  <si>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</si>
  <si>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</si>
  <si>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</si>
  <si>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</si>
  <si>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</si>
  <si>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</si>
  <si>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</si>
  <si>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</si>
  <si>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</si>
  <si>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</si>
  <si>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</si>
  <si>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</si>
  <si>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</si>
  <si>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</si>
  <si>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</si>
  <si>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</si>
  <si>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</si>
  <si>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</si>
  <si>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</si>
  <si>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</si>
  <si>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</si>
  <si>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</si>
  <si>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</si>
  <si>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</si>
  <si>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</si>
  <si>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</si>
  <si>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</si>
  <si>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</si>
  <si>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</si>
  <si>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</si>
  <si>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</si>
  <si>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</si>
  <si>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</si>
  <si>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</si>
  <si>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</si>
  <si>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</si>
  <si>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</si>
  <si>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</si>
  <si>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</si>
  <si>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</si>
  <si>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</si>
  <si>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</si>
  <si>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</si>
  <si>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</si>
  <si>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</si>
  <si>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</si>
  <si>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</si>
  <si>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</si>
  <si>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</si>
  <si>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</si>
  <si>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</si>
  <si>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</si>
  <si>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</si>
  <si>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</si>
  <si>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</si>
  <si>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</si>
  <si>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</si>
  <si>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</si>
  <si>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</si>
  <si>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</si>
  <si>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</si>
  <si>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</si>
  <si>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</si>
  <si>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</si>
  <si>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</si>
  <si>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</si>
  <si>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</si>
  <si>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</si>
  <si>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</si>
  <si>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</si>
  <si>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</si>
  <si>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</si>
  <si>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</si>
  <si>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</si>
  <si>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</si>
  <si>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</si>
  <si>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</si>
  <si>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</si>
  <si>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</si>
  <si>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</si>
  <si>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</si>
  <si>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</si>
  <si>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</si>
  <si>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</si>
  <si>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</si>
  <si>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</si>
  <si>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</si>
  <si>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</si>
  <si>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</si>
  <si>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</si>
  <si>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</si>
  <si>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</si>
  <si>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</si>
  <si>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</si>
  <si>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</si>
  <si>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</si>
  <si>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</si>
  <si>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</si>
  <si>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</si>
  <si>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</si>
  <si>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</si>
  <si>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</si>
  <si>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</si>
  <si>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</si>
  <si>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</si>
  <si>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</si>
  <si>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</si>
  <si>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</si>
  <si>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</si>
  <si>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</si>
  <si>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</si>
  <si>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</si>
  <si>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</si>
  <si>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</si>
  <si>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</si>
  <si>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</si>
  <si>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</si>
  <si>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</si>
  <si>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</si>
  <si>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</si>
  <si>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</si>
  <si>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</si>
  <si>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</si>
  <si>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</si>
  <si>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</si>
  <si>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</si>
  <si>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</si>
  <si>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</si>
  <si>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</si>
  <si>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</si>
  <si>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</si>
  <si>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</si>
  <si>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</si>
  <si>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</si>
  <si>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</si>
  <si>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</si>
  <si>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</si>
  <si>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</si>
  <si>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</si>
  <si>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</si>
  <si>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</si>
  <si>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</si>
  <si>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</si>
  <si>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</si>
  <si>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</si>
  <si>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</si>
  <si>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</si>
  <si>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</si>
  <si>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</si>
  <si>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</si>
  <si>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</si>
  <si>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</si>
  <si>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</si>
  <si>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</si>
  <si>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</si>
  <si>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</si>
  <si>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</si>
  <si>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</si>
  <si>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</si>
  <si>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</si>
  <si>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</si>
  <si>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</si>
  <si>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</si>
  <si>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</si>
  <si>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</si>
  <si>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</si>
  <si>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</si>
  <si>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</si>
  <si>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</si>
  <si>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</si>
  <si>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</si>
  <si>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</si>
  <si>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</si>
  <si>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</si>
  <si>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</si>
  <si>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</si>
  <si>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</si>
  <si>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</si>
  <si>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</si>
  <si>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</si>
  <si>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</si>
  <si>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</si>
  <si>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</si>
  <si>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</si>
  <si>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</si>
  <si>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</si>
  <si>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</si>
  <si>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</si>
  <si>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</si>
  <si>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</si>
  <si>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</si>
  <si>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</si>
  <si>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</si>
  <si>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</si>
  <si>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</si>
  <si>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</si>
  <si>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</si>
  <si>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</si>
  <si>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</si>
  <si>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</si>
  <si>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</si>
  <si>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</si>
  <si>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</si>
  <si>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</si>
  <si>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</si>
  <si>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</si>
  <si>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</si>
  <si>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</si>
  <si>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</si>
  <si>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</si>
  <si>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</si>
  <si>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</si>
  <si>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</si>
  <si>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</si>
  <si>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</si>
  <si>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</si>
  <si>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</si>
  <si>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</si>
  <si>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</si>
  <si>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</si>
  <si>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</si>
  <si>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</si>
  <si>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</si>
  <si>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</si>
  <si>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</si>
  <si>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</si>
  <si>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</si>
  <si>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</si>
  <si>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</si>
  <si>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</si>
  <si>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</si>
  <si>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</si>
  <si>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</si>
  <si>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</si>
  <si>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</si>
  <si>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</si>
  <si>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</si>
  <si>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</si>
  <si>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</si>
  <si>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</si>
  <si>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</si>
  <si>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</si>
  <si>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</si>
  <si>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</si>
  <si>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</si>
  <si>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</si>
  <si>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</si>
  <si>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</si>
  <si>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</si>
  <si>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</si>
  <si>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</si>
  <si>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</si>
  <si>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</si>
  <si>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</si>
  <si>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</si>
  <si>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</si>
  <si>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</si>
  <si>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</si>
  <si>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</si>
  <si>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</si>
  <si>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</si>
  <si>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</si>
  <si>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</si>
  <si>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</si>
  <si>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</si>
  <si>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</si>
  <si>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</si>
  <si>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</si>
  <si>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</si>
  <si>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</si>
  <si>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</si>
  <si>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</si>
  <si>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</si>
  <si>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</si>
  <si>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</si>
  <si>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</si>
  <si>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</si>
  <si>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</si>
  <si>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</si>
  <si>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</si>
  <si>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</si>
  <si>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</si>
  <si>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</si>
  <si>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</si>
  <si>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</si>
  <si>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</si>
  <si>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</si>
  <si>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</si>
  <si>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</si>
  <si>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</si>
  <si>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</si>
  <si>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</si>
  <si>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</si>
  <si>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</si>
  <si>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</si>
  <si>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</si>
  <si>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</si>
  <si>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</si>
  <si>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</si>
  <si>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</si>
  <si>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</si>
  <si>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</si>
  <si>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</si>
  <si>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</si>
  <si>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</si>
  <si>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</si>
  <si>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</si>
  <si>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</si>
  <si>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</si>
  <si>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</si>
  <si>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</si>
  <si>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</si>
  <si>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</si>
  <si>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</si>
  <si>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</si>
  <si>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</si>
  <si>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</si>
  <si>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</si>
  <si>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</si>
  <si>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</si>
  <si>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</si>
  <si>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</si>
  <si>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</si>
  <si>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</si>
  <si>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</si>
  <si>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</si>
  <si>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</si>
  <si>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</si>
  <si>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</si>
  <si>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</si>
  <si>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</si>
  <si>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</si>
  <si>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</si>
  <si>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</si>
  <si>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</si>
  <si>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</si>
  <si>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</si>
  <si>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</si>
  <si>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</si>
  <si>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</si>
  <si>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</si>
  <si>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</si>
  <si>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</si>
  <si>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</si>
  <si>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</si>
  <si>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</si>
  <si>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</si>
  <si>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</si>
  <si>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</si>
  <si>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</si>
  <si>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</si>
  <si>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</si>
  <si>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</si>
  <si>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</si>
  <si>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</si>
  <si>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</si>
  <si>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</si>
  <si>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</si>
  <si>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</si>
  <si>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</si>
  <si>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</si>
  <si>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</si>
  <si>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</si>
  <si>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</si>
  <si>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</si>
  <si>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</si>
  <si>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</si>
  <si>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</si>
  <si>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</si>
  <si>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</si>
  <si>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</si>
  <si>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</si>
  <si>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</si>
  <si>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</si>
  <si>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</si>
  <si>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</si>
  <si>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</si>
  <si>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</si>
  <si>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</si>
  <si>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</si>
  <si>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</si>
  <si>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</si>
  <si>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</si>
  <si>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</si>
  <si>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</si>
  <si>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</si>
  <si>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</si>
  <si>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</si>
  <si>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</si>
  <si>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</si>
  <si>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</si>
  <si>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</si>
  <si>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</si>
  <si>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</si>
  <si>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</si>
  <si>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</si>
  <si>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</si>
  <si>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</si>
  <si>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</si>
  <si>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</si>
  <si>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</si>
  <si>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</si>
  <si>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</si>
  <si>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</si>
  <si>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</si>
  <si>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</si>
  <si>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</si>
  <si>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</si>
  <si>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</si>
  <si>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</si>
  <si>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</si>
  <si>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</si>
  <si>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</si>
  <si>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</si>
  <si>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</si>
  <si>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</si>
  <si>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</si>
  <si>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</si>
  <si>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</si>
  <si>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</si>
  <si>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</si>
  <si>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</si>
  <si>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</si>
  <si>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</si>
  <si>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</si>
  <si>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</si>
  <si>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</si>
  <si>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</si>
  <si>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</si>
  <si>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</si>
  <si>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</si>
  <si>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</si>
  <si>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</si>
  <si>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</si>
  <si>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</si>
  <si>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</si>
  <si>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</si>
  <si>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</si>
  <si>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</si>
  <si>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</si>
  <si>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</si>
  <si>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</si>
  <si>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</si>
  <si>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</si>
  <si>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</si>
  <si>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</si>
  <si>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</si>
  <si>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</si>
  <si>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</si>
  <si>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</si>
  <si>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</si>
  <si>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</si>
  <si>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</si>
  <si>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</si>
  <si>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</si>
  <si>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</si>
  <si>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</si>
  <si>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</si>
  <si>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</si>
  <si>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</si>
  <si>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</si>
  <si>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</si>
  <si>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</si>
  <si>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</si>
  <si>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</si>
  <si>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</si>
  <si>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</si>
  <si>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</si>
  <si>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</si>
  <si>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</si>
  <si>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</si>
  <si>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</si>
  <si>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</si>
  <si>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</si>
  <si>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</si>
  <si>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</si>
  <si>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</si>
  <si>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</si>
  <si>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</si>
  <si>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</si>
  <si>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</si>
  <si>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</si>
  <si>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</si>
  <si>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</si>
  <si>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</si>
  <si>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</si>
  <si>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</si>
  <si>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</si>
  <si>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</si>
  <si>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</si>
  <si>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</si>
  <si>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</si>
  <si>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</si>
  <si>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</si>
  <si>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</si>
  <si>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</si>
  <si>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</si>
  <si>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</si>
  <si>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</si>
  <si>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</si>
  <si>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</si>
  <si>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</si>
  <si>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</si>
  <si>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</si>
  <si>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</si>
  <si>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</si>
  <si>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</si>
  <si>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</si>
  <si>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</si>
  <si>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</si>
  <si>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</si>
  <si>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</si>
  <si>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</si>
  <si>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</si>
  <si>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</si>
  <si>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</si>
  <si>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</si>
  <si>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</si>
  <si>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</si>
  <si>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</si>
  <si>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</si>
  <si>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</si>
  <si>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</si>
  <si>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</si>
  <si>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</si>
  <si>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</si>
  <si>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</si>
  <si>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</si>
  <si>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</si>
  <si>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</si>
  <si>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</si>
  <si>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</si>
  <si>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</si>
  <si>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</si>
  <si>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</si>
  <si>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</si>
  <si>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</si>
  <si>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</si>
  <si>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</si>
  <si>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</si>
  <si>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</si>
  <si>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</si>
  <si>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</si>
  <si>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</si>
  <si>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</si>
  <si>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</si>
  <si>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</si>
  <si>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</si>
  <si>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</si>
  <si>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</si>
  <si>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</si>
  <si>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</si>
  <si>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</si>
  <si>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</si>
  <si>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</si>
  <si>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</si>
  <si>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</si>
  <si>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</si>
  <si>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</si>
  <si>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</si>
  <si>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</si>
  <si>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</si>
  <si>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</si>
  <si>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</si>
  <si>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</si>
  <si>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</si>
  <si>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</si>
  <si>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</si>
  <si>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</si>
  <si>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</si>
  <si>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</si>
  <si>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</si>
  <si>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</si>
  <si>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</si>
  <si>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</si>
  <si>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</si>
  <si>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</si>
  <si>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</si>
  <si>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</si>
  <si>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</si>
  <si>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</si>
  <si>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</si>
  <si>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</si>
  <si>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</si>
  <si>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</si>
  <si>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</si>
  <si>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</si>
  <si>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</si>
  <si>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</si>
  <si>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</si>
  <si>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</si>
  <si>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</si>
  <si>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</si>
  <si>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</si>
  <si>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</si>
  <si>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</si>
  <si>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</si>
  <si>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</si>
  <si>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</si>
  <si>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</si>
  <si>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</si>
  <si>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</si>
  <si>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</si>
  <si>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</si>
  <si>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</si>
  <si>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</si>
  <si>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</si>
  <si>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</si>
  <si>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</si>
  <si>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</si>
  <si>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</si>
  <si>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</si>
  <si>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</si>
  <si>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</si>
  <si>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</si>
  <si>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C49SZX20230143BH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</si>
</sst>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 vertical="center"/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6" zoomScaleNormal="56" workbookViewId="0">
      <pane ySplit="1" topLeftCell="A3271" activePane="bottomLeft" state="frozen"/>
      <selection pane="bottomLeft" activeCell="K3293" sqref="K3293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3198</v>
      </c>
      <c r="B1" s="168" t="s">
        <v>3199</v>
      </c>
      <c r="C1" s="168" t="s">
        <v>3200</v>
      </c>
      <c r="D1" s="168" t="s">
        <v>3201</v>
      </c>
      <c r="E1" s="162" t="s">
        <v>3202</v>
      </c>
      <c r="F1" s="163" t="s">
        <v>3203</v>
      </c>
      <c r="G1" s="163" t="s">
        <v>3204</v>
      </c>
      <c r="H1" s="1" t="s">
        <v>2</v>
      </c>
      <c r="I1" s="163" t="s">
        <v>3205</v>
      </c>
      <c r="J1" s="60" t="s">
        <v>3</v>
      </c>
      <c r="K1" s="1" t="s">
        <v>4</v>
      </c>
      <c r="L1" s="2" t="s">
        <v>3206</v>
      </c>
      <c r="M1" s="2" t="s">
        <v>3207</v>
      </c>
      <c r="N1" s="3" t="s">
        <v>6</v>
      </c>
      <c r="O1" s="4" t="s">
        <v>7</v>
      </c>
      <c r="P1" s="163" t="s">
        <v>3208</v>
      </c>
      <c r="Q1" s="5" t="s">
        <v>8</v>
      </c>
      <c r="R1" s="6" t="s">
        <v>3209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3210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3211</v>
      </c>
      <c r="AJ1" s="165" t="s">
        <v>3212</v>
      </c>
      <c r="AK1" s="166" t="s">
        <v>3213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3214</v>
      </c>
      <c r="AQ1" s="166" t="s">
        <v>3215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2">
        <v>2018</v>
      </c>
      <c r="G2" s="172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2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3">
        <f t="shared" ref="AE2:AE65" si="5">IF(Q2="","",IF(Q2="Yes",1,0))</f>
        <v>0</v>
      </c>
      <c r="AF2" s="173" t="str">
        <f>IF(AND(COUNTIFS($J1:J$3002,J2)=1,AE2=1),1,"")</f>
        <v/>
      </c>
      <c r="AG2" s="173" t="str">
        <f>IF(C2="","",IF(AND(COUNTIFS($J1:J$3002,J2)=1,C2&lt;&gt;""),1,""))</f>
        <v/>
      </c>
      <c r="AH2" s="173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2">
        <v>2018</v>
      </c>
      <c r="G3" s="172">
        <v>11</v>
      </c>
      <c r="H3" s="91"/>
      <c r="I3" s="57" t="str">
        <f t="shared" si="1"/>
        <v>Q3</v>
      </c>
      <c r="J3" s="92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2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3">
        <f t="shared" si="5"/>
        <v>0</v>
      </c>
      <c r="AF3" s="173" t="str">
        <f>IF(AND(COUNTIFS($J1:J$3002,J3)=1,AE3=1),1,"")</f>
        <v/>
      </c>
      <c r="AG3" s="173" t="str">
        <f>IF(C3="","",IF(AND(COUNTIFS($J1:J$3002,J3)=1,C3&lt;&gt;""),1,""))</f>
        <v/>
      </c>
      <c r="AH3" s="173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2">
        <v>2018</v>
      </c>
      <c r="G4" s="172">
        <v>10</v>
      </c>
      <c r="H4" s="91"/>
      <c r="I4" s="57" t="str">
        <f t="shared" si="1"/>
        <v>Q3</v>
      </c>
      <c r="J4" s="92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2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3">
        <f t="shared" si="5"/>
        <v>0</v>
      </c>
      <c r="AF4" s="173" t="str">
        <f>IF(AND(COUNTIFS($J1:J$3002,J4)=1,AE4=1),1,"")</f>
        <v/>
      </c>
      <c r="AG4" s="173" t="str">
        <f>IF(C4="","",IF(AND(COUNTIFS($J1:J$3002,J4)=1,C4&lt;&gt;""),1,""))</f>
        <v/>
      </c>
      <c r="AH4" s="173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2">
        <v>2018</v>
      </c>
      <c r="G5" s="172">
        <v>9</v>
      </c>
      <c r="H5" s="91"/>
      <c r="I5" s="57" t="str">
        <f t="shared" si="1"/>
        <v>Q2</v>
      </c>
      <c r="J5" s="92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2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3">
        <f t="shared" si="5"/>
        <v>0</v>
      </c>
      <c r="AF5" s="173" t="str">
        <f>IF(AND(COUNTIFS($J1:J$3002,J5)=1,AE5=1),1,"")</f>
        <v/>
      </c>
      <c r="AG5" s="173" t="str">
        <f>IF(C5="","",IF(AND(COUNTIFS($J1:J$3002,J5)=1,C5&lt;&gt;""),1,""))</f>
        <v/>
      </c>
      <c r="AH5" s="173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2">
        <v>2018</v>
      </c>
      <c r="G6" s="172">
        <v>8</v>
      </c>
      <c r="H6" s="91"/>
      <c r="I6" s="57" t="str">
        <f t="shared" si="1"/>
        <v>Q2</v>
      </c>
      <c r="J6" s="92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2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3">
        <f t="shared" si="5"/>
        <v>0</v>
      </c>
      <c r="AF6" s="173" t="str">
        <f>IF(AND(COUNTIFS($J1:J$3002,J6)=1,AE6=1),1,"")</f>
        <v/>
      </c>
      <c r="AG6" s="173" t="str">
        <f>IF(C6="","",IF(AND(COUNTIFS($J1:J$3002,J6)=1,C6&lt;&gt;""),1,""))</f>
        <v/>
      </c>
      <c r="AH6" s="173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2">
        <v>2018</v>
      </c>
      <c r="G7" s="172">
        <v>7</v>
      </c>
      <c r="H7" s="91"/>
      <c r="I7" s="57" t="str">
        <f t="shared" si="1"/>
        <v>Q2</v>
      </c>
      <c r="J7" s="92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2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3">
        <f t="shared" si="5"/>
        <v>0</v>
      </c>
      <c r="AF7" s="173" t="str">
        <f>IF(AND(COUNTIFS($J1:J$3002,J7)=1,AE7=1),1,"")</f>
        <v/>
      </c>
      <c r="AG7" s="173" t="str">
        <f>IF(C7="","",IF(AND(COUNTIFS($J1:J$3002,J7)=1,C7&lt;&gt;""),1,""))</f>
        <v/>
      </c>
      <c r="AH7" s="173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2">
        <v>2018</v>
      </c>
      <c r="G8" s="172">
        <v>6</v>
      </c>
      <c r="H8" s="91"/>
      <c r="I8" s="57" t="str">
        <f t="shared" si="1"/>
        <v>Q1</v>
      </c>
      <c r="J8" s="92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2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3">
        <f t="shared" si="5"/>
        <v>0</v>
      </c>
      <c r="AF8" s="173" t="str">
        <f>IF(AND(COUNTIFS($J1:J$3002,J8)=1,AE8=1),1,"")</f>
        <v/>
      </c>
      <c r="AG8" s="173" t="str">
        <f>IF(C8="","",IF(AND(COUNTIFS($J1:J$3002,J8)=1,C8&lt;&gt;""),1,""))</f>
        <v/>
      </c>
      <c r="AH8" s="173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2">
        <v>2018</v>
      </c>
      <c r="G9" s="172">
        <v>5</v>
      </c>
      <c r="H9" s="91"/>
      <c r="I9" s="57" t="str">
        <f t="shared" si="1"/>
        <v>Q1</v>
      </c>
      <c r="J9" s="92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2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3">
        <f t="shared" si="5"/>
        <v>0</v>
      </c>
      <c r="AF9" s="173" t="str">
        <f>IF(AND(COUNTIFS($J1:J$3002,J9)=1,AE9=1),1,"")</f>
        <v/>
      </c>
      <c r="AG9" s="173" t="str">
        <f>IF(C9="","",IF(AND(COUNTIFS($J1:J$3002,J9)=1,C9&lt;&gt;""),1,""))</f>
        <v/>
      </c>
      <c r="AH9" s="173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2">
        <v>2018</v>
      </c>
      <c r="G10" s="172">
        <v>4</v>
      </c>
      <c r="H10" s="91"/>
      <c r="I10" s="57" t="str">
        <f t="shared" si="1"/>
        <v>Q1</v>
      </c>
      <c r="J10" s="92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2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3">
        <f t="shared" si="5"/>
        <v>0</v>
      </c>
      <c r="AF10" s="173" t="str">
        <f>IF(AND(COUNTIFS($J1:J$3002,J10)=1,AE10=1),1,"")</f>
        <v/>
      </c>
      <c r="AG10" s="173" t="str">
        <f>IF(C10="","",IF(AND(COUNTIFS($J1:J$3002,J10)=1,C10&lt;&gt;""),1,""))</f>
        <v/>
      </c>
      <c r="AH10" s="173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2">
        <v>2019</v>
      </c>
      <c r="G11" s="172">
        <v>12</v>
      </c>
      <c r="H11" s="91"/>
      <c r="I11" s="57" t="str">
        <f t="shared" si="1"/>
        <v>Q3</v>
      </c>
      <c r="J11" s="92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2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3">
        <f t="shared" si="5"/>
        <v>0</v>
      </c>
      <c r="AF11" s="173" t="str">
        <f>IF(AND(COUNTIFS($J1:J$3002,J11)=1,AE11=1),1,"")</f>
        <v/>
      </c>
      <c r="AG11" s="173" t="str">
        <f>IF(C11="","",IF(AND(COUNTIFS($J1:J$3002,J11)=1,C11&lt;&gt;""),1,""))</f>
        <v/>
      </c>
      <c r="AH11" s="173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2">
        <v>2019</v>
      </c>
      <c r="G12" s="172">
        <v>11</v>
      </c>
      <c r="H12" s="91"/>
      <c r="I12" s="57" t="str">
        <f t="shared" si="1"/>
        <v>Q3</v>
      </c>
      <c r="J12" s="92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2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3">
        <f t="shared" si="5"/>
        <v>0</v>
      </c>
      <c r="AF12" s="173" t="str">
        <f>IF(AND(COUNTIFS($J1:J$3002,J12)=1,AE12=1),1,"")</f>
        <v/>
      </c>
      <c r="AG12" s="173" t="str">
        <f>IF(C12="","",IF(AND(COUNTIFS($J1:J$3002,J12)=1,C12&lt;&gt;""),1,""))</f>
        <v/>
      </c>
      <c r="AH12" s="173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2">
        <v>2019</v>
      </c>
      <c r="G13" s="172">
        <v>10</v>
      </c>
      <c r="H13" s="91"/>
      <c r="I13" s="57" t="str">
        <f t="shared" si="1"/>
        <v>Q3</v>
      </c>
      <c r="J13" s="92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2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3">
        <f t="shared" si="5"/>
        <v>0</v>
      </c>
      <c r="AF13" s="173" t="str">
        <f>IF(AND(COUNTIFS($J1:J$3002,J13)=1,AE13=1),1,"")</f>
        <v/>
      </c>
      <c r="AG13" s="173" t="str">
        <f>IF(C13="","",IF(AND(COUNTIFS($J1:J$3002,J13)=1,C13&lt;&gt;""),1,""))</f>
        <v/>
      </c>
      <c r="AH13" s="173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2">
        <v>2019</v>
      </c>
      <c r="G14" s="172">
        <v>9</v>
      </c>
      <c r="H14" s="91"/>
      <c r="I14" s="57" t="str">
        <f t="shared" si="1"/>
        <v>Q2</v>
      </c>
      <c r="J14" s="92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2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3">
        <f t="shared" si="5"/>
        <v>0</v>
      </c>
      <c r="AF14" s="173" t="str">
        <f>IF(AND(COUNTIFS($J1:J$3002,J14)=1,AE14=1),1,"")</f>
        <v/>
      </c>
      <c r="AG14" s="173" t="str">
        <f>IF(C14="","",IF(AND(COUNTIFS($J1:J$3002,J14)=1,C14&lt;&gt;""),1,""))</f>
        <v/>
      </c>
      <c r="AH14" s="173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2">
        <v>2019</v>
      </c>
      <c r="G15" s="172">
        <v>8</v>
      </c>
      <c r="H15" s="91"/>
      <c r="I15" s="57" t="str">
        <f t="shared" si="1"/>
        <v>Q2</v>
      </c>
      <c r="J15" s="92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2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3">
        <f t="shared" si="5"/>
        <v>0</v>
      </c>
      <c r="AF15" s="173" t="str">
        <f>IF(AND(COUNTIFS($J1:J$3002,J15)=1,AE15=1),1,"")</f>
        <v/>
      </c>
      <c r="AG15" s="173" t="str">
        <f>IF(C15="","",IF(AND(COUNTIFS($J1:J$3002,J15)=1,C15&lt;&gt;""),1,""))</f>
        <v/>
      </c>
      <c r="AH15" s="173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2">
        <v>2019</v>
      </c>
      <c r="G16" s="172">
        <v>7</v>
      </c>
      <c r="H16" s="91"/>
      <c r="I16" s="57" t="str">
        <f t="shared" si="1"/>
        <v>Q2</v>
      </c>
      <c r="J16" s="92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2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3">
        <f t="shared" si="5"/>
        <v>0</v>
      </c>
      <c r="AF16" s="173" t="str">
        <f>IF(AND(COUNTIFS($J1:J$3002,J16)=1,AE16=1),1,"")</f>
        <v/>
      </c>
      <c r="AG16" s="173" t="str">
        <f>IF(C16="","",IF(AND(COUNTIFS($J1:J$3002,J16)=1,C16&lt;&gt;""),1,""))</f>
        <v/>
      </c>
      <c r="AH16" s="173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2">
        <v>2019</v>
      </c>
      <c r="G17" s="172">
        <v>6</v>
      </c>
      <c r="H17" s="91"/>
      <c r="I17" s="57" t="str">
        <f t="shared" si="1"/>
        <v>Q1</v>
      </c>
      <c r="J17" s="92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2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3">
        <f t="shared" si="5"/>
        <v>0</v>
      </c>
      <c r="AF17" s="173" t="str">
        <f>IF(AND(COUNTIFS($J1:J$3002,J17)=1,AE17=1),1,"")</f>
        <v/>
      </c>
      <c r="AG17" s="173" t="str">
        <f>IF(C17="","",IF(AND(COUNTIFS($J1:J$3002,J17)=1,C17&lt;&gt;""),1,""))</f>
        <v/>
      </c>
      <c r="AH17" s="173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2">
        <v>2019</v>
      </c>
      <c r="G18" s="172">
        <v>5</v>
      </c>
      <c r="H18" s="91"/>
      <c r="I18" s="57" t="str">
        <f t="shared" si="1"/>
        <v>Q1</v>
      </c>
      <c r="J18" s="92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2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3">
        <f t="shared" si="5"/>
        <v>0</v>
      </c>
      <c r="AF18" s="173" t="str">
        <f>IF(AND(COUNTIFS($J$18:J18,J18)=1,AE18=1),1,"")</f>
        <v/>
      </c>
      <c r="AG18" s="173" t="str">
        <f>IF(C18="","",IF(AND(COUNTIFS($J$18:J18,J18)=1,C18&lt;&gt;""),1,""))</f>
        <v/>
      </c>
      <c r="AH18" s="173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2">
        <v>2019</v>
      </c>
      <c r="G19" s="172">
        <v>4</v>
      </c>
      <c r="H19" s="91"/>
      <c r="I19" s="57" t="str">
        <f t="shared" si="1"/>
        <v>Q1</v>
      </c>
      <c r="J19" s="92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2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3">
        <f t="shared" si="5"/>
        <v>0</v>
      </c>
      <c r="AF19" s="173" t="str">
        <f>IF(AND(COUNTIFS($J$18:J19,J19)=1,AE19=1),1,"")</f>
        <v/>
      </c>
      <c r="AG19" s="173" t="str">
        <f>IF(C19="","",IF(AND(COUNTIFS($J$18:J19,J19)=1,C19&lt;&gt;""),1,""))</f>
        <v/>
      </c>
      <c r="AH19" s="173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2">
        <v>2019</v>
      </c>
      <c r="G20" s="172">
        <v>3</v>
      </c>
      <c r="H20" s="91"/>
      <c r="I20" s="57" t="str">
        <f t="shared" si="1"/>
        <v>Q4</v>
      </c>
      <c r="J20" s="92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2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3">
        <f t="shared" si="5"/>
        <v>0</v>
      </c>
      <c r="AF20" s="173" t="str">
        <f>IF(AND(COUNTIFS($J$18:J20,J20)=1,AE20=1),1,"")</f>
        <v/>
      </c>
      <c r="AG20" s="173" t="str">
        <f>IF(C20="","",IF(AND(COUNTIFS($J$18:J20,J20)=1,C20&lt;&gt;""),1,""))</f>
        <v/>
      </c>
      <c r="AH20" s="173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2">
        <v>2019</v>
      </c>
      <c r="G21" s="172">
        <v>2</v>
      </c>
      <c r="H21" s="91"/>
      <c r="I21" s="57" t="str">
        <f t="shared" si="1"/>
        <v>Q4</v>
      </c>
      <c r="J21" s="92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2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3">
        <f t="shared" si="5"/>
        <v>0</v>
      </c>
      <c r="AF21" s="173" t="str">
        <f>IF(AND(COUNTIFS($J$18:J21,J21)=1,AE21=1),1,"")</f>
        <v/>
      </c>
      <c r="AG21" s="173" t="str">
        <f>IF(C21="","",IF(AND(COUNTIFS($J$18:J21,J21)=1,C21&lt;&gt;""),1,""))</f>
        <v/>
      </c>
      <c r="AH21" s="173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2">
        <v>2019</v>
      </c>
      <c r="G22" s="172">
        <v>1</v>
      </c>
      <c r="H22" s="91"/>
      <c r="I22" s="57" t="str">
        <f t="shared" si="1"/>
        <v>Q4</v>
      </c>
      <c r="J22" s="92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2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3">
        <f t="shared" si="5"/>
        <v>0</v>
      </c>
      <c r="AF22" s="173" t="str">
        <f>IF(AND(COUNTIFS($J$18:J22,J22)=1,AE22=1),1,"")</f>
        <v/>
      </c>
      <c r="AG22" s="173" t="str">
        <f>IF(C22="","",IF(AND(COUNTIFS($J$18:J22,J22)=1,C22&lt;&gt;""),1,""))</f>
        <v/>
      </c>
      <c r="AH22" s="173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2">
        <v>2020</v>
      </c>
      <c r="G23" s="172">
        <v>12</v>
      </c>
      <c r="H23" s="91"/>
      <c r="I23" s="57" t="str">
        <f t="shared" si="1"/>
        <v>Q3</v>
      </c>
      <c r="J23" s="92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2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3">
        <f t="shared" si="5"/>
        <v>0</v>
      </c>
      <c r="AF23" s="173" t="str">
        <f>IF(AND(COUNTIFS($J$18:J23,J23)=1,AE23=1),1,"")</f>
        <v/>
      </c>
      <c r="AG23" s="173" t="str">
        <f>IF(C23="","",IF(AND(COUNTIFS($J$18:J23,J23)=1,C23&lt;&gt;""),1,""))</f>
        <v/>
      </c>
      <c r="AH23" s="173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2">
        <v>2020</v>
      </c>
      <c r="G24" s="172">
        <v>12</v>
      </c>
      <c r="H24" s="91"/>
      <c r="I24" s="57" t="str">
        <f t="shared" si="1"/>
        <v>Q3</v>
      </c>
      <c r="J24" s="92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2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3">
        <f t="shared" si="5"/>
        <v>0</v>
      </c>
      <c r="AF24" s="173" t="str">
        <f>IF(AND(COUNTIFS($J$18:J24,J24)=1,AE24=1),1,"")</f>
        <v/>
      </c>
      <c r="AG24" s="173" t="str">
        <f>IF(C24="","",IF(AND(COUNTIFS($J$18:J24,J24)=1,C24&lt;&gt;""),1,""))</f>
        <v/>
      </c>
      <c r="AH24" s="173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2">
        <v>2020</v>
      </c>
      <c r="G25" s="172">
        <v>12</v>
      </c>
      <c r="H25" s="91"/>
      <c r="I25" s="57" t="str">
        <f t="shared" si="1"/>
        <v>Q3</v>
      </c>
      <c r="J25" s="92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2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3">
        <f t="shared" si="5"/>
        <v>0</v>
      </c>
      <c r="AF25" s="173" t="str">
        <f>IF(AND(COUNTIFS($J$18:J25,J25)=1,AE25=1),1,"")</f>
        <v/>
      </c>
      <c r="AG25" s="173" t="str">
        <f>IF(C25="","",IF(AND(COUNTIFS($J$18:J25,J25)=1,C25&lt;&gt;""),1,""))</f>
        <v/>
      </c>
      <c r="AH25" s="173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2">
        <v>2020</v>
      </c>
      <c r="G26" s="172">
        <v>12</v>
      </c>
      <c r="H26" s="91"/>
      <c r="I26" s="57" t="str">
        <f t="shared" si="1"/>
        <v>Q3</v>
      </c>
      <c r="J26" s="92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2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3">
        <f t="shared" si="5"/>
        <v>0</v>
      </c>
      <c r="AF26" s="173" t="str">
        <f>IF(AND(COUNTIFS($J$18:J26,J26)=1,AE26=1),1,"")</f>
        <v/>
      </c>
      <c r="AG26" s="173" t="str">
        <f>IF(C26="","",IF(AND(COUNTIFS($J$18:J26,J26)=1,C26&lt;&gt;""),1,""))</f>
        <v/>
      </c>
      <c r="AH26" s="173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2">
        <v>2020</v>
      </c>
      <c r="G27" s="172">
        <v>11</v>
      </c>
      <c r="H27" s="91"/>
      <c r="I27" s="57" t="str">
        <f t="shared" si="1"/>
        <v>Q3</v>
      </c>
      <c r="J27" s="92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2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3">
        <f t="shared" si="5"/>
        <v>0</v>
      </c>
      <c r="AF27" s="173" t="str">
        <f>IF(AND(COUNTIFS($J$18:J27,J27)=1,AE27=1),1,"")</f>
        <v/>
      </c>
      <c r="AG27" s="173" t="str">
        <f>IF(C27="","",IF(AND(COUNTIFS($J$18:J27,J27)=1,C27&lt;&gt;""),1,""))</f>
        <v/>
      </c>
      <c r="AH27" s="173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2">
        <v>2020</v>
      </c>
      <c r="G28" s="172">
        <v>11</v>
      </c>
      <c r="H28" s="91"/>
      <c r="I28" s="57" t="str">
        <f t="shared" si="1"/>
        <v>Q3</v>
      </c>
      <c r="J28" s="92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2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3">
        <f t="shared" si="5"/>
        <v>0</v>
      </c>
      <c r="AF28" s="173" t="str">
        <f>IF(AND(COUNTIFS($J$18:J28,J28)=1,AE28=1),1,"")</f>
        <v/>
      </c>
      <c r="AG28" s="173" t="str">
        <f>IF(C28="","",IF(AND(COUNTIFS($J$18:J28,J28)=1,C28&lt;&gt;""),1,""))</f>
        <v/>
      </c>
      <c r="AH28" s="173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2">
        <v>2020</v>
      </c>
      <c r="G29" s="172">
        <v>11</v>
      </c>
      <c r="H29" s="91"/>
      <c r="I29" s="57" t="str">
        <f t="shared" si="1"/>
        <v>Q3</v>
      </c>
      <c r="J29" s="92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2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3">
        <f t="shared" si="5"/>
        <v>0</v>
      </c>
      <c r="AF29" s="173" t="str">
        <f>IF(AND(COUNTIFS($J$18:J29,J29)=1,AE29=1),1,"")</f>
        <v/>
      </c>
      <c r="AG29" s="173" t="str">
        <f>IF(C29="","",IF(AND(COUNTIFS($J$18:J29,J29)=1,C29&lt;&gt;""),1,""))</f>
        <v/>
      </c>
      <c r="AH29" s="173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2">
        <v>2020</v>
      </c>
      <c r="G30" s="172">
        <v>11</v>
      </c>
      <c r="H30" s="91"/>
      <c r="I30" s="57" t="str">
        <f t="shared" si="1"/>
        <v>Q3</v>
      </c>
      <c r="J30" s="92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2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3">
        <f t="shared" si="5"/>
        <v>0</v>
      </c>
      <c r="AF30" s="173" t="str">
        <f>IF(AND(COUNTIFS($J$18:J30,J30)=1,AE30=1),1,"")</f>
        <v/>
      </c>
      <c r="AG30" s="173" t="str">
        <f>IF(C30="","",IF(AND(COUNTIFS($J$18:J30,J30)=1,C30&lt;&gt;""),1,""))</f>
        <v/>
      </c>
      <c r="AH30" s="173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2">
        <v>2020</v>
      </c>
      <c r="G31" s="172">
        <v>10</v>
      </c>
      <c r="H31" s="91"/>
      <c r="I31" s="57" t="str">
        <f t="shared" si="1"/>
        <v>Q3</v>
      </c>
      <c r="J31" s="92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2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3">
        <f t="shared" si="5"/>
        <v>0</v>
      </c>
      <c r="AF31" s="173" t="str">
        <f>IF(AND(COUNTIFS($J$18:J31,J31)=1,AE31=1),1,"")</f>
        <v/>
      </c>
      <c r="AG31" s="173" t="str">
        <f>IF(C31="","",IF(AND(COUNTIFS($J$18:J31,J31)=1,C31&lt;&gt;""),1,""))</f>
        <v/>
      </c>
      <c r="AH31" s="173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2">
        <v>2020</v>
      </c>
      <c r="G32" s="172">
        <v>10</v>
      </c>
      <c r="H32" s="91"/>
      <c r="I32" s="57" t="str">
        <f t="shared" si="1"/>
        <v>Q3</v>
      </c>
      <c r="J32" s="92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2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3">
        <f t="shared" si="5"/>
        <v>0</v>
      </c>
      <c r="AF32" s="173" t="str">
        <f>IF(AND(COUNTIFS($J$18:J32,J32)=1,AE32=1),1,"")</f>
        <v/>
      </c>
      <c r="AG32" s="173" t="str">
        <f>IF(C32="","",IF(AND(COUNTIFS($J$18:J32,J32)=1,C32&lt;&gt;""),1,""))</f>
        <v/>
      </c>
      <c r="AH32" s="173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2">
        <v>2020</v>
      </c>
      <c r="G33" s="172">
        <v>10</v>
      </c>
      <c r="H33" s="91"/>
      <c r="I33" s="57" t="str">
        <f t="shared" si="1"/>
        <v>Q3</v>
      </c>
      <c r="J33" s="92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2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3">
        <f t="shared" si="5"/>
        <v>0</v>
      </c>
      <c r="AF33" s="173" t="str">
        <f>IF(AND(COUNTIFS($J$18:J33,J33)=1,AE33=1),1,"")</f>
        <v/>
      </c>
      <c r="AG33" s="173" t="str">
        <f>IF(C33="","",IF(AND(COUNTIFS($J$18:J33,J33)=1,C33&lt;&gt;""),1,""))</f>
        <v/>
      </c>
      <c r="AH33" s="173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2">
        <v>2020</v>
      </c>
      <c r="G34" s="172">
        <v>10</v>
      </c>
      <c r="H34" s="91"/>
      <c r="I34" s="57" t="str">
        <f t="shared" si="1"/>
        <v>Q3</v>
      </c>
      <c r="J34" s="92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2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3">
        <f t="shared" si="5"/>
        <v>0</v>
      </c>
      <c r="AF34" s="173" t="str">
        <f>IF(AND(COUNTIFS($J$18:J34,J34)=1,AE34=1),1,"")</f>
        <v/>
      </c>
      <c r="AG34" s="173" t="str">
        <f>IF(C34="","",IF(AND(COUNTIFS($J$18:J34,J34)=1,C34&lt;&gt;""),1,""))</f>
        <v/>
      </c>
      <c r="AH34" s="173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2">
        <v>2020</v>
      </c>
      <c r="G35" s="172">
        <v>9</v>
      </c>
      <c r="H35" s="91"/>
      <c r="I35" s="57" t="str">
        <f t="shared" si="1"/>
        <v>Q2</v>
      </c>
      <c r="J35" s="92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2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3">
        <f t="shared" si="5"/>
        <v>0</v>
      </c>
      <c r="AF35" s="173" t="str">
        <f>IF(AND(COUNTIFS($J$18:J35,J35)=1,AE35=1),1,"")</f>
        <v/>
      </c>
      <c r="AG35" s="173" t="str">
        <f>IF(C35="","",IF(AND(COUNTIFS($J$18:J35,J35)=1,C35&lt;&gt;""),1,""))</f>
        <v/>
      </c>
      <c r="AH35" s="173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2">
        <v>2020</v>
      </c>
      <c r="G36" s="172">
        <v>9</v>
      </c>
      <c r="H36" s="91"/>
      <c r="I36" s="57" t="str">
        <f t="shared" si="1"/>
        <v>Q2</v>
      </c>
      <c r="J36" s="92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2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3">
        <f t="shared" si="5"/>
        <v>0</v>
      </c>
      <c r="AF36" s="173" t="str">
        <f>IF(AND(COUNTIFS($J$18:J36,J36)=1,AE36=1),1,"")</f>
        <v/>
      </c>
      <c r="AG36" s="173" t="str">
        <f>IF(C36="","",IF(AND(COUNTIFS($J$18:J36,J36)=1,C36&lt;&gt;""),1,""))</f>
        <v/>
      </c>
      <c r="AH36" s="173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2">
        <v>2020</v>
      </c>
      <c r="G37" s="172">
        <v>9</v>
      </c>
      <c r="H37" s="91"/>
      <c r="I37" s="57" t="str">
        <f t="shared" si="1"/>
        <v>Q2</v>
      </c>
      <c r="J37" s="92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2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3">
        <f t="shared" si="5"/>
        <v>0</v>
      </c>
      <c r="AF37" s="173" t="str">
        <f>IF(AND(COUNTIFS($J$18:J37,J37)=1,AE37=1),1,"")</f>
        <v/>
      </c>
      <c r="AG37" s="173" t="str">
        <f>IF(C37="","",IF(AND(COUNTIFS($J$18:J37,J37)=1,C37&lt;&gt;""),1,""))</f>
        <v/>
      </c>
      <c r="AH37" s="173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2">
        <v>2020</v>
      </c>
      <c r="G38" s="172">
        <v>9</v>
      </c>
      <c r="H38" s="91"/>
      <c r="I38" s="57" t="str">
        <f t="shared" si="1"/>
        <v>Q2</v>
      </c>
      <c r="J38" s="92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2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3">
        <f t="shared" si="5"/>
        <v>0</v>
      </c>
      <c r="AF38" s="173" t="str">
        <f>IF(AND(COUNTIFS($J$18:J38,J38)=1,AE38=1),1,"")</f>
        <v/>
      </c>
      <c r="AG38" s="173" t="str">
        <f>IF(C38="","",IF(AND(COUNTIFS($J$18:J38,J38)=1,C38&lt;&gt;""),1,""))</f>
        <v/>
      </c>
      <c r="AH38" s="173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2">
        <v>2020</v>
      </c>
      <c r="G39" s="172">
        <v>8</v>
      </c>
      <c r="H39" s="91"/>
      <c r="I39" s="57" t="str">
        <f t="shared" si="1"/>
        <v>Q2</v>
      </c>
      <c r="J39" s="92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2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3">
        <f t="shared" si="5"/>
        <v>0</v>
      </c>
      <c r="AF39" s="173" t="str">
        <f>IF(AND(COUNTIFS($J$18:J39,J39)=1,AE39=1),1,"")</f>
        <v/>
      </c>
      <c r="AG39" s="173" t="str">
        <f>IF(C39="","",IF(AND(COUNTIFS($J$18:J39,J39)=1,C39&lt;&gt;""),1,""))</f>
        <v/>
      </c>
      <c r="AH39" s="173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2">
        <v>2020</v>
      </c>
      <c r="G40" s="172">
        <v>8</v>
      </c>
      <c r="H40" s="91"/>
      <c r="I40" s="57" t="str">
        <f t="shared" si="1"/>
        <v>Q2</v>
      </c>
      <c r="J40" s="92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2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3">
        <f t="shared" si="5"/>
        <v>0</v>
      </c>
      <c r="AF40" s="173" t="str">
        <f>IF(AND(COUNTIFS($J$18:J40,J40)=1,AE40=1),1,"")</f>
        <v/>
      </c>
      <c r="AG40" s="173" t="str">
        <f>IF(C40="","",IF(AND(COUNTIFS($J$18:J40,J40)=1,C40&lt;&gt;""),1,""))</f>
        <v/>
      </c>
      <c r="AH40" s="173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2">
        <v>2020</v>
      </c>
      <c r="G41" s="172">
        <v>8</v>
      </c>
      <c r="H41" s="91"/>
      <c r="I41" s="57" t="str">
        <f t="shared" si="1"/>
        <v>Q2</v>
      </c>
      <c r="J41" s="92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2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3">
        <f t="shared" si="5"/>
        <v>0</v>
      </c>
      <c r="AF41" s="173" t="str">
        <f>IF(AND(COUNTIFS($J$18:J41,J41)=1,AE41=1),1,"")</f>
        <v/>
      </c>
      <c r="AG41" s="173" t="str">
        <f>IF(C41="","",IF(AND(COUNTIFS($J$18:J41,J41)=1,C41&lt;&gt;""),1,""))</f>
        <v/>
      </c>
      <c r="AH41" s="173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2">
        <v>2020</v>
      </c>
      <c r="G42" s="172">
        <v>8</v>
      </c>
      <c r="H42" s="91"/>
      <c r="I42" s="57" t="str">
        <f t="shared" si="1"/>
        <v>Q2</v>
      </c>
      <c r="J42" s="92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2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3">
        <f t="shared" si="5"/>
        <v>0</v>
      </c>
      <c r="AF42" s="173" t="str">
        <f>IF(AND(COUNTIFS($J$18:J42,J42)=1,AE42=1),1,"")</f>
        <v/>
      </c>
      <c r="AG42" s="173" t="str">
        <f>IF(C42="","",IF(AND(COUNTIFS($J$18:J42,J42)=1,C42&lt;&gt;""),1,""))</f>
        <v/>
      </c>
      <c r="AH42" s="173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2">
        <v>2020</v>
      </c>
      <c r="G43" s="172">
        <v>7</v>
      </c>
      <c r="H43" s="91"/>
      <c r="I43" s="57" t="str">
        <f t="shared" si="1"/>
        <v>Q2</v>
      </c>
      <c r="J43" s="92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2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3">
        <f t="shared" si="5"/>
        <v>0</v>
      </c>
      <c r="AF43" s="173" t="str">
        <f>IF(AND(COUNTIFS($J$18:J43,J43)=1,AE43=1),1,"")</f>
        <v/>
      </c>
      <c r="AG43" s="173" t="str">
        <f>IF(C43="","",IF(AND(COUNTIFS($J$18:J43,J43)=1,C43&lt;&gt;""),1,""))</f>
        <v/>
      </c>
      <c r="AH43" s="173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2">
        <v>2020</v>
      </c>
      <c r="G44" s="172">
        <v>7</v>
      </c>
      <c r="H44" s="91"/>
      <c r="I44" s="57" t="str">
        <f t="shared" si="1"/>
        <v>Q2</v>
      </c>
      <c r="J44" s="92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2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3">
        <f t="shared" si="5"/>
        <v>0</v>
      </c>
      <c r="AF44" s="173" t="str">
        <f>IF(AND(COUNTIFS($J$18:J44,J44)=1,AE44=1),1,"")</f>
        <v/>
      </c>
      <c r="AG44" s="173" t="str">
        <f>IF(C44="","",IF(AND(COUNTIFS($J$18:J44,J44)=1,C44&lt;&gt;""),1,""))</f>
        <v/>
      </c>
      <c r="AH44" s="173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2">
        <v>2020</v>
      </c>
      <c r="G45" s="172">
        <v>7</v>
      </c>
      <c r="H45" s="91"/>
      <c r="I45" s="57" t="str">
        <f t="shared" si="1"/>
        <v>Q2</v>
      </c>
      <c r="J45" s="92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2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3">
        <f t="shared" si="5"/>
        <v>0</v>
      </c>
      <c r="AF45" s="173" t="str">
        <f>IF(AND(COUNTIFS($J$18:J45,J45)=1,AE45=1),1,"")</f>
        <v/>
      </c>
      <c r="AG45" s="173" t="str">
        <f>IF(C45="","",IF(AND(COUNTIFS($J$18:J45,J45)=1,C45&lt;&gt;""),1,""))</f>
        <v/>
      </c>
      <c r="AH45" s="173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2">
        <v>2020</v>
      </c>
      <c r="G46" s="172">
        <v>7</v>
      </c>
      <c r="H46" s="91"/>
      <c r="I46" s="57" t="str">
        <f t="shared" si="1"/>
        <v>Q2</v>
      </c>
      <c r="J46" s="92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2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3">
        <f t="shared" si="5"/>
        <v>0</v>
      </c>
      <c r="AF46" s="173" t="str">
        <f>IF(AND(COUNTIFS($J$18:J46,J46)=1,AE46=1),1,"")</f>
        <v/>
      </c>
      <c r="AG46" s="173" t="str">
        <f>IF(C46="","",IF(AND(COUNTIFS($J$18:J46,J46)=1,C46&lt;&gt;""),1,""))</f>
        <v/>
      </c>
      <c r="AH46" s="173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2">
        <v>2020</v>
      </c>
      <c r="G47" s="172">
        <v>6</v>
      </c>
      <c r="H47" s="91"/>
      <c r="I47" s="57" t="str">
        <f t="shared" si="1"/>
        <v>Q1</v>
      </c>
      <c r="J47" s="92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2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3">
        <f t="shared" si="5"/>
        <v>0</v>
      </c>
      <c r="AF47" s="173" t="str">
        <f>IF(AND(COUNTIFS($J$18:J47,J47)=1,AE47=1),1,"")</f>
        <v/>
      </c>
      <c r="AG47" s="173" t="str">
        <f>IF(C47="","",IF(AND(COUNTIFS($J$18:J47,J47)=1,C47&lt;&gt;""),1,""))</f>
        <v/>
      </c>
      <c r="AH47" s="173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2">
        <v>2020</v>
      </c>
      <c r="G48" s="172">
        <v>6</v>
      </c>
      <c r="H48" s="91"/>
      <c r="I48" s="57" t="str">
        <f t="shared" si="1"/>
        <v>Q1</v>
      </c>
      <c r="J48" s="92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2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3">
        <f t="shared" si="5"/>
        <v>0</v>
      </c>
      <c r="AF48" s="173" t="str">
        <f>IF(AND(COUNTIFS($J$18:J48,J48)=1,AE48=1),1,"")</f>
        <v/>
      </c>
      <c r="AG48" s="173" t="str">
        <f>IF(C48="","",IF(AND(COUNTIFS($J$18:J48,J48)=1,C48&lt;&gt;""),1,""))</f>
        <v/>
      </c>
      <c r="AH48" s="173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2">
        <v>2020</v>
      </c>
      <c r="G49" s="172">
        <v>6</v>
      </c>
      <c r="H49" s="91"/>
      <c r="I49" s="57" t="str">
        <f t="shared" si="1"/>
        <v>Q1</v>
      </c>
      <c r="J49" s="92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2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3">
        <f t="shared" si="5"/>
        <v>0</v>
      </c>
      <c r="AF49" s="173" t="str">
        <f>IF(AND(COUNTIFS($J$18:J49,J49)=1,AE49=1),1,"")</f>
        <v/>
      </c>
      <c r="AG49" s="173" t="str">
        <f>IF(C49="","",IF(AND(COUNTIFS($J$18:J49,J49)=1,C49&lt;&gt;""),1,""))</f>
        <v/>
      </c>
      <c r="AH49" s="173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2">
        <v>2020</v>
      </c>
      <c r="G50" s="172">
        <v>6</v>
      </c>
      <c r="H50" s="91"/>
      <c r="I50" s="57" t="str">
        <f t="shared" si="1"/>
        <v>Q1</v>
      </c>
      <c r="J50" s="92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2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3">
        <f t="shared" si="5"/>
        <v>0</v>
      </c>
      <c r="AF50" s="173" t="str">
        <f>IF(AND(COUNTIFS($J$18:J50,J50)=1,AE50=1),1,"")</f>
        <v/>
      </c>
      <c r="AG50" s="173" t="str">
        <f>IF(C50="","",IF(AND(COUNTIFS($J$18:J50,J50)=1,C50&lt;&gt;""),1,""))</f>
        <v/>
      </c>
      <c r="AH50" s="173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2">
        <v>2020</v>
      </c>
      <c r="G51" s="172">
        <v>5</v>
      </c>
      <c r="H51" s="91"/>
      <c r="I51" s="57" t="str">
        <f t="shared" si="1"/>
        <v>Q1</v>
      </c>
      <c r="J51" s="92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2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3">
        <f t="shared" si="5"/>
        <v>0</v>
      </c>
      <c r="AF51" s="173" t="str">
        <f>IF(AND(COUNTIFS($J$18:J51,J51)=1,AE51=1),1,"")</f>
        <v/>
      </c>
      <c r="AG51" s="173" t="str">
        <f>IF(C51="","",IF(AND(COUNTIFS($J$18:J51,J51)=1,C51&lt;&gt;""),1,""))</f>
        <v/>
      </c>
      <c r="AH51" s="173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2">
        <v>2020</v>
      </c>
      <c r="G52" s="172">
        <v>5</v>
      </c>
      <c r="H52" s="91"/>
      <c r="I52" s="57" t="str">
        <f t="shared" si="1"/>
        <v>Q1</v>
      </c>
      <c r="J52" s="92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2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3">
        <f t="shared" si="5"/>
        <v>0</v>
      </c>
      <c r="AF52" s="173" t="str">
        <f>IF(AND(COUNTIFS($J$18:J52,J52)=1,AE52=1),1,"")</f>
        <v/>
      </c>
      <c r="AG52" s="173" t="str">
        <f>IF(C52="","",IF(AND(COUNTIFS($J$18:J52,J52)=1,C52&lt;&gt;""),1,""))</f>
        <v/>
      </c>
      <c r="AH52" s="173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2">
        <v>2020</v>
      </c>
      <c r="G53" s="172">
        <v>5</v>
      </c>
      <c r="H53" s="91"/>
      <c r="I53" s="57" t="str">
        <f t="shared" si="1"/>
        <v>Q1</v>
      </c>
      <c r="J53" s="92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2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3">
        <f t="shared" si="5"/>
        <v>0</v>
      </c>
      <c r="AF53" s="173" t="str">
        <f>IF(AND(COUNTIFS($J$18:J53,J53)=1,AE53=1),1,"")</f>
        <v/>
      </c>
      <c r="AG53" s="173" t="str">
        <f>IF(C53="","",IF(AND(COUNTIFS($J$18:J53,J53)=1,C53&lt;&gt;""),1,""))</f>
        <v/>
      </c>
      <c r="AH53" s="173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2">
        <v>2020</v>
      </c>
      <c r="G54" s="172">
        <v>5</v>
      </c>
      <c r="H54" s="91"/>
      <c r="I54" s="57" t="str">
        <f t="shared" si="1"/>
        <v>Q1</v>
      </c>
      <c r="J54" s="92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2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3">
        <f t="shared" si="5"/>
        <v>0</v>
      </c>
      <c r="AF54" s="173" t="str">
        <f>IF(AND(COUNTIFS($J$18:J54,J54)=1,AE54=1),1,"")</f>
        <v/>
      </c>
      <c r="AG54" s="173" t="str">
        <f>IF(C54="","",IF(AND(COUNTIFS($J$18:J54,J54)=1,C54&lt;&gt;""),1,""))</f>
        <v/>
      </c>
      <c r="AH54" s="173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2">
        <v>2020</v>
      </c>
      <c r="G55" s="172">
        <v>4</v>
      </c>
      <c r="H55" s="91"/>
      <c r="I55" s="57" t="str">
        <f t="shared" si="1"/>
        <v>Q1</v>
      </c>
      <c r="J55" s="92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2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3">
        <f t="shared" si="5"/>
        <v>0</v>
      </c>
      <c r="AF55" s="173" t="str">
        <f>IF(AND(COUNTIFS($J$18:J55,J55)=1,AE55=1),1,"")</f>
        <v/>
      </c>
      <c r="AG55" s="173" t="str">
        <f>IF(C55="","",IF(AND(COUNTIFS($J$18:J55,J55)=1,C55&lt;&gt;""),1,""))</f>
        <v/>
      </c>
      <c r="AH55" s="173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2">
        <v>2020</v>
      </c>
      <c r="G56" s="172">
        <v>4</v>
      </c>
      <c r="H56" s="91"/>
      <c r="I56" s="57" t="str">
        <f t="shared" si="1"/>
        <v>Q1</v>
      </c>
      <c r="J56" s="92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2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3">
        <f t="shared" si="5"/>
        <v>0</v>
      </c>
      <c r="AF56" s="173" t="str">
        <f>IF(AND(COUNTIFS($J$18:J56,J56)=1,AE56=1),1,"")</f>
        <v/>
      </c>
      <c r="AG56" s="173" t="str">
        <f>IF(C56="","",IF(AND(COUNTIFS($J$18:J56,J56)=1,C56&lt;&gt;""),1,""))</f>
        <v/>
      </c>
      <c r="AH56" s="173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2">
        <v>2020</v>
      </c>
      <c r="G57" s="172">
        <v>4</v>
      </c>
      <c r="H57" s="91"/>
      <c r="I57" s="57" t="str">
        <f t="shared" si="1"/>
        <v>Q1</v>
      </c>
      <c r="J57" s="92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2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3">
        <f t="shared" si="5"/>
        <v>0</v>
      </c>
      <c r="AF57" s="173" t="str">
        <f>IF(AND(COUNTIFS($J$18:J57,J57)=1,AE57=1),1,"")</f>
        <v/>
      </c>
      <c r="AG57" s="173" t="str">
        <f>IF(C57="","",IF(AND(COUNTIFS($J$18:J57,J57)=1,C57&lt;&gt;""),1,""))</f>
        <v/>
      </c>
      <c r="AH57" s="173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2">
        <v>2020</v>
      </c>
      <c r="G58" s="172">
        <v>4</v>
      </c>
      <c r="H58" s="91"/>
      <c r="I58" s="57" t="str">
        <f t="shared" si="1"/>
        <v>Q1</v>
      </c>
      <c r="J58" s="92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2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3">
        <f t="shared" si="5"/>
        <v>0</v>
      </c>
      <c r="AF58" s="173" t="str">
        <f>IF(AND(COUNTIFS($J$18:J58,J58)=1,AE58=1),1,"")</f>
        <v/>
      </c>
      <c r="AG58" s="173" t="str">
        <f>IF(C58="","",IF(AND(COUNTIFS($J$18:J58,J58)=1,C58&lt;&gt;""),1,""))</f>
        <v/>
      </c>
      <c r="AH58" s="173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2">
        <v>2020</v>
      </c>
      <c r="G59" s="172">
        <v>3</v>
      </c>
      <c r="H59" s="91"/>
      <c r="I59" s="57" t="str">
        <f t="shared" si="1"/>
        <v>Q4</v>
      </c>
      <c r="J59" s="92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2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3">
        <f t="shared" si="5"/>
        <v>0</v>
      </c>
      <c r="AF59" s="173" t="str">
        <f>IF(AND(COUNTIFS($J$18:J59,J59)=1,AE59=1),1,"")</f>
        <v/>
      </c>
      <c r="AG59" s="173" t="str">
        <f>IF(C59="","",IF(AND(COUNTIFS($J$18:J59,J59)=1,C59&lt;&gt;""),1,""))</f>
        <v/>
      </c>
      <c r="AH59" s="173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2">
        <v>2020</v>
      </c>
      <c r="G60" s="172">
        <v>2</v>
      </c>
      <c r="H60" s="91"/>
      <c r="I60" s="57" t="str">
        <f t="shared" si="1"/>
        <v>Q4</v>
      </c>
      <c r="J60" s="92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2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3">
        <f t="shared" si="5"/>
        <v>0</v>
      </c>
      <c r="AF60" s="173" t="str">
        <f>IF(AND(COUNTIFS($J$18:J60,J60)=1,AE60=1),1,"")</f>
        <v/>
      </c>
      <c r="AG60" s="173" t="str">
        <f>IF(C60="","",IF(AND(COUNTIFS($J$18:J60,J60)=1,C60&lt;&gt;""),1,""))</f>
        <v/>
      </c>
      <c r="AH60" s="173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2">
        <v>2020</v>
      </c>
      <c r="G61" s="172">
        <v>1</v>
      </c>
      <c r="H61" s="91"/>
      <c r="I61" s="57" t="str">
        <f t="shared" si="1"/>
        <v>Q4</v>
      </c>
      <c r="J61" s="92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2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3">
        <f t="shared" si="5"/>
        <v>0</v>
      </c>
      <c r="AF61" s="173" t="str">
        <f>IF(AND(COUNTIFS($J$18:J61,J61)=1,AE61=1),1,"")</f>
        <v/>
      </c>
      <c r="AG61" s="173" t="str">
        <f>IF(C61="","",IF(AND(COUNTIFS($J$18:J61,J61)=1,C61&lt;&gt;""),1,""))</f>
        <v/>
      </c>
      <c r="AH61" s="173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2">
        <v>2021</v>
      </c>
      <c r="G62" s="172">
        <v>3</v>
      </c>
      <c r="H62" s="91"/>
      <c r="I62" s="57" t="str">
        <f t="shared" si="1"/>
        <v>Q4</v>
      </c>
      <c r="J62" s="92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2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3">
        <f t="shared" si="5"/>
        <v>0</v>
      </c>
      <c r="AF62" s="173" t="str">
        <f>IF(AND(COUNTIFS($J$18:J62,J62)=1,AE62=1),1,"")</f>
        <v/>
      </c>
      <c r="AG62" s="173" t="str">
        <f>IF(C62="","",IF(AND(COUNTIFS($J$18:J62,J62)=1,C62&lt;&gt;""),1,""))</f>
        <v/>
      </c>
      <c r="AH62" s="173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2">
        <v>2021</v>
      </c>
      <c r="G63" s="172">
        <v>3</v>
      </c>
      <c r="H63" s="91"/>
      <c r="I63" s="57" t="str">
        <f t="shared" si="1"/>
        <v>Q4</v>
      </c>
      <c r="J63" s="92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2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3">
        <f t="shared" si="5"/>
        <v>0</v>
      </c>
      <c r="AF63" s="173" t="str">
        <f>IF(AND(COUNTIFS($J$18:J63,J63)=1,AE63=1),1,"")</f>
        <v/>
      </c>
      <c r="AG63" s="173" t="str">
        <f>IF(C63="","",IF(AND(COUNTIFS($J$18:J63,J63)=1,C63&lt;&gt;""),1,""))</f>
        <v/>
      </c>
      <c r="AH63" s="173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2">
        <v>2021</v>
      </c>
      <c r="G64" s="172">
        <v>3</v>
      </c>
      <c r="H64" s="91"/>
      <c r="I64" s="57" t="str">
        <f t="shared" si="1"/>
        <v>Q4</v>
      </c>
      <c r="J64" s="92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2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3">
        <f t="shared" si="5"/>
        <v>0</v>
      </c>
      <c r="AF64" s="173" t="str">
        <f>IF(AND(COUNTIFS($J$18:J64,J64)=1,AE64=1),1,"")</f>
        <v/>
      </c>
      <c r="AG64" s="173" t="str">
        <f>IF(C64="","",IF(AND(COUNTIFS($J$18:J64,J64)=1,C64&lt;&gt;""),1,""))</f>
        <v/>
      </c>
      <c r="AH64" s="173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2">
        <v>2021</v>
      </c>
      <c r="G65" s="172">
        <v>3</v>
      </c>
      <c r="H65" s="91"/>
      <c r="I65" s="57" t="str">
        <f t="shared" si="1"/>
        <v>Q4</v>
      </c>
      <c r="J65" s="92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2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3">
        <f t="shared" si="5"/>
        <v>0</v>
      </c>
      <c r="AF65" s="173" t="str">
        <f>IF(AND(COUNTIFS($J$18:J65,J65)=1,AE65=1),1,"")</f>
        <v/>
      </c>
      <c r="AG65" s="173" t="str">
        <f>IF(C65="","",IF(AND(COUNTIFS($J$18:J65,J65)=1,C65&lt;&gt;""),1,""))</f>
        <v/>
      </c>
      <c r="AH65" s="173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2">
        <v>2021</v>
      </c>
      <c r="G66" s="172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92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2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3">
        <f t="shared" ref="AE66:AE129" si="16">IF(Q66="","",IF(Q66="Yes",1,0))</f>
        <v>0</v>
      </c>
      <c r="AF66" s="173" t="str">
        <f>IF(AND(COUNTIFS($J$18:J66,J66)=1,AE66=1),1,"")</f>
        <v/>
      </c>
      <c r="AG66" s="173" t="str">
        <f>IF(C66="","",IF(AND(COUNTIFS($J$18:J66,J66)=1,C66&lt;&gt;""),1,""))</f>
        <v/>
      </c>
      <c r="AH66" s="173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2">
        <v>2021</v>
      </c>
      <c r="G67" s="172">
        <v>2</v>
      </c>
      <c r="H67" s="91"/>
      <c r="I67" s="57" t="str">
        <f t="shared" si="12"/>
        <v>Q4</v>
      </c>
      <c r="J67" s="92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2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3">
        <f t="shared" si="16"/>
        <v>0</v>
      </c>
      <c r="AF67" s="173" t="str">
        <f>IF(AND(COUNTIFS($J$18:J67,J67)=1,AE67=1),1,"")</f>
        <v/>
      </c>
      <c r="AG67" s="173" t="str">
        <f>IF(C67="","",IF(AND(COUNTIFS($J$18:J67,J67)=1,C67&lt;&gt;""),1,""))</f>
        <v/>
      </c>
      <c r="AH67" s="173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2">
        <v>2021</v>
      </c>
      <c r="G68" s="172">
        <v>2</v>
      </c>
      <c r="H68" s="91"/>
      <c r="I68" s="57" t="str">
        <f t="shared" si="12"/>
        <v>Q4</v>
      </c>
      <c r="J68" s="92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2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3">
        <f t="shared" si="16"/>
        <v>0</v>
      </c>
      <c r="AF68" s="173" t="str">
        <f>IF(AND(COUNTIFS($J$18:J68,J68)=1,AE68=1),1,"")</f>
        <v/>
      </c>
      <c r="AG68" s="173" t="str">
        <f>IF(C68="","",IF(AND(COUNTIFS($J$18:J68,J68)=1,C68&lt;&gt;""),1,""))</f>
        <v/>
      </c>
      <c r="AH68" s="173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2">
        <v>2021</v>
      </c>
      <c r="G69" s="172">
        <v>2</v>
      </c>
      <c r="H69" s="91"/>
      <c r="I69" s="57" t="str">
        <f t="shared" si="12"/>
        <v>Q4</v>
      </c>
      <c r="J69" s="92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2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3">
        <f t="shared" si="16"/>
        <v>0</v>
      </c>
      <c r="AF69" s="173" t="str">
        <f>IF(AND(COUNTIFS($J$18:J69,J69)=1,AE69=1),1,"")</f>
        <v/>
      </c>
      <c r="AG69" s="173" t="str">
        <f>IF(C69="","",IF(AND(COUNTIFS($J$18:J69,J69)=1,C69&lt;&gt;""),1,""))</f>
        <v/>
      </c>
      <c r="AH69" s="173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2">
        <v>2021</v>
      </c>
      <c r="G70" s="172">
        <v>1</v>
      </c>
      <c r="H70" s="91"/>
      <c r="I70" s="57" t="str">
        <f t="shared" si="12"/>
        <v>Q4</v>
      </c>
      <c r="J70" s="92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2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3">
        <f t="shared" si="16"/>
        <v>0</v>
      </c>
      <c r="AF70" s="173" t="str">
        <f>IF(AND(COUNTIFS($J$18:J70,J70)=1,AE70=1),1,"")</f>
        <v/>
      </c>
      <c r="AG70" s="173" t="str">
        <f>IF(C70="","",IF(AND(COUNTIFS($J$18:J70,J70)=1,C70&lt;&gt;""),1,""))</f>
        <v/>
      </c>
      <c r="AH70" s="173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2">
        <v>2021</v>
      </c>
      <c r="G71" s="172">
        <v>1</v>
      </c>
      <c r="H71" s="91"/>
      <c r="I71" s="57" t="str">
        <f t="shared" si="12"/>
        <v>Q4</v>
      </c>
      <c r="J71" s="92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2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3">
        <f t="shared" si="16"/>
        <v>0</v>
      </c>
      <c r="AF71" s="173" t="str">
        <f>IF(AND(COUNTIFS($J$18:J71,J71)=1,AE71=1),1,"")</f>
        <v/>
      </c>
      <c r="AG71" s="173" t="str">
        <f>IF(C71="","",IF(AND(COUNTIFS($J$18:J71,J71)=1,C71&lt;&gt;""),1,""))</f>
        <v/>
      </c>
      <c r="AH71" s="173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2">
        <v>2021</v>
      </c>
      <c r="G72" s="172">
        <v>1</v>
      </c>
      <c r="H72" s="91"/>
      <c r="I72" s="57" t="str">
        <f t="shared" si="12"/>
        <v>Q4</v>
      </c>
      <c r="J72" s="92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2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3">
        <f t="shared" si="16"/>
        <v>0</v>
      </c>
      <c r="AF72" s="173" t="str">
        <f>IF(AND(COUNTIFS($J$18:J72,J72)=1,AE72=1),1,"")</f>
        <v/>
      </c>
      <c r="AG72" s="173" t="str">
        <f>IF(C72="","",IF(AND(COUNTIFS($J$18:J72,J72)=1,C72&lt;&gt;""),1,""))</f>
        <v/>
      </c>
      <c r="AH72" s="173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2">
        <v>2021</v>
      </c>
      <c r="G73" s="172">
        <v>1</v>
      </c>
      <c r="H73" s="91"/>
      <c r="I73" s="57" t="str">
        <f t="shared" si="12"/>
        <v>Q4</v>
      </c>
      <c r="J73" s="92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2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3">
        <f t="shared" si="16"/>
        <v>0</v>
      </c>
      <c r="AF73" s="173" t="str">
        <f>IF(AND(COUNTIFS($J$18:J73,J73)=1,AE73=1),1,"")</f>
        <v/>
      </c>
      <c r="AG73" s="173" t="str">
        <f>IF(C73="","",IF(AND(COUNTIFS($J$18:J73,J73)=1,C73&lt;&gt;""),1,""))</f>
        <v/>
      </c>
      <c r="AH73" s="173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2">
        <v>2021</v>
      </c>
      <c r="G74" s="172">
        <v>4</v>
      </c>
      <c r="H74" s="91"/>
      <c r="I74" s="57" t="str">
        <f t="shared" si="12"/>
        <v>Q1</v>
      </c>
      <c r="J74" s="92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2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3">
        <f t="shared" si="16"/>
        <v>0</v>
      </c>
      <c r="AF74" s="173" t="str">
        <f>IF(AND(COUNTIFS($J$18:J74,J74)=1,AE74=1),1,"")</f>
        <v/>
      </c>
      <c r="AG74" s="173" t="str">
        <f>IF(C74="","",IF(AND(COUNTIFS($J$18:J74,J74)=1,C74&lt;&gt;""),1,""))</f>
        <v/>
      </c>
      <c r="AH74" s="173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2">
        <v>2021</v>
      </c>
      <c r="G75" s="172">
        <v>4</v>
      </c>
      <c r="H75" s="91"/>
      <c r="I75" s="57" t="str">
        <f t="shared" si="12"/>
        <v>Q1</v>
      </c>
      <c r="J75" s="92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2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3">
        <f t="shared" si="16"/>
        <v>0</v>
      </c>
      <c r="AF75" s="173" t="str">
        <f>IF(AND(COUNTIFS($J$18:J75,J75)=1,AE75=1),1,"")</f>
        <v/>
      </c>
      <c r="AG75" s="173" t="str">
        <f>IF(C75="","",IF(AND(COUNTIFS($J$18:J75,J75)=1,C75&lt;&gt;""),1,""))</f>
        <v/>
      </c>
      <c r="AH75" s="173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2">
        <v>2021</v>
      </c>
      <c r="G76" s="172">
        <v>4</v>
      </c>
      <c r="H76" s="91"/>
      <c r="I76" s="57" t="str">
        <f t="shared" si="12"/>
        <v>Q1</v>
      </c>
      <c r="J76" s="92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2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3">
        <f t="shared" si="16"/>
        <v>0</v>
      </c>
      <c r="AF76" s="173" t="str">
        <f>IF(AND(COUNTIFS($J$18:J76,J76)=1,AE76=1),1,"")</f>
        <v/>
      </c>
      <c r="AG76" s="173" t="str">
        <f>IF(C76="","",IF(AND(COUNTIFS($J$18:J76,J76)=1,C76&lt;&gt;""),1,""))</f>
        <v/>
      </c>
      <c r="AH76" s="173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2">
        <v>2021</v>
      </c>
      <c r="G77" s="172">
        <v>4</v>
      </c>
      <c r="H77" s="91"/>
      <c r="I77" s="57" t="str">
        <f t="shared" si="12"/>
        <v>Q1</v>
      </c>
      <c r="J77" s="92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2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3">
        <f t="shared" si="16"/>
        <v>0</v>
      </c>
      <c r="AF77" s="173" t="str">
        <f>IF(AND(COUNTIFS($J$18:J77,J77)=1,AE77=1),1,"")</f>
        <v/>
      </c>
      <c r="AG77" s="173" t="str">
        <f>IF(C77="","",IF(AND(COUNTIFS($J$18:J77,J77)=1,C77&lt;&gt;""),1,""))</f>
        <v/>
      </c>
      <c r="AH77" s="173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2">
        <v>2021</v>
      </c>
      <c r="G78" s="172">
        <v>5</v>
      </c>
      <c r="H78" s="91"/>
      <c r="I78" s="57" t="str">
        <f t="shared" si="12"/>
        <v>Q1</v>
      </c>
      <c r="J78" s="92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2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3">
        <f t="shared" si="16"/>
        <v>0</v>
      </c>
      <c r="AF78" s="173" t="str">
        <f>IF(AND(COUNTIFS($J$18:J78,J78)=1,AE78=1),1,"")</f>
        <v/>
      </c>
      <c r="AG78" s="173" t="str">
        <f>IF(C78="","",IF(AND(COUNTIFS($J$18:J78,J78)=1,C78&lt;&gt;""),1,""))</f>
        <v/>
      </c>
      <c r="AH78" s="173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2">
        <v>2021</v>
      </c>
      <c r="G79" s="172">
        <v>5</v>
      </c>
      <c r="H79" s="91"/>
      <c r="I79" s="57" t="str">
        <f t="shared" si="12"/>
        <v>Q1</v>
      </c>
      <c r="J79" s="92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2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3">
        <f t="shared" si="16"/>
        <v>0</v>
      </c>
      <c r="AF79" s="173" t="str">
        <f>IF(AND(COUNTIFS($J$18:J79,J79)=1,AE79=1),1,"")</f>
        <v/>
      </c>
      <c r="AG79" s="173" t="str">
        <f>IF(C79="","",IF(AND(COUNTIFS($J$18:J79,J79)=1,C79&lt;&gt;""),1,""))</f>
        <v/>
      </c>
      <c r="AH79" s="173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2">
        <v>2021</v>
      </c>
      <c r="G80" s="172">
        <v>5</v>
      </c>
      <c r="H80" s="91"/>
      <c r="I80" s="57" t="str">
        <f t="shared" si="12"/>
        <v>Q1</v>
      </c>
      <c r="J80" s="92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2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3">
        <f t="shared" si="16"/>
        <v>0</v>
      </c>
      <c r="AF80" s="173" t="str">
        <f>IF(AND(COUNTIFS($J$18:J80,J80)=1,AE80=1),1,"")</f>
        <v/>
      </c>
      <c r="AG80" s="173" t="str">
        <f>IF(C80="","",IF(AND(COUNTIFS($J$18:J80,J80)=1,C80&lt;&gt;""),1,""))</f>
        <v/>
      </c>
      <c r="AH80" s="173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2">
        <v>2021</v>
      </c>
      <c r="G81" s="172">
        <v>5</v>
      </c>
      <c r="H81" s="91"/>
      <c r="I81" s="57" t="str">
        <f t="shared" si="12"/>
        <v>Q1</v>
      </c>
      <c r="J81" s="92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2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3">
        <f t="shared" si="16"/>
        <v>0</v>
      </c>
      <c r="AF81" s="173" t="str">
        <f>IF(AND(COUNTIFS($J$18:J81,J81)=1,AE81=1),1,"")</f>
        <v/>
      </c>
      <c r="AG81" s="173" t="str">
        <f>IF(C81="","",IF(AND(COUNTIFS($J$18:J81,J81)=1,C81&lt;&gt;""),1,""))</f>
        <v/>
      </c>
      <c r="AH81" s="173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2">
        <v>2021</v>
      </c>
      <c r="G82" s="172">
        <v>6</v>
      </c>
      <c r="H82" s="91"/>
      <c r="I82" s="57" t="str">
        <f t="shared" si="12"/>
        <v>Q1</v>
      </c>
      <c r="J82" s="92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2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3">
        <f t="shared" si="16"/>
        <v>0</v>
      </c>
      <c r="AF82" s="173" t="str">
        <f>IF(AND(COUNTIFS($J$18:J82,J82)=1,AE82=1),1,"")</f>
        <v/>
      </c>
      <c r="AG82" s="173" t="str">
        <f>IF(C82="","",IF(AND(COUNTIFS($J$18:J82,J82)=1,C82&lt;&gt;""),1,""))</f>
        <v/>
      </c>
      <c r="AH82" s="173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2">
        <v>2021</v>
      </c>
      <c r="G83" s="172">
        <v>6</v>
      </c>
      <c r="H83" s="91"/>
      <c r="I83" s="57" t="str">
        <f t="shared" si="12"/>
        <v>Q1</v>
      </c>
      <c r="J83" s="92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2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3">
        <f t="shared" si="16"/>
        <v>0</v>
      </c>
      <c r="AF83" s="173" t="str">
        <f>IF(AND(COUNTIFS($J$18:J83,J83)=1,AE83=1),1,"")</f>
        <v/>
      </c>
      <c r="AG83" s="173" t="str">
        <f>IF(C83="","",IF(AND(COUNTIFS($J$18:J83,J83)=1,C83&lt;&gt;""),1,""))</f>
        <v/>
      </c>
      <c r="AH83" s="173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2">
        <v>2021</v>
      </c>
      <c r="G84" s="172">
        <v>6</v>
      </c>
      <c r="H84" s="91"/>
      <c r="I84" s="57" t="str">
        <f t="shared" si="12"/>
        <v>Q1</v>
      </c>
      <c r="J84" s="92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2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3">
        <f t="shared" si="16"/>
        <v>0</v>
      </c>
      <c r="AF84" s="173" t="str">
        <f>IF(AND(COUNTIFS($J$18:J84,J84)=1,AE84=1),1,"")</f>
        <v/>
      </c>
      <c r="AG84" s="173" t="str">
        <f>IF(C84="","",IF(AND(COUNTIFS($J$18:J84,J84)=1,C84&lt;&gt;""),1,""))</f>
        <v/>
      </c>
      <c r="AH84" s="173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2">
        <v>2021</v>
      </c>
      <c r="G85" s="172">
        <v>6</v>
      </c>
      <c r="H85" s="91"/>
      <c r="I85" s="57" t="str">
        <f t="shared" si="12"/>
        <v>Q1</v>
      </c>
      <c r="J85" s="92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2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3">
        <f t="shared" si="16"/>
        <v>0</v>
      </c>
      <c r="AF85" s="173" t="str">
        <f>IF(AND(COUNTIFS($J$18:J85,J85)=1,AE85=1),1,"")</f>
        <v/>
      </c>
      <c r="AG85" s="173" t="str">
        <f>IF(C85="","",IF(AND(COUNTIFS($J$18:J85,J85)=1,C85&lt;&gt;""),1,""))</f>
        <v/>
      </c>
      <c r="AH85" s="173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2">
        <v>2021</v>
      </c>
      <c r="G86" s="172">
        <v>7</v>
      </c>
      <c r="H86" s="91"/>
      <c r="I86" s="57" t="str">
        <f t="shared" si="12"/>
        <v>Q2</v>
      </c>
      <c r="J86" s="92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2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3">
        <f t="shared" si="16"/>
        <v>0</v>
      </c>
      <c r="AF86" s="173" t="str">
        <f>IF(AND(COUNTIFS($J$18:J86,J86)=1,AE86=1),1,"")</f>
        <v/>
      </c>
      <c r="AG86" s="173" t="str">
        <f>IF(C86="","",IF(AND(COUNTIFS($J$18:J86,J86)=1,C86&lt;&gt;""),1,""))</f>
        <v/>
      </c>
      <c r="AH86" s="173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2">
        <v>2021</v>
      </c>
      <c r="G87" s="172">
        <v>7</v>
      </c>
      <c r="H87" s="91"/>
      <c r="I87" s="57" t="str">
        <f t="shared" si="12"/>
        <v>Q2</v>
      </c>
      <c r="J87" s="92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2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3">
        <f t="shared" si="16"/>
        <v>0</v>
      </c>
      <c r="AF87" s="173" t="str">
        <f>IF(AND(COUNTIFS($J$18:J87,J87)=1,AE87=1),1,"")</f>
        <v/>
      </c>
      <c r="AG87" s="173" t="str">
        <f>IF(C87="","",IF(AND(COUNTIFS($J$18:J87,J87)=1,C87&lt;&gt;""),1,""))</f>
        <v/>
      </c>
      <c r="AH87" s="173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2">
        <v>2021</v>
      </c>
      <c r="G88" s="172">
        <v>7</v>
      </c>
      <c r="H88" s="91"/>
      <c r="I88" s="57" t="str">
        <f t="shared" si="12"/>
        <v>Q2</v>
      </c>
      <c r="J88" s="92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2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3">
        <f t="shared" si="16"/>
        <v>0</v>
      </c>
      <c r="AF88" s="173" t="str">
        <f>IF(AND(COUNTIFS($J$18:J88,J88)=1,AE88=1),1,"")</f>
        <v/>
      </c>
      <c r="AG88" s="173" t="str">
        <f>IF(C88="","",IF(AND(COUNTIFS($J$18:J88,J88)=1,C88&lt;&gt;""),1,""))</f>
        <v/>
      </c>
      <c r="AH88" s="173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2">
        <v>2021</v>
      </c>
      <c r="G89" s="172">
        <v>7</v>
      </c>
      <c r="H89" s="91"/>
      <c r="I89" s="57" t="str">
        <f t="shared" si="12"/>
        <v>Q2</v>
      </c>
      <c r="J89" s="92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2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3">
        <f t="shared" si="16"/>
        <v>0</v>
      </c>
      <c r="AF89" s="173" t="str">
        <f>IF(AND(COUNTIFS($J$18:J89,J89)=1,AE89=1),1,"")</f>
        <v/>
      </c>
      <c r="AG89" s="173" t="str">
        <f>IF(C89="","",IF(AND(COUNTIFS($J$18:J89,J89)=1,C89&lt;&gt;""),1,""))</f>
        <v/>
      </c>
      <c r="AH89" s="173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2">
        <v>2021</v>
      </c>
      <c r="G90" s="172">
        <v>8</v>
      </c>
      <c r="H90" s="91"/>
      <c r="I90" s="57" t="str">
        <f t="shared" si="12"/>
        <v>Q2</v>
      </c>
      <c r="J90" s="92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2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3">
        <f t="shared" si="16"/>
        <v>0</v>
      </c>
      <c r="AF90" s="173" t="str">
        <f>IF(AND(COUNTIFS($J$18:J90,J90)=1,AE90=1),1,"")</f>
        <v/>
      </c>
      <c r="AG90" s="173" t="str">
        <f>IF(C90="","",IF(AND(COUNTIFS($J$18:J90,J90)=1,C90&lt;&gt;""),1,""))</f>
        <v/>
      </c>
      <c r="AH90" s="173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2">
        <v>2021</v>
      </c>
      <c r="G91" s="172">
        <v>8</v>
      </c>
      <c r="H91" s="91"/>
      <c r="I91" s="57" t="str">
        <f t="shared" si="12"/>
        <v>Q2</v>
      </c>
      <c r="J91" s="92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2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3">
        <f t="shared" si="16"/>
        <v>0</v>
      </c>
      <c r="AF91" s="173" t="str">
        <f>IF(AND(COUNTIFS($J$18:J91,J91)=1,AE91=1),1,"")</f>
        <v/>
      </c>
      <c r="AG91" s="173" t="str">
        <f>IF(C91="","",IF(AND(COUNTIFS($J$18:J91,J91)=1,C91&lt;&gt;""),1,""))</f>
        <v/>
      </c>
      <c r="AH91" s="173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2">
        <v>2021</v>
      </c>
      <c r="G92" s="172">
        <v>8</v>
      </c>
      <c r="H92" s="91"/>
      <c r="I92" s="57" t="str">
        <f t="shared" si="12"/>
        <v>Q2</v>
      </c>
      <c r="J92" s="92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2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3">
        <f t="shared" si="16"/>
        <v>0</v>
      </c>
      <c r="AF92" s="173" t="str">
        <f>IF(AND(COUNTIFS($J$18:J92,J92)=1,AE92=1),1,"")</f>
        <v/>
      </c>
      <c r="AG92" s="173" t="str">
        <f>IF(C92="","",IF(AND(COUNTIFS($J$18:J92,J92)=1,C92&lt;&gt;""),1,""))</f>
        <v/>
      </c>
      <c r="AH92" s="173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2">
        <v>2021</v>
      </c>
      <c r="G93" s="172">
        <v>8</v>
      </c>
      <c r="H93" s="91"/>
      <c r="I93" s="57" t="str">
        <f t="shared" si="12"/>
        <v>Q2</v>
      </c>
      <c r="J93" s="92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2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3">
        <f t="shared" si="16"/>
        <v>0</v>
      </c>
      <c r="AF93" s="173" t="str">
        <f>IF(AND(COUNTIFS($J$18:J93,J93)=1,AE93=1),1,"")</f>
        <v/>
      </c>
      <c r="AG93" s="173" t="str">
        <f>IF(C93="","",IF(AND(COUNTIFS($J$18:J93,J93)=1,C93&lt;&gt;""),1,""))</f>
        <v/>
      </c>
      <c r="AH93" s="173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2">
        <v>2021</v>
      </c>
      <c r="G94" s="172">
        <v>9</v>
      </c>
      <c r="H94" s="91"/>
      <c r="I94" s="57" t="str">
        <f t="shared" si="12"/>
        <v>Q2</v>
      </c>
      <c r="J94" s="92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2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3">
        <f t="shared" si="16"/>
        <v>0</v>
      </c>
      <c r="AF94" s="173" t="str">
        <f>IF(AND(COUNTIFS($J$18:J94,J94)=1,AE94=1),1,"")</f>
        <v/>
      </c>
      <c r="AG94" s="173" t="str">
        <f>IF(C94="","",IF(AND(COUNTIFS($J$18:J94,J94)=1,C94&lt;&gt;""),1,""))</f>
        <v/>
      </c>
      <c r="AH94" s="173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2">
        <v>2021</v>
      </c>
      <c r="G95" s="172">
        <v>9</v>
      </c>
      <c r="H95" s="91"/>
      <c r="I95" s="57" t="str">
        <f t="shared" si="12"/>
        <v>Q2</v>
      </c>
      <c r="J95" s="92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2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3">
        <f t="shared" si="16"/>
        <v>0</v>
      </c>
      <c r="AF95" s="173" t="str">
        <f>IF(AND(COUNTIFS($J$18:J95,J95)=1,AE95=1),1,"")</f>
        <v/>
      </c>
      <c r="AG95" s="173" t="str">
        <f>IF(C95="","",IF(AND(COUNTIFS($J$18:J95,J95)=1,C95&lt;&gt;""),1,""))</f>
        <v/>
      </c>
      <c r="AH95" s="173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2">
        <v>2021</v>
      </c>
      <c r="G96" s="172">
        <v>9</v>
      </c>
      <c r="H96" s="91"/>
      <c r="I96" s="57" t="str">
        <f t="shared" si="12"/>
        <v>Q2</v>
      </c>
      <c r="J96" s="92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2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3">
        <f t="shared" si="16"/>
        <v>0</v>
      </c>
      <c r="AF96" s="173" t="str">
        <f>IF(AND(COUNTIFS($J$18:J96,J96)=1,AE96=1),1,"")</f>
        <v/>
      </c>
      <c r="AG96" s="173" t="str">
        <f>IF(C96="","",IF(AND(COUNTIFS($J$18:J96,J96)=1,C96&lt;&gt;""),1,""))</f>
        <v/>
      </c>
      <c r="AH96" s="173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2">
        <v>2021</v>
      </c>
      <c r="G97" s="172">
        <v>9</v>
      </c>
      <c r="H97" s="91"/>
      <c r="I97" s="57" t="str">
        <f t="shared" si="12"/>
        <v>Q2</v>
      </c>
      <c r="J97" s="92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2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3">
        <f t="shared" si="16"/>
        <v>0</v>
      </c>
      <c r="AF97" s="173" t="str">
        <f>IF(AND(COUNTIFS($J$18:J97,J97)=1,AE97=1),1,"")</f>
        <v/>
      </c>
      <c r="AG97" s="173" t="str">
        <f>IF(C97="","",IF(AND(COUNTIFS($J$18:J97,J97)=1,C97&lt;&gt;""),1,""))</f>
        <v/>
      </c>
      <c r="AH97" s="173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2">
        <v>2021</v>
      </c>
      <c r="G98" s="172">
        <v>10</v>
      </c>
      <c r="H98" s="91"/>
      <c r="I98" s="57" t="str">
        <f t="shared" si="12"/>
        <v>Q3</v>
      </c>
      <c r="J98" s="92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2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3">
        <f t="shared" si="16"/>
        <v>0</v>
      </c>
      <c r="AF98" s="173" t="str">
        <f>IF(AND(COUNTIFS($J$18:J98,J98)=1,AE98=1),1,"")</f>
        <v/>
      </c>
      <c r="AG98" s="173" t="str">
        <f>IF(C98="","",IF(AND(COUNTIFS($J$18:J98,J98)=1,C98&lt;&gt;""),1,""))</f>
        <v/>
      </c>
      <c r="AH98" s="173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2">
        <v>2021</v>
      </c>
      <c r="G99" s="172">
        <v>10</v>
      </c>
      <c r="H99" s="91"/>
      <c r="I99" s="57" t="str">
        <f t="shared" si="12"/>
        <v>Q3</v>
      </c>
      <c r="J99" s="92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2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3">
        <f t="shared" si="16"/>
        <v>0</v>
      </c>
      <c r="AF99" s="173" t="str">
        <f>IF(AND(COUNTIFS($J$18:J99,J99)=1,AE99=1),1,"")</f>
        <v/>
      </c>
      <c r="AG99" s="173" t="str">
        <f>IF(C99="","",IF(AND(COUNTIFS($J$18:J99,J99)=1,C99&lt;&gt;""),1,""))</f>
        <v/>
      </c>
      <c r="AH99" s="173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2">
        <v>2021</v>
      </c>
      <c r="G100" s="172">
        <v>10</v>
      </c>
      <c r="H100" s="91"/>
      <c r="I100" s="57" t="str">
        <f t="shared" si="12"/>
        <v>Q3</v>
      </c>
      <c r="J100" s="92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2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3">
        <f t="shared" si="16"/>
        <v>0</v>
      </c>
      <c r="AF100" s="173" t="str">
        <f>IF(AND(COUNTIFS($J$18:J100,J100)=1,AE100=1),1,"")</f>
        <v/>
      </c>
      <c r="AG100" s="173" t="str">
        <f>IF(C100="","",IF(AND(COUNTIFS($J$18:J100,J100)=1,C100&lt;&gt;""),1,""))</f>
        <v/>
      </c>
      <c r="AH100" s="173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2">
        <v>2021</v>
      </c>
      <c r="G101" s="172">
        <v>10</v>
      </c>
      <c r="H101" s="91"/>
      <c r="I101" s="57" t="str">
        <f t="shared" si="12"/>
        <v>Q3</v>
      </c>
      <c r="J101" s="92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2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3">
        <f t="shared" si="16"/>
        <v>0</v>
      </c>
      <c r="AF101" s="173" t="str">
        <f>IF(AND(COUNTIFS($J$18:J101,J101)=1,AE101=1),1,"")</f>
        <v/>
      </c>
      <c r="AG101" s="173" t="str">
        <f>IF(C101="","",IF(AND(COUNTIFS($J$18:J101,J101)=1,C101&lt;&gt;""),1,""))</f>
        <v/>
      </c>
      <c r="AH101" s="173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2">
        <v>2021</v>
      </c>
      <c r="G102" s="172">
        <v>11</v>
      </c>
      <c r="H102" s="91"/>
      <c r="I102" s="57" t="str">
        <f t="shared" si="12"/>
        <v>Q3</v>
      </c>
      <c r="J102" s="92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2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3">
        <f t="shared" si="16"/>
        <v>0</v>
      </c>
      <c r="AF102" s="173" t="str">
        <f>IF(AND(COUNTIFS($J$18:J102,J102)=1,AE102=1),1,"")</f>
        <v/>
      </c>
      <c r="AG102" s="173" t="str">
        <f>IF(C102="","",IF(AND(COUNTIFS($J$18:J102,J102)=1,C102&lt;&gt;""),1,""))</f>
        <v/>
      </c>
      <c r="AH102" s="173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2">
        <v>2021</v>
      </c>
      <c r="G103" s="172">
        <v>11</v>
      </c>
      <c r="H103" s="91"/>
      <c r="I103" s="57" t="str">
        <f t="shared" si="12"/>
        <v>Q3</v>
      </c>
      <c r="J103" s="92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2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3">
        <f t="shared" si="16"/>
        <v>0</v>
      </c>
      <c r="AF103" s="173" t="str">
        <f>IF(AND(COUNTIFS($J$18:J103,J103)=1,AE103=1),1,"")</f>
        <v/>
      </c>
      <c r="AG103" s="173" t="str">
        <f>IF(C103="","",IF(AND(COUNTIFS($J$18:J103,J103)=1,C103&lt;&gt;""),1,""))</f>
        <v/>
      </c>
      <c r="AH103" s="173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2">
        <v>2021</v>
      </c>
      <c r="G104" s="172">
        <v>11</v>
      </c>
      <c r="H104" s="91"/>
      <c r="I104" s="57" t="str">
        <f t="shared" si="12"/>
        <v>Q3</v>
      </c>
      <c r="J104" s="92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2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3">
        <f t="shared" si="16"/>
        <v>0</v>
      </c>
      <c r="AF104" s="173" t="str">
        <f>IF(AND(COUNTIFS($J$18:J104,J104)=1,AE104=1),1,"")</f>
        <v/>
      </c>
      <c r="AG104" s="173" t="str">
        <f>IF(C104="","",IF(AND(COUNTIFS($J$18:J104,J104)=1,C104&lt;&gt;""),1,""))</f>
        <v/>
      </c>
      <c r="AH104" s="173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2">
        <v>2021</v>
      </c>
      <c r="G105" s="172">
        <v>11</v>
      </c>
      <c r="H105" s="91"/>
      <c r="I105" s="57" t="str">
        <f t="shared" si="12"/>
        <v>Q3</v>
      </c>
      <c r="J105" s="92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2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3">
        <f t="shared" si="16"/>
        <v>0</v>
      </c>
      <c r="AF105" s="173" t="str">
        <f>IF(AND(COUNTIFS($J$18:J105,J105)=1,AE105=1),1,"")</f>
        <v/>
      </c>
      <c r="AG105" s="173" t="str">
        <f>IF(C105="","",IF(AND(COUNTIFS($J$18:J105,J105)=1,C105&lt;&gt;""),1,""))</f>
        <v/>
      </c>
      <c r="AH105" s="173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2">
        <v>2021</v>
      </c>
      <c r="G106" s="172">
        <v>12</v>
      </c>
      <c r="H106" s="91"/>
      <c r="I106" s="57" t="str">
        <f t="shared" si="12"/>
        <v>Q3</v>
      </c>
      <c r="J106" s="92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2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3">
        <f t="shared" si="16"/>
        <v>0</v>
      </c>
      <c r="AF106" s="173" t="str">
        <f>IF(AND(COUNTIFS($J$18:J106,J106)=1,AE106=1),1,"")</f>
        <v/>
      </c>
      <c r="AG106" s="173" t="str">
        <f>IF(C106="","",IF(AND(COUNTIFS($J$18:J106,J106)=1,C106&lt;&gt;""),1,""))</f>
        <v/>
      </c>
      <c r="AH106" s="173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2">
        <v>2021</v>
      </c>
      <c r="G107" s="172">
        <v>12</v>
      </c>
      <c r="H107" s="91"/>
      <c r="I107" s="57" t="str">
        <f t="shared" si="12"/>
        <v>Q3</v>
      </c>
      <c r="J107" s="92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2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3">
        <f t="shared" si="16"/>
        <v>0</v>
      </c>
      <c r="AF107" s="173" t="str">
        <f>IF(AND(COUNTIFS($J$18:J107,J107)=1,AE107=1),1,"")</f>
        <v/>
      </c>
      <c r="AG107" s="173" t="str">
        <f>IF(C107="","",IF(AND(COUNTIFS($J$18:J107,J107)=1,C107&lt;&gt;""),1,""))</f>
        <v/>
      </c>
      <c r="AH107" s="173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2">
        <v>2021</v>
      </c>
      <c r="G108" s="172">
        <v>12</v>
      </c>
      <c r="H108" s="91"/>
      <c r="I108" s="57" t="str">
        <f t="shared" si="12"/>
        <v>Q3</v>
      </c>
      <c r="J108" s="92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2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3">
        <f t="shared" si="16"/>
        <v>0</v>
      </c>
      <c r="AF108" s="173" t="str">
        <f>IF(AND(COUNTIFS($J$18:J108,J108)=1,AE108=1),1,"")</f>
        <v/>
      </c>
      <c r="AG108" s="173" t="str">
        <f>IF(C108="","",IF(AND(COUNTIFS($J$18:J108,J108)=1,C108&lt;&gt;""),1,""))</f>
        <v/>
      </c>
      <c r="AH108" s="173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2">
        <v>2021</v>
      </c>
      <c r="G109" s="172">
        <v>12</v>
      </c>
      <c r="H109" s="91"/>
      <c r="I109" s="57" t="str">
        <f t="shared" si="12"/>
        <v>Q3</v>
      </c>
      <c r="J109" s="92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2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3">
        <f t="shared" si="16"/>
        <v>0</v>
      </c>
      <c r="AF109" s="173" t="str">
        <f>IF(AND(COUNTIFS($J$18:J109,J109)=1,AE109=1),1,"")</f>
        <v/>
      </c>
      <c r="AG109" s="173" t="str">
        <f>IF(C109="","",IF(AND(COUNTIFS($J$18:J109,J109)=1,C109&lt;&gt;""),1,""))</f>
        <v/>
      </c>
      <c r="AH109" s="173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2">
        <v>2022</v>
      </c>
      <c r="G110" s="172">
        <v>1</v>
      </c>
      <c r="H110" s="91"/>
      <c r="I110" s="57" t="str">
        <f t="shared" si="12"/>
        <v>Q4</v>
      </c>
      <c r="J110" s="92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2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3">
        <f t="shared" si="16"/>
        <v>0</v>
      </c>
      <c r="AF110" s="173" t="str">
        <f>IF(AND(COUNTIFS($J$18:J110,J110)=1,AE110=1),1,"")</f>
        <v/>
      </c>
      <c r="AG110" s="173" t="str">
        <f>IF(C110="","",IF(AND(COUNTIFS($J$18:J110,J110)=1,C110&lt;&gt;""),1,""))</f>
        <v/>
      </c>
      <c r="AH110" s="173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2">
        <v>2022</v>
      </c>
      <c r="G111" s="172">
        <v>1</v>
      </c>
      <c r="H111" s="91"/>
      <c r="I111" s="57" t="str">
        <f t="shared" si="12"/>
        <v>Q4</v>
      </c>
      <c r="J111" s="92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2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3">
        <f t="shared" si="16"/>
        <v>0</v>
      </c>
      <c r="AF111" s="173" t="str">
        <f>IF(AND(COUNTIFS($J$18:J111,J111)=1,AE111=1),1,"")</f>
        <v/>
      </c>
      <c r="AG111" s="173" t="str">
        <f>IF(C111="","",IF(AND(COUNTIFS($J$18:J111,J111)=1,C111&lt;&gt;""),1,""))</f>
        <v/>
      </c>
      <c r="AH111" s="173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2">
        <v>2022</v>
      </c>
      <c r="G112" s="172">
        <v>1</v>
      </c>
      <c r="H112" s="91"/>
      <c r="I112" s="57" t="str">
        <f t="shared" si="12"/>
        <v>Q4</v>
      </c>
      <c r="J112" s="92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2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3">
        <f t="shared" si="16"/>
        <v>0</v>
      </c>
      <c r="AF112" s="173" t="str">
        <f>IF(AND(COUNTIFS($J$18:J112,J112)=1,AE112=1),1,"")</f>
        <v/>
      </c>
      <c r="AG112" s="173" t="str">
        <f>IF(C112="","",IF(AND(COUNTIFS($J$18:J112,J112)=1,C112&lt;&gt;""),1,""))</f>
        <v/>
      </c>
      <c r="AH112" s="173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2">
        <v>2022</v>
      </c>
      <c r="G113" s="172">
        <v>1</v>
      </c>
      <c r="H113" s="91"/>
      <c r="I113" s="57" t="str">
        <f t="shared" si="12"/>
        <v>Q4</v>
      </c>
      <c r="J113" s="92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2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3">
        <f t="shared" si="16"/>
        <v>0</v>
      </c>
      <c r="AF113" s="173" t="str">
        <f>IF(AND(COUNTIFS($J$18:J113,J113)=1,AE113=1),1,"")</f>
        <v/>
      </c>
      <c r="AG113" s="173" t="str">
        <f>IF(C113="","",IF(AND(COUNTIFS($J$18:J113,J113)=1,C113&lt;&gt;""),1,""))</f>
        <v/>
      </c>
      <c r="AH113" s="173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2">
        <v>2022</v>
      </c>
      <c r="G114" s="172">
        <v>2</v>
      </c>
      <c r="H114" s="91"/>
      <c r="I114" s="57" t="str">
        <f t="shared" si="12"/>
        <v>Q4</v>
      </c>
      <c r="J114" s="92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2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3">
        <f t="shared" si="16"/>
        <v>0</v>
      </c>
      <c r="AF114" s="173" t="str">
        <f>IF(AND(COUNTIFS($J$18:J114,J114)=1,AE114=1),1,"")</f>
        <v/>
      </c>
      <c r="AG114" s="173" t="str">
        <f>IF(C114="","",IF(AND(COUNTIFS($J$18:J114,J114)=1,C114&lt;&gt;""),1,""))</f>
        <v/>
      </c>
      <c r="AH114" s="173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2">
        <v>2022</v>
      </c>
      <c r="G115" s="172">
        <v>2</v>
      </c>
      <c r="H115" s="91"/>
      <c r="I115" s="57" t="str">
        <f t="shared" si="12"/>
        <v>Q4</v>
      </c>
      <c r="J115" s="92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2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3">
        <f t="shared" si="16"/>
        <v>0</v>
      </c>
      <c r="AF115" s="173" t="str">
        <f>IF(AND(COUNTIFS($J$18:J115,J115)=1,AE115=1),1,"")</f>
        <v/>
      </c>
      <c r="AG115" s="173" t="str">
        <f>IF(C115="","",IF(AND(COUNTIFS($J$18:J115,J115)=1,C115&lt;&gt;""),1,""))</f>
        <v/>
      </c>
      <c r="AH115" s="173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2">
        <v>2022</v>
      </c>
      <c r="G116" s="172">
        <v>2</v>
      </c>
      <c r="H116" s="91"/>
      <c r="I116" s="57" t="str">
        <f t="shared" si="12"/>
        <v>Q4</v>
      </c>
      <c r="J116" s="92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2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3">
        <f t="shared" si="16"/>
        <v>0</v>
      </c>
      <c r="AF116" s="173" t="str">
        <f>IF(AND(COUNTIFS($J$18:J116,J116)=1,AE116=1),1,"")</f>
        <v/>
      </c>
      <c r="AG116" s="173" t="str">
        <f>IF(C116="","",IF(AND(COUNTIFS($J$18:J116,J116)=1,C116&lt;&gt;""),1,""))</f>
        <v/>
      </c>
      <c r="AH116" s="173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2">
        <v>2022</v>
      </c>
      <c r="G117" s="172">
        <v>2</v>
      </c>
      <c r="H117" s="91"/>
      <c r="I117" s="57" t="str">
        <f t="shared" si="12"/>
        <v>Q4</v>
      </c>
      <c r="J117" s="92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2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3">
        <f t="shared" si="16"/>
        <v>0</v>
      </c>
      <c r="AF117" s="173" t="str">
        <f>IF(AND(COUNTIFS($J$18:J117,J117)=1,AE117=1),1,"")</f>
        <v/>
      </c>
      <c r="AG117" s="173" t="str">
        <f>IF(C117="","",IF(AND(COUNTIFS($J$18:J117,J117)=1,C117&lt;&gt;""),1,""))</f>
        <v/>
      </c>
      <c r="AH117" s="173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2">
        <v>2022</v>
      </c>
      <c r="G118" s="172">
        <v>3</v>
      </c>
      <c r="H118" s="91"/>
      <c r="I118" s="57" t="str">
        <f t="shared" si="12"/>
        <v>Q4</v>
      </c>
      <c r="J118" s="92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2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3">
        <f t="shared" si="16"/>
        <v>0</v>
      </c>
      <c r="AF118" s="173" t="str">
        <f>IF(AND(COUNTIFS($J$18:J118,J118)=1,AE118=1),1,"")</f>
        <v/>
      </c>
      <c r="AG118" s="173" t="str">
        <f>IF(C118="","",IF(AND(COUNTIFS($J$18:J118,J118)=1,C118&lt;&gt;""),1,""))</f>
        <v/>
      </c>
      <c r="AH118" s="173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2">
        <v>2022</v>
      </c>
      <c r="G119" s="172">
        <v>3</v>
      </c>
      <c r="H119" s="91"/>
      <c r="I119" s="57" t="str">
        <f t="shared" si="12"/>
        <v>Q4</v>
      </c>
      <c r="J119" s="92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2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3">
        <f t="shared" si="16"/>
        <v>0</v>
      </c>
      <c r="AF119" s="173" t="str">
        <f>IF(AND(COUNTIFS($J$18:J119,J119)=1,AE119=1),1,"")</f>
        <v/>
      </c>
      <c r="AG119" s="173" t="str">
        <f>IF(C119="","",IF(AND(COUNTIFS($J$18:J119,J119)=1,C119&lt;&gt;""),1,""))</f>
        <v/>
      </c>
      <c r="AH119" s="173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2">
        <v>2022</v>
      </c>
      <c r="G120" s="172">
        <v>3</v>
      </c>
      <c r="H120" s="91"/>
      <c r="I120" s="57" t="str">
        <f t="shared" si="12"/>
        <v>Q4</v>
      </c>
      <c r="J120" s="92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2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3">
        <f t="shared" si="16"/>
        <v>0</v>
      </c>
      <c r="AF120" s="173" t="str">
        <f>IF(AND(COUNTIFS($J$18:J120,J120)=1,AE120=1),1,"")</f>
        <v/>
      </c>
      <c r="AG120" s="173" t="str">
        <f>IF(C120="","",IF(AND(COUNTIFS($J$18:J120,J120)=1,C120&lt;&gt;""),1,""))</f>
        <v/>
      </c>
      <c r="AH120" s="173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2">
        <v>2022</v>
      </c>
      <c r="G121" s="172">
        <v>3</v>
      </c>
      <c r="H121" s="91"/>
      <c r="I121" s="57" t="str">
        <f t="shared" si="12"/>
        <v>Q4</v>
      </c>
      <c r="J121" s="92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2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3">
        <f t="shared" si="16"/>
        <v>0</v>
      </c>
      <c r="AF121" s="173" t="str">
        <f>IF(AND(COUNTIFS($J$18:J121,J121)=1,AE121=1),1,"")</f>
        <v/>
      </c>
      <c r="AG121" s="173" t="str">
        <f>IF(C121="","",IF(AND(COUNTIFS($J$18:J121,J121)=1,C121&lt;&gt;""),1,""))</f>
        <v/>
      </c>
      <c r="AH121" s="173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2">
        <v>2023</v>
      </c>
      <c r="G122" s="172">
        <v>1</v>
      </c>
      <c r="H122" s="91"/>
      <c r="I122" s="57" t="str">
        <f t="shared" si="12"/>
        <v>Q4</v>
      </c>
      <c r="J122" s="92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2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3">
        <f t="shared" si="16"/>
        <v>0</v>
      </c>
      <c r="AF122" s="173" t="str">
        <f>IF(AND(COUNTIFS($J$18:J122,J122)=1,AE122=1),1,"")</f>
        <v/>
      </c>
      <c r="AG122" s="173" t="str">
        <f>IF(C122="","",IF(AND(COUNTIFS($J$18:J122,J122)=1,C122&lt;&gt;""),1,""))</f>
        <v/>
      </c>
      <c r="AH122" s="173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2">
        <v>2023</v>
      </c>
      <c r="G123" s="172">
        <v>1</v>
      </c>
      <c r="H123" s="91"/>
      <c r="I123" s="57" t="str">
        <f t="shared" si="12"/>
        <v>Q4</v>
      </c>
      <c r="J123" s="92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2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3">
        <f t="shared" si="16"/>
        <v>0</v>
      </c>
      <c r="AF123" s="173" t="str">
        <f>IF(AND(COUNTIFS($J$18:J123,J123)=1,AE123=1),1,"")</f>
        <v/>
      </c>
      <c r="AG123" s="173" t="str">
        <f>IF(C123="","",IF(AND(COUNTIFS($J$18:J123,J123)=1,C123&lt;&gt;""),1,""))</f>
        <v/>
      </c>
      <c r="AH123" s="173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2">
        <v>2023</v>
      </c>
      <c r="G124" s="172">
        <v>1</v>
      </c>
      <c r="H124" s="91"/>
      <c r="I124" s="57" t="str">
        <f t="shared" si="12"/>
        <v>Q4</v>
      </c>
      <c r="J124" s="92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2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3">
        <f t="shared" si="16"/>
        <v>0</v>
      </c>
      <c r="AF124" s="173" t="str">
        <f>IF(AND(COUNTIFS($J$18:J124,J124)=1,AE124=1),1,"")</f>
        <v/>
      </c>
      <c r="AG124" s="173" t="str">
        <f>IF(C124="","",IF(AND(COUNTIFS($J$18:J124,J124)=1,C124&lt;&gt;""),1,""))</f>
        <v/>
      </c>
      <c r="AH124" s="173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2">
        <v>2023</v>
      </c>
      <c r="G125" s="172">
        <v>1</v>
      </c>
      <c r="H125" s="91"/>
      <c r="I125" s="57" t="str">
        <f t="shared" si="12"/>
        <v>Q4</v>
      </c>
      <c r="J125" s="92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2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3">
        <f t="shared" si="16"/>
        <v>0</v>
      </c>
      <c r="AF125" s="173" t="str">
        <f>IF(AND(COUNTIFS($J$18:J125,J125)=1,AE125=1),1,"")</f>
        <v/>
      </c>
      <c r="AG125" s="173" t="str">
        <f>IF(C125="","",IF(AND(COUNTIFS($J$18:J125,J125)=1,C125&lt;&gt;""),1,""))</f>
        <v/>
      </c>
      <c r="AH125" s="173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2">
        <v>2023</v>
      </c>
      <c r="G126" s="172">
        <v>2</v>
      </c>
      <c r="H126" s="91"/>
      <c r="I126" s="57" t="str">
        <f t="shared" si="12"/>
        <v>Q4</v>
      </c>
      <c r="J126" s="92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2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3">
        <f t="shared" si="16"/>
        <v>0</v>
      </c>
      <c r="AF126" s="173" t="str">
        <f>IF(AND(COUNTIFS($J$18:J126,J126)=1,AE126=1),1,"")</f>
        <v/>
      </c>
      <c r="AG126" s="173" t="str">
        <f>IF(C126="","",IF(AND(COUNTIFS($J$18:J126,J126)=1,C126&lt;&gt;""),1,""))</f>
        <v/>
      </c>
      <c r="AH126" s="173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2">
        <v>2023</v>
      </c>
      <c r="G127" s="172">
        <v>2</v>
      </c>
      <c r="H127" s="91"/>
      <c r="I127" s="57" t="str">
        <f t="shared" si="12"/>
        <v>Q4</v>
      </c>
      <c r="J127" s="92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2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3">
        <f t="shared" si="16"/>
        <v>0</v>
      </c>
      <c r="AF127" s="173" t="str">
        <f>IF(AND(COUNTIFS($J$18:J127,J127)=1,AE127=1),1,"")</f>
        <v/>
      </c>
      <c r="AG127" s="173" t="str">
        <f>IF(C127="","",IF(AND(COUNTIFS($J$18:J127,J127)=1,C127&lt;&gt;""),1,""))</f>
        <v/>
      </c>
      <c r="AH127" s="173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2">
        <v>2023</v>
      </c>
      <c r="G128" s="172">
        <v>2</v>
      </c>
      <c r="H128" s="91"/>
      <c r="I128" s="57" t="str">
        <f t="shared" si="12"/>
        <v>Q4</v>
      </c>
      <c r="J128" s="92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2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3">
        <f t="shared" si="16"/>
        <v>0</v>
      </c>
      <c r="AF128" s="173" t="str">
        <f>IF(AND(COUNTIFS($J$18:J128,J128)=1,AE128=1),1,"")</f>
        <v/>
      </c>
      <c r="AG128" s="173" t="str">
        <f>IF(C128="","",IF(AND(COUNTIFS($J$18:J128,J128)=1,C128&lt;&gt;""),1,""))</f>
        <v/>
      </c>
      <c r="AH128" s="173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2">
        <v>2023</v>
      </c>
      <c r="G129" s="172">
        <v>2</v>
      </c>
      <c r="H129" s="91"/>
      <c r="I129" s="57" t="str">
        <f t="shared" si="12"/>
        <v>Q4</v>
      </c>
      <c r="J129" s="92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2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3">
        <f t="shared" si="16"/>
        <v>0</v>
      </c>
      <c r="AF129" s="173" t="str">
        <f>IF(AND(COUNTIFS($J$18:J129,J129)=1,AE129=1),1,"")</f>
        <v/>
      </c>
      <c r="AG129" s="173" t="str">
        <f>IF(C129="","",IF(AND(COUNTIFS($J$18:J129,J129)=1,C129&lt;&gt;""),1,""))</f>
        <v/>
      </c>
      <c r="AH129" s="173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2">
        <v>2023</v>
      </c>
      <c r="G130" s="172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92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2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3">
        <f t="shared" ref="AE130:AE193" si="27">IF(Q130="","",IF(Q130="Yes",1,0))</f>
        <v>0</v>
      </c>
      <c r="AF130" s="173" t="str">
        <f>IF(AND(COUNTIFS($J$18:J130,J130)=1,AE130=1),1,"")</f>
        <v/>
      </c>
      <c r="AG130" s="173" t="str">
        <f>IF(C130="","",IF(AND(COUNTIFS($J$18:J130,J130)=1,C130&lt;&gt;""),1,""))</f>
        <v/>
      </c>
      <c r="AH130" s="173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2">
        <v>2023</v>
      </c>
      <c r="G131" s="172">
        <v>4</v>
      </c>
      <c r="H131" s="91"/>
      <c r="I131" s="57" t="str">
        <f t="shared" si="23"/>
        <v>Q1</v>
      </c>
      <c r="J131" s="92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2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3">
        <f t="shared" si="27"/>
        <v>0</v>
      </c>
      <c r="AF131" s="173" t="str">
        <f>IF(AND(COUNTIFS($J$18:J131,J131)=1,AE131=1),1,"")</f>
        <v/>
      </c>
      <c r="AG131" s="173" t="str">
        <f>IF(C131="","",IF(AND(COUNTIFS($J$18:J131,J131)=1,C131&lt;&gt;""),1,""))</f>
        <v/>
      </c>
      <c r="AH131" s="173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2">
        <v>2023</v>
      </c>
      <c r="G132" s="172">
        <v>4</v>
      </c>
      <c r="H132" s="91"/>
      <c r="I132" s="57" t="str">
        <f t="shared" si="23"/>
        <v>Q1</v>
      </c>
      <c r="J132" s="92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2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3">
        <f t="shared" si="27"/>
        <v>0</v>
      </c>
      <c r="AF132" s="173" t="str">
        <f>IF(AND(COUNTIFS($J$18:J132,J132)=1,AE132=1),1,"")</f>
        <v/>
      </c>
      <c r="AG132" s="173" t="str">
        <f>IF(C132="","",IF(AND(COUNTIFS($J$18:J132,J132)=1,C132&lt;&gt;""),1,""))</f>
        <v/>
      </c>
      <c r="AH132" s="173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2">
        <v>2023</v>
      </c>
      <c r="G133" s="172">
        <v>4</v>
      </c>
      <c r="H133" s="91"/>
      <c r="I133" s="57" t="str">
        <f t="shared" si="23"/>
        <v>Q1</v>
      </c>
      <c r="J133" s="92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2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3">
        <f t="shared" si="27"/>
        <v>0</v>
      </c>
      <c r="AF133" s="173" t="str">
        <f>IF(AND(COUNTIFS($J$18:J133,J133)=1,AE133=1),1,"")</f>
        <v/>
      </c>
      <c r="AG133" s="173" t="str">
        <f>IF(C133="","",IF(AND(COUNTIFS($J$18:J133,J133)=1,C133&lt;&gt;""),1,""))</f>
        <v/>
      </c>
      <c r="AH133" s="173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2">
        <v>2023</v>
      </c>
      <c r="G134" s="172">
        <v>5</v>
      </c>
      <c r="H134" s="91"/>
      <c r="I134" s="57" t="str">
        <f t="shared" si="23"/>
        <v>Q1</v>
      </c>
      <c r="J134" s="92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2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3">
        <f t="shared" si="27"/>
        <v>0</v>
      </c>
      <c r="AF134" s="173" t="str">
        <f>IF(AND(COUNTIFS($J$18:J134,J134)=1,AE134=1),1,"")</f>
        <v/>
      </c>
      <c r="AG134" s="173" t="str">
        <f>IF(C134="","",IF(AND(COUNTIFS($J$18:J134,J134)=1,C134&lt;&gt;""),1,""))</f>
        <v/>
      </c>
      <c r="AH134" s="173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2">
        <v>2023</v>
      </c>
      <c r="G135" s="172">
        <v>5</v>
      </c>
      <c r="H135" s="91"/>
      <c r="I135" s="57" t="str">
        <f t="shared" si="23"/>
        <v>Q1</v>
      </c>
      <c r="J135" s="92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2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3">
        <f t="shared" si="27"/>
        <v>0</v>
      </c>
      <c r="AF135" s="173" t="str">
        <f>IF(AND(COUNTIFS($J$18:J135,J135)=1,AE135=1),1,"")</f>
        <v/>
      </c>
      <c r="AG135" s="173" t="str">
        <f>IF(C135="","",IF(AND(COUNTIFS($J$18:J135,J135)=1,C135&lt;&gt;""),1,""))</f>
        <v/>
      </c>
      <c r="AH135" s="173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2">
        <v>2023</v>
      </c>
      <c r="G136" s="172">
        <v>5</v>
      </c>
      <c r="H136" s="91"/>
      <c r="I136" s="57" t="str">
        <f t="shared" si="23"/>
        <v>Q1</v>
      </c>
      <c r="J136" s="92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2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3">
        <f t="shared" si="27"/>
        <v>0</v>
      </c>
      <c r="AF136" s="173" t="str">
        <f>IF(AND(COUNTIFS($J$18:J136,J136)=1,AE136=1),1,"")</f>
        <v/>
      </c>
      <c r="AG136" s="173" t="str">
        <f>IF(C136="","",IF(AND(COUNTIFS($J$18:J136,J136)=1,C136&lt;&gt;""),1,""))</f>
        <v/>
      </c>
      <c r="AH136" s="173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2">
        <v>2023</v>
      </c>
      <c r="G137" s="172">
        <v>5</v>
      </c>
      <c r="H137" s="91"/>
      <c r="I137" s="57" t="str">
        <f t="shared" si="23"/>
        <v>Q1</v>
      </c>
      <c r="J137" s="92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2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3">
        <f t="shared" si="27"/>
        <v>0</v>
      </c>
      <c r="AF137" s="173" t="str">
        <f>IF(AND(COUNTIFS($J$18:J137,J137)=1,AE137=1),1,"")</f>
        <v/>
      </c>
      <c r="AG137" s="173" t="str">
        <f>IF(C137="","",IF(AND(COUNTIFS($J$18:J137,J137)=1,C137&lt;&gt;""),1,""))</f>
        <v/>
      </c>
      <c r="AH137" s="173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2">
        <v>2023</v>
      </c>
      <c r="G138" s="172">
        <v>6</v>
      </c>
      <c r="H138" s="91"/>
      <c r="I138" s="57" t="str">
        <f t="shared" si="23"/>
        <v>Q1</v>
      </c>
      <c r="J138" s="92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2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3">
        <f t="shared" si="27"/>
        <v>0</v>
      </c>
      <c r="AF138" s="173" t="str">
        <f>IF(AND(COUNTIFS($J$18:J138,J138)=1,AE138=1),1,"")</f>
        <v/>
      </c>
      <c r="AG138" s="173" t="str">
        <f>IF(C138="","",IF(AND(COUNTIFS($J$18:J138,J138)=1,C138&lt;&gt;""),1,""))</f>
        <v/>
      </c>
      <c r="AH138" s="173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2">
        <v>2023</v>
      </c>
      <c r="G139" s="172">
        <v>6</v>
      </c>
      <c r="H139" s="91"/>
      <c r="I139" s="57" t="str">
        <f t="shared" si="23"/>
        <v>Q1</v>
      </c>
      <c r="J139" s="92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2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3">
        <f t="shared" si="27"/>
        <v>0</v>
      </c>
      <c r="AF139" s="173" t="str">
        <f>IF(AND(COUNTIFS($J$18:J139,J139)=1,AE139=1),1,"")</f>
        <v/>
      </c>
      <c r="AG139" s="173" t="str">
        <f>IF(C139="","",IF(AND(COUNTIFS($J$18:J139,J139)=1,C139&lt;&gt;""),1,""))</f>
        <v/>
      </c>
      <c r="AH139" s="173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2">
        <v>2023</v>
      </c>
      <c r="G140" s="172">
        <v>6</v>
      </c>
      <c r="H140" s="91"/>
      <c r="I140" s="57" t="str">
        <f t="shared" si="23"/>
        <v>Q1</v>
      </c>
      <c r="J140" s="92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2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3">
        <f t="shared" si="27"/>
        <v>0</v>
      </c>
      <c r="AF140" s="173" t="str">
        <f>IF(AND(COUNTIFS($J$18:J140,J140)=1,AE140=1),1,"")</f>
        <v/>
      </c>
      <c r="AG140" s="173" t="str">
        <f>IF(C140="","",IF(AND(COUNTIFS($J$18:J140,J140)=1,C140&lt;&gt;""),1,""))</f>
        <v/>
      </c>
      <c r="AH140" s="173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2">
        <v>2023</v>
      </c>
      <c r="G141" s="172">
        <v>6</v>
      </c>
      <c r="H141" s="91"/>
      <c r="I141" s="57" t="str">
        <f t="shared" si="23"/>
        <v>Q1</v>
      </c>
      <c r="J141" s="92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2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3">
        <f t="shared" si="27"/>
        <v>0</v>
      </c>
      <c r="AF141" s="173" t="str">
        <f>IF(AND(COUNTIFS($J$18:J141,J141)=1,AE141=1),1,"")</f>
        <v/>
      </c>
      <c r="AG141" s="173" t="str">
        <f>IF(C141="","",IF(AND(COUNTIFS($J$18:J141,J141)=1,C141&lt;&gt;""),1,""))</f>
        <v/>
      </c>
      <c r="AH141" s="173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2">
        <v>2023</v>
      </c>
      <c r="G142" s="172">
        <v>7</v>
      </c>
      <c r="H142" s="91"/>
      <c r="I142" s="57" t="str">
        <f t="shared" si="23"/>
        <v>Q2</v>
      </c>
      <c r="J142" s="92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2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3">
        <f t="shared" si="27"/>
        <v>0</v>
      </c>
      <c r="AF142" s="173" t="str">
        <f>IF(AND(COUNTIFS($J$18:J142,J142)=1,AE142=1),1,"")</f>
        <v/>
      </c>
      <c r="AG142" s="173" t="str">
        <f>IF(C142="","",IF(AND(COUNTIFS($J$18:J142,J142)=1,C142&lt;&gt;""),1,""))</f>
        <v/>
      </c>
      <c r="AH142" s="173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2">
        <v>2023</v>
      </c>
      <c r="G143" s="172">
        <v>7</v>
      </c>
      <c r="H143" s="91"/>
      <c r="I143" s="57" t="str">
        <f t="shared" si="23"/>
        <v>Q2</v>
      </c>
      <c r="J143" s="92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2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3">
        <f t="shared" si="27"/>
        <v>0</v>
      </c>
      <c r="AF143" s="173" t="str">
        <f>IF(AND(COUNTIFS($J$18:J143,J143)=1,AE143=1),1,"")</f>
        <v/>
      </c>
      <c r="AG143" s="173" t="str">
        <f>IF(C143="","",IF(AND(COUNTIFS($J$18:J143,J143)=1,C143&lt;&gt;""),1,""))</f>
        <v/>
      </c>
      <c r="AH143" s="173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2">
        <v>2023</v>
      </c>
      <c r="G144" s="172">
        <v>7</v>
      </c>
      <c r="H144" s="91"/>
      <c r="I144" s="57" t="str">
        <f t="shared" si="23"/>
        <v>Q2</v>
      </c>
      <c r="J144" s="92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2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3">
        <f t="shared" si="27"/>
        <v>0</v>
      </c>
      <c r="AF144" s="173" t="str">
        <f>IF(AND(COUNTIFS($J$18:J144,J144)=1,AE144=1),1,"")</f>
        <v/>
      </c>
      <c r="AG144" s="173" t="str">
        <f>IF(C144="","",IF(AND(COUNTIFS($J$18:J144,J144)=1,C144&lt;&gt;""),1,""))</f>
        <v/>
      </c>
      <c r="AH144" s="173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2">
        <v>2023</v>
      </c>
      <c r="G145" s="172">
        <v>7</v>
      </c>
      <c r="H145" s="91"/>
      <c r="I145" s="57" t="str">
        <f t="shared" si="23"/>
        <v>Q2</v>
      </c>
      <c r="J145" s="92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2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3">
        <f t="shared" si="27"/>
        <v>0</v>
      </c>
      <c r="AF145" s="173" t="str">
        <f>IF(AND(COUNTIFS($J$18:J145,J145)=1,AE145=1),1,"")</f>
        <v/>
      </c>
      <c r="AG145" s="173" t="str">
        <f>IF(C145="","",IF(AND(COUNTIFS($J$18:J145,J145)=1,C145&lt;&gt;""),1,""))</f>
        <v/>
      </c>
      <c r="AH145" s="173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2">
        <v>2023</v>
      </c>
      <c r="G146" s="172">
        <v>8</v>
      </c>
      <c r="H146" s="91"/>
      <c r="I146" s="57" t="str">
        <f t="shared" si="23"/>
        <v>Q2</v>
      </c>
      <c r="J146" s="92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2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3">
        <f t="shared" si="27"/>
        <v>0</v>
      </c>
      <c r="AF146" s="173" t="str">
        <f>IF(AND(COUNTIFS($J$18:J146,J146)=1,AE146=1),1,"")</f>
        <v/>
      </c>
      <c r="AG146" s="173" t="str">
        <f>IF(C146="","",IF(AND(COUNTIFS($J$18:J146,J146)=1,C146&lt;&gt;""),1,""))</f>
        <v/>
      </c>
      <c r="AH146" s="173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2">
        <v>2023</v>
      </c>
      <c r="G147" s="172">
        <v>8</v>
      </c>
      <c r="H147" s="91"/>
      <c r="I147" s="57" t="str">
        <f t="shared" si="23"/>
        <v>Q2</v>
      </c>
      <c r="J147" s="92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2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3">
        <f t="shared" si="27"/>
        <v>0</v>
      </c>
      <c r="AF147" s="173" t="str">
        <f>IF(AND(COUNTIFS($J$18:J147,J147)=1,AE147=1),1,"")</f>
        <v/>
      </c>
      <c r="AG147" s="173" t="str">
        <f>IF(C147="","",IF(AND(COUNTIFS($J$18:J147,J147)=1,C147&lt;&gt;""),1,""))</f>
        <v/>
      </c>
      <c r="AH147" s="173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2">
        <v>2023</v>
      </c>
      <c r="G148" s="172">
        <v>8</v>
      </c>
      <c r="H148" s="91"/>
      <c r="I148" s="57" t="str">
        <f t="shared" si="23"/>
        <v>Q2</v>
      </c>
      <c r="J148" s="92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2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3">
        <f t="shared" si="27"/>
        <v>0</v>
      </c>
      <c r="AF148" s="173" t="str">
        <f>IF(AND(COUNTIFS($J$18:J148,J148)=1,AE148=1),1,"")</f>
        <v/>
      </c>
      <c r="AG148" s="173" t="str">
        <f>IF(C148="","",IF(AND(COUNTIFS($J$18:J148,J148)=1,C148&lt;&gt;""),1,""))</f>
        <v/>
      </c>
      <c r="AH148" s="173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2">
        <v>2023</v>
      </c>
      <c r="G149" s="172">
        <v>8</v>
      </c>
      <c r="H149" s="91"/>
      <c r="I149" s="57" t="str">
        <f t="shared" si="23"/>
        <v>Q2</v>
      </c>
      <c r="J149" s="92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2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3">
        <f t="shared" si="27"/>
        <v>0</v>
      </c>
      <c r="AF149" s="173" t="str">
        <f>IF(AND(COUNTIFS($J$18:J149,J149)=1,AE149=1),1,"")</f>
        <v/>
      </c>
      <c r="AG149" s="173" t="str">
        <f>IF(C149="","",IF(AND(COUNTIFS($J$18:J149,J149)=1,C149&lt;&gt;""),1,""))</f>
        <v/>
      </c>
      <c r="AH149" s="173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2">
        <v>2023</v>
      </c>
      <c r="G150" s="172">
        <v>9</v>
      </c>
      <c r="H150" s="91"/>
      <c r="I150" s="57" t="str">
        <f t="shared" si="23"/>
        <v>Q2</v>
      </c>
      <c r="J150" s="92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2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3">
        <f t="shared" si="27"/>
        <v>0</v>
      </c>
      <c r="AF150" s="173" t="str">
        <f>IF(AND(COUNTIFS($J$18:J150,J150)=1,AE150=1),1,"")</f>
        <v/>
      </c>
      <c r="AG150" s="173" t="str">
        <f>IF(C150="","",IF(AND(COUNTIFS($J$18:J150,J150)=1,C150&lt;&gt;""),1,""))</f>
        <v/>
      </c>
      <c r="AH150" s="173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2">
        <v>2023</v>
      </c>
      <c r="G151" s="172">
        <v>9</v>
      </c>
      <c r="H151" s="91"/>
      <c r="I151" s="57" t="str">
        <f t="shared" si="23"/>
        <v>Q2</v>
      </c>
      <c r="J151" s="92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2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3">
        <f t="shared" si="27"/>
        <v>0</v>
      </c>
      <c r="AF151" s="173" t="str">
        <f>IF(AND(COUNTIFS($J$18:J151,J151)=1,AE151=1),1,"")</f>
        <v/>
      </c>
      <c r="AG151" s="173" t="str">
        <f>IF(C151="","",IF(AND(COUNTIFS($J$18:J151,J151)=1,C151&lt;&gt;""),1,""))</f>
        <v/>
      </c>
      <c r="AH151" s="173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2">
        <v>2023</v>
      </c>
      <c r="G152" s="172">
        <v>9</v>
      </c>
      <c r="H152" s="91"/>
      <c r="I152" s="57" t="str">
        <f t="shared" si="23"/>
        <v>Q2</v>
      </c>
      <c r="J152" s="92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2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3">
        <f t="shared" si="27"/>
        <v>0</v>
      </c>
      <c r="AF152" s="173" t="str">
        <f>IF(AND(COUNTIFS($J$18:J152,J152)=1,AE152=1),1,"")</f>
        <v/>
      </c>
      <c r="AG152" s="173" t="str">
        <f>IF(C152="","",IF(AND(COUNTIFS($J$18:J152,J152)=1,C152&lt;&gt;""),1,""))</f>
        <v/>
      </c>
      <c r="AH152" s="173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2">
        <v>2023</v>
      </c>
      <c r="G153" s="172">
        <v>9</v>
      </c>
      <c r="H153" s="91"/>
      <c r="I153" s="57" t="str">
        <f t="shared" si="23"/>
        <v>Q2</v>
      </c>
      <c r="J153" s="92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2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3">
        <f t="shared" si="27"/>
        <v>0</v>
      </c>
      <c r="AF153" s="173" t="str">
        <f>IF(AND(COUNTIFS($J$18:J153,J153)=1,AE153=1),1,"")</f>
        <v/>
      </c>
      <c r="AG153" s="173" t="str">
        <f>IF(C153="","",IF(AND(COUNTIFS($J$18:J153,J153)=1,C153&lt;&gt;""),1,""))</f>
        <v/>
      </c>
      <c r="AH153" s="173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2">
        <v>2023</v>
      </c>
      <c r="G154" s="172">
        <v>10</v>
      </c>
      <c r="H154" s="92"/>
      <c r="I154" s="57" t="str">
        <f t="shared" si="23"/>
        <v>Q3</v>
      </c>
      <c r="J154" s="92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2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3">
        <f t="shared" si="27"/>
        <v>0</v>
      </c>
      <c r="AF154" s="173"/>
      <c r="AG154" s="173"/>
      <c r="AH154" s="173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2">
        <v>2023</v>
      </c>
      <c r="G155" s="172">
        <v>10</v>
      </c>
      <c r="H155" s="92"/>
      <c r="I155" s="57" t="str">
        <f t="shared" si="23"/>
        <v>Q3</v>
      </c>
      <c r="J155" s="92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2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3">
        <f t="shared" si="27"/>
        <v>0</v>
      </c>
      <c r="AF155" s="173"/>
      <c r="AG155" s="173"/>
      <c r="AH155" s="173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2">
        <v>2023</v>
      </c>
      <c r="G156" s="172">
        <v>10</v>
      </c>
      <c r="H156" s="92"/>
      <c r="I156" s="57" t="str">
        <f t="shared" si="23"/>
        <v>Q3</v>
      </c>
      <c r="J156" s="92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2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3">
        <f t="shared" si="27"/>
        <v>0</v>
      </c>
      <c r="AF156" s="173"/>
      <c r="AG156" s="173"/>
      <c r="AH156" s="173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2">
        <v>2023</v>
      </c>
      <c r="G157" s="172">
        <v>10</v>
      </c>
      <c r="H157" s="92"/>
      <c r="I157" s="57" t="str">
        <f t="shared" si="23"/>
        <v>Q3</v>
      </c>
      <c r="J157" s="92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2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3">
        <f t="shared" si="27"/>
        <v>0</v>
      </c>
      <c r="AF157" s="173"/>
      <c r="AG157" s="173"/>
      <c r="AH157" s="173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2">
        <v>2023</v>
      </c>
      <c r="G158" s="172">
        <v>11</v>
      </c>
      <c r="H158" s="92"/>
      <c r="I158" s="57" t="str">
        <f t="shared" si="23"/>
        <v>Q3</v>
      </c>
      <c r="J158" s="92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2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0</v>
      </c>
      <c r="AD158" s="174"/>
      <c r="AE158" s="173">
        <f t="shared" si="27"/>
        <v>0</v>
      </c>
      <c r="AF158" s="173"/>
      <c r="AG158" s="173"/>
      <c r="AH158" s="173"/>
      <c r="AI158" s="28">
        <f t="shared" si="28"/>
        <v>11730565.00042478</v>
      </c>
      <c r="AJ158" s="28">
        <f t="shared" si="29"/>
        <v>1453465.2465810829</v>
      </c>
      <c r="AK158" s="29">
        <f t="shared" si="30"/>
        <v>0.12390411259205766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2">
        <v>2023</v>
      </c>
      <c r="G159" s="172">
        <v>11</v>
      </c>
      <c r="H159" s="92"/>
      <c r="I159" s="57" t="str">
        <f t="shared" si="23"/>
        <v>Q3</v>
      </c>
      <c r="J159" s="92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2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0</v>
      </c>
      <c r="AD159" s="174"/>
      <c r="AE159" s="173">
        <f t="shared" si="27"/>
        <v>0</v>
      </c>
      <c r="AF159" s="173"/>
      <c r="AG159" s="173"/>
      <c r="AH159" s="173"/>
      <c r="AI159" s="28">
        <f t="shared" si="28"/>
        <v>11730565.00042478</v>
      </c>
      <c r="AJ159" s="28">
        <f t="shared" si="29"/>
        <v>1453465.2465810829</v>
      </c>
      <c r="AK159" s="29">
        <f t="shared" si="30"/>
        <v>0.12390411259205766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2">
        <v>2023</v>
      </c>
      <c r="G160" s="172">
        <v>11</v>
      </c>
      <c r="H160" s="92"/>
      <c r="I160" s="57" t="str">
        <f t="shared" si="23"/>
        <v>Q3</v>
      </c>
      <c r="J160" s="92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2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0</v>
      </c>
      <c r="AD160" s="174"/>
      <c r="AE160" s="173">
        <f t="shared" si="27"/>
        <v>0</v>
      </c>
      <c r="AF160" s="173"/>
      <c r="AG160" s="173"/>
      <c r="AH160" s="173"/>
      <c r="AI160" s="28">
        <f t="shared" si="28"/>
        <v>11730565.00042478</v>
      </c>
      <c r="AJ160" s="28">
        <f t="shared" si="29"/>
        <v>1453465.2465810829</v>
      </c>
      <c r="AK160" s="29">
        <f t="shared" si="30"/>
        <v>0.12390411259205766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2">
        <v>2023</v>
      </c>
      <c r="G161" s="172">
        <v>11</v>
      </c>
      <c r="H161" s="92"/>
      <c r="I161" s="57" t="str">
        <f t="shared" si="23"/>
        <v>Q3</v>
      </c>
      <c r="J161" s="92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2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0</v>
      </c>
      <c r="AD161" s="174"/>
      <c r="AE161" s="173">
        <f t="shared" si="27"/>
        <v>0</v>
      </c>
      <c r="AF161" s="173"/>
      <c r="AG161" s="173"/>
      <c r="AH161" s="173"/>
      <c r="AI161" s="28">
        <f t="shared" si="28"/>
        <v>11730565.00042478</v>
      </c>
      <c r="AJ161" s="28">
        <f t="shared" si="29"/>
        <v>1453465.2465810829</v>
      </c>
      <c r="AK161" s="29">
        <f t="shared" si="30"/>
        <v>0.12390411259205766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2">
        <v>2023</v>
      </c>
      <c r="G162" s="172">
        <v>3</v>
      </c>
      <c r="H162" s="91"/>
      <c r="I162" s="57" t="str">
        <f t="shared" si="23"/>
        <v>Q4</v>
      </c>
      <c r="J162" s="92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2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3">
        <f t="shared" si="27"/>
        <v>0</v>
      </c>
      <c r="AF162" s="173" t="str">
        <f>IF(AND(COUNTIFS($J$18:J162,J162)=1,AE162=1),1,"")</f>
        <v/>
      </c>
      <c r="AG162" s="173" t="str">
        <f>IF(C162="","",IF(AND(COUNTIFS($J$18:J162,J162)=1,C162&lt;&gt;""),1,""))</f>
        <v/>
      </c>
      <c r="AH162" s="173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2">
        <v>2023</v>
      </c>
      <c r="G163" s="172">
        <v>3</v>
      </c>
      <c r="H163" s="91"/>
      <c r="I163" s="57" t="str">
        <f t="shared" si="23"/>
        <v>Q4</v>
      </c>
      <c r="J163" s="92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2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3">
        <f t="shared" si="27"/>
        <v>0</v>
      </c>
      <c r="AF163" s="173" t="str">
        <f>IF(AND(COUNTIFS($J$18:J163,J163)=1,AE163=1),1,"")</f>
        <v/>
      </c>
      <c r="AG163" s="173" t="str">
        <f>IF(C163="","",IF(AND(COUNTIFS($J$18:J163,J163)=1,C163&lt;&gt;""),1,""))</f>
        <v/>
      </c>
      <c r="AH163" s="173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2">
        <v>2023</v>
      </c>
      <c r="G164" s="172">
        <v>3</v>
      </c>
      <c r="H164" s="91"/>
      <c r="I164" s="57" t="str">
        <f t="shared" si="23"/>
        <v>Q4</v>
      </c>
      <c r="J164" s="92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2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3">
        <f t="shared" si="27"/>
        <v>0</v>
      </c>
      <c r="AF164" s="173" t="str">
        <f>IF(AND(COUNTIFS($J$18:J164,J164)=1,AE164=1),1,"")</f>
        <v/>
      </c>
      <c r="AG164" s="173" t="str">
        <f>IF(C164="","",IF(AND(COUNTIFS($J$18:J164,J164)=1,C164&lt;&gt;""),1,""))</f>
        <v/>
      </c>
      <c r="AH164" s="173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2">
        <v>2023</v>
      </c>
      <c r="G165" s="172">
        <v>3</v>
      </c>
      <c r="H165" s="91"/>
      <c r="I165" s="57" t="str">
        <f t="shared" si="23"/>
        <v>Q4</v>
      </c>
      <c r="J165" s="92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2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3">
        <f t="shared" si="27"/>
        <v>0</v>
      </c>
      <c r="AF165" s="173" t="str">
        <f>IF(AND(COUNTIFS($J$18:J165,J165)=1,AE165=1),1,"")</f>
        <v/>
      </c>
      <c r="AG165" s="173" t="str">
        <f>IF(C165="","",IF(AND(COUNTIFS($J$18:J165,J165)=1,C165&lt;&gt;""),1,""))</f>
        <v/>
      </c>
      <c r="AH165" s="173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2">
        <v>2022</v>
      </c>
      <c r="G166" s="172">
        <v>4</v>
      </c>
      <c r="H166" s="91"/>
      <c r="I166" s="57" t="str">
        <f t="shared" si="23"/>
        <v>Q1</v>
      </c>
      <c r="J166" s="92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2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3">
        <f t="shared" si="27"/>
        <v>0</v>
      </c>
      <c r="AF166" s="173" t="str">
        <f>IF(AND(COUNTIFS($J$18:J166,J166)=1,AE166=1),1,"")</f>
        <v/>
      </c>
      <c r="AG166" s="173" t="str">
        <f>IF(C166="","",IF(AND(COUNTIFS($J$18:J166,J166)=1,C166&lt;&gt;""),1,""))</f>
        <v/>
      </c>
      <c r="AH166" s="173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2">
        <v>2022</v>
      </c>
      <c r="G167" s="172">
        <v>4</v>
      </c>
      <c r="H167" s="91"/>
      <c r="I167" s="57" t="str">
        <f t="shared" si="23"/>
        <v>Q1</v>
      </c>
      <c r="J167" s="92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2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3">
        <f t="shared" si="27"/>
        <v>0</v>
      </c>
      <c r="AF167" s="173" t="str">
        <f>IF(AND(COUNTIFS($J$18:J167,J167)=1,AE167=1),1,"")</f>
        <v/>
      </c>
      <c r="AG167" s="173" t="str">
        <f>IF(C167="","",IF(AND(COUNTIFS($J$18:J167,J167)=1,C167&lt;&gt;""),1,""))</f>
        <v/>
      </c>
      <c r="AH167" s="173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2">
        <v>2022</v>
      </c>
      <c r="G168" s="172">
        <v>4</v>
      </c>
      <c r="H168" s="91"/>
      <c r="I168" s="57" t="str">
        <f t="shared" si="23"/>
        <v>Q1</v>
      </c>
      <c r="J168" s="92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2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3">
        <f t="shared" si="27"/>
        <v>0</v>
      </c>
      <c r="AF168" s="173" t="str">
        <f>IF(AND(COUNTIFS($J$18:J168,J168)=1,AE168=1),1,"")</f>
        <v/>
      </c>
      <c r="AG168" s="173" t="str">
        <f>IF(C168="","",IF(AND(COUNTIFS($J$18:J168,J168)=1,C168&lt;&gt;""),1,""))</f>
        <v/>
      </c>
      <c r="AH168" s="173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2">
        <v>2022</v>
      </c>
      <c r="G169" s="172">
        <v>4</v>
      </c>
      <c r="H169" s="91"/>
      <c r="I169" s="57" t="str">
        <f t="shared" si="23"/>
        <v>Q1</v>
      </c>
      <c r="J169" s="92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2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3">
        <f t="shared" si="27"/>
        <v>0</v>
      </c>
      <c r="AF169" s="173" t="str">
        <f>IF(AND(COUNTIFS($J$18:J169,J169)=1,AE169=1),1,"")</f>
        <v/>
      </c>
      <c r="AG169" s="173" t="str">
        <f>IF(C169="","",IF(AND(COUNTIFS($J$18:J169,J169)=1,C169&lt;&gt;""),1,""))</f>
        <v/>
      </c>
      <c r="AH169" s="173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2">
        <v>2022</v>
      </c>
      <c r="G170" s="172">
        <v>5</v>
      </c>
      <c r="H170" s="91"/>
      <c r="I170" s="57" t="str">
        <f t="shared" si="23"/>
        <v>Q1</v>
      </c>
      <c r="J170" s="92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2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3">
        <f t="shared" si="27"/>
        <v>0</v>
      </c>
      <c r="AF170" s="173" t="str">
        <f>IF(AND(COUNTIFS($J$18:J170,J170)=1,AE170=1),1,"")</f>
        <v/>
      </c>
      <c r="AG170" s="173" t="str">
        <f>IF(C170="","",IF(AND(COUNTIFS($J$18:J170,J170)=1,C170&lt;&gt;""),1,""))</f>
        <v/>
      </c>
      <c r="AH170" s="173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2">
        <v>2022</v>
      </c>
      <c r="G171" s="172">
        <v>5</v>
      </c>
      <c r="H171" s="91"/>
      <c r="I171" s="57" t="str">
        <f t="shared" si="23"/>
        <v>Q1</v>
      </c>
      <c r="J171" s="92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2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3">
        <f t="shared" si="27"/>
        <v>0</v>
      </c>
      <c r="AF171" s="173" t="str">
        <f>IF(AND(COUNTIFS($J$18:J171,J171)=1,AE171=1),1,"")</f>
        <v/>
      </c>
      <c r="AG171" s="173" t="str">
        <f>IF(C171="","",IF(AND(COUNTIFS($J$18:J171,J171)=1,C171&lt;&gt;""),1,""))</f>
        <v/>
      </c>
      <c r="AH171" s="173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2">
        <v>2022</v>
      </c>
      <c r="G172" s="172">
        <v>5</v>
      </c>
      <c r="H172" s="91"/>
      <c r="I172" s="57" t="str">
        <f t="shared" si="23"/>
        <v>Q1</v>
      </c>
      <c r="J172" s="92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2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3">
        <f t="shared" si="27"/>
        <v>0</v>
      </c>
      <c r="AF172" s="173" t="str">
        <f>IF(AND(COUNTIFS($J$18:J172,J172)=1,AE172=1),1,"")</f>
        <v/>
      </c>
      <c r="AG172" s="173" t="str">
        <f>IF(C172="","",IF(AND(COUNTIFS($J$18:J172,J172)=1,C172&lt;&gt;""),1,""))</f>
        <v/>
      </c>
      <c r="AH172" s="173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2">
        <v>2022</v>
      </c>
      <c r="G173" s="172">
        <v>5</v>
      </c>
      <c r="H173" s="91"/>
      <c r="I173" s="57" t="str">
        <f t="shared" si="23"/>
        <v>Q1</v>
      </c>
      <c r="J173" s="92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2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3">
        <f t="shared" si="27"/>
        <v>0</v>
      </c>
      <c r="AF173" s="173" t="str">
        <f>IF(AND(COUNTIFS($J$18:J173,J173)=1,AE173=1),1,"")</f>
        <v/>
      </c>
      <c r="AG173" s="173" t="str">
        <f>IF(C173="","",IF(AND(COUNTIFS($J$18:J173,J173)=1,C173&lt;&gt;""),1,""))</f>
        <v/>
      </c>
      <c r="AH173" s="173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2">
        <v>2022</v>
      </c>
      <c r="G174" s="172">
        <v>6</v>
      </c>
      <c r="H174" s="91"/>
      <c r="I174" s="57" t="str">
        <f t="shared" si="23"/>
        <v>Q1</v>
      </c>
      <c r="J174" s="92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2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3">
        <f t="shared" si="27"/>
        <v>0</v>
      </c>
      <c r="AF174" s="173" t="str">
        <f>IF(AND(COUNTIFS($J$18:J174,J174)=1,AE174=1),1,"")</f>
        <v/>
      </c>
      <c r="AG174" s="173" t="str">
        <f>IF(C174="","",IF(AND(COUNTIFS($J$18:J174,J174)=1,C174&lt;&gt;""),1,""))</f>
        <v/>
      </c>
      <c r="AH174" s="173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2">
        <v>2022</v>
      </c>
      <c r="G175" s="172">
        <v>6</v>
      </c>
      <c r="H175" s="91"/>
      <c r="I175" s="57" t="str">
        <f t="shared" si="23"/>
        <v>Q1</v>
      </c>
      <c r="J175" s="92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2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3">
        <f t="shared" si="27"/>
        <v>0</v>
      </c>
      <c r="AF175" s="173" t="str">
        <f>IF(AND(COUNTIFS($J$18:J175,J175)=1,AE175=1),1,"")</f>
        <v/>
      </c>
      <c r="AG175" s="173" t="str">
        <f>IF(C175="","",IF(AND(COUNTIFS($J$18:J175,J175)=1,C175&lt;&gt;""),1,""))</f>
        <v/>
      </c>
      <c r="AH175" s="173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2">
        <v>2022</v>
      </c>
      <c r="G176" s="172">
        <v>6</v>
      </c>
      <c r="H176" s="91"/>
      <c r="I176" s="57" t="str">
        <f t="shared" si="23"/>
        <v>Q1</v>
      </c>
      <c r="J176" s="92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2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3">
        <f t="shared" si="27"/>
        <v>0</v>
      </c>
      <c r="AF176" s="173" t="str">
        <f>IF(AND(COUNTIFS($J$18:J176,J176)=1,AE176=1),1,"")</f>
        <v/>
      </c>
      <c r="AG176" s="173" t="str">
        <f>IF(C176="","",IF(AND(COUNTIFS($J$18:J176,J176)=1,C176&lt;&gt;""),1,""))</f>
        <v/>
      </c>
      <c r="AH176" s="173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2">
        <v>2022</v>
      </c>
      <c r="G177" s="172">
        <v>6</v>
      </c>
      <c r="H177" s="91"/>
      <c r="I177" s="57" t="str">
        <f t="shared" si="23"/>
        <v>Q1</v>
      </c>
      <c r="J177" s="92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2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3">
        <f t="shared" si="27"/>
        <v>0</v>
      </c>
      <c r="AF177" s="173" t="str">
        <f>IF(AND(COUNTIFS($J$18:J177,J177)=1,AE177=1),1,"")</f>
        <v/>
      </c>
      <c r="AG177" s="173" t="str">
        <f>IF(C177="","",IF(AND(COUNTIFS($J$18:J177,J177)=1,C177&lt;&gt;""),1,""))</f>
        <v/>
      </c>
      <c r="AH177" s="173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2">
        <v>2022</v>
      </c>
      <c r="G178" s="172">
        <v>7</v>
      </c>
      <c r="H178" s="91"/>
      <c r="I178" s="57" t="str">
        <f t="shared" si="23"/>
        <v>Q2</v>
      </c>
      <c r="J178" s="92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2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3">
        <f t="shared" si="27"/>
        <v>0</v>
      </c>
      <c r="AF178" s="173" t="str">
        <f>IF(AND(COUNTIFS($J$18:J178,J178)=1,AE178=1),1,"")</f>
        <v/>
      </c>
      <c r="AG178" s="173" t="str">
        <f>IF(C178="","",IF(AND(COUNTIFS($J$18:J178,J178)=1,C178&lt;&gt;""),1,""))</f>
        <v/>
      </c>
      <c r="AH178" s="173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2">
        <v>2022</v>
      </c>
      <c r="G179" s="172">
        <v>7</v>
      </c>
      <c r="H179" s="91"/>
      <c r="I179" s="57" t="str">
        <f t="shared" si="23"/>
        <v>Q2</v>
      </c>
      <c r="J179" s="92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2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3">
        <f t="shared" si="27"/>
        <v>0</v>
      </c>
      <c r="AF179" s="173" t="str">
        <f>IF(AND(COUNTIFS($J$18:J179,J179)=1,AE179=1),1,"")</f>
        <v/>
      </c>
      <c r="AG179" s="173" t="str">
        <f>IF(C179="","",IF(AND(COUNTIFS($J$18:J179,J179)=1,C179&lt;&gt;""),1,""))</f>
        <v/>
      </c>
      <c r="AH179" s="173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2">
        <v>2022</v>
      </c>
      <c r="G180" s="172">
        <v>7</v>
      </c>
      <c r="H180" s="91"/>
      <c r="I180" s="57" t="str">
        <f t="shared" si="23"/>
        <v>Q2</v>
      </c>
      <c r="J180" s="92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2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3">
        <f t="shared" si="27"/>
        <v>0</v>
      </c>
      <c r="AF180" s="173" t="str">
        <f>IF(AND(COUNTIFS($J$18:J180,J180)=1,AE180=1),1,"")</f>
        <v/>
      </c>
      <c r="AG180" s="173" t="str">
        <f>IF(C180="","",IF(AND(COUNTIFS($J$18:J180,J180)=1,C180&lt;&gt;""),1,""))</f>
        <v/>
      </c>
      <c r="AH180" s="173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2">
        <v>2022</v>
      </c>
      <c r="G181" s="172">
        <v>7</v>
      </c>
      <c r="H181" s="91"/>
      <c r="I181" s="57" t="str">
        <f t="shared" si="23"/>
        <v>Q2</v>
      </c>
      <c r="J181" s="92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2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3">
        <f t="shared" si="27"/>
        <v>0</v>
      </c>
      <c r="AF181" s="173" t="str">
        <f>IF(AND(COUNTIFS($J$18:J181,J181)=1,AE181=1),1,"")</f>
        <v/>
      </c>
      <c r="AG181" s="173" t="str">
        <f>IF(C181="","",IF(AND(COUNTIFS($J$18:J181,J181)=1,C181&lt;&gt;""),1,""))</f>
        <v/>
      </c>
      <c r="AH181" s="173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2">
        <v>2022</v>
      </c>
      <c r="G182" s="172">
        <v>8</v>
      </c>
      <c r="H182" s="91"/>
      <c r="I182" s="57" t="str">
        <f t="shared" si="23"/>
        <v>Q2</v>
      </c>
      <c r="J182" s="92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2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3">
        <f t="shared" si="27"/>
        <v>0</v>
      </c>
      <c r="AF182" s="173" t="str">
        <f>IF(AND(COUNTIFS($J$18:J182,J182)=1,AE182=1),1,"")</f>
        <v/>
      </c>
      <c r="AG182" s="173" t="str">
        <f>IF(C182="","",IF(AND(COUNTIFS($J$18:J182,J182)=1,C182&lt;&gt;""),1,""))</f>
        <v/>
      </c>
      <c r="AH182" s="173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2">
        <v>2022</v>
      </c>
      <c r="G183" s="172">
        <v>8</v>
      </c>
      <c r="H183" s="91"/>
      <c r="I183" s="57" t="str">
        <f t="shared" si="23"/>
        <v>Q2</v>
      </c>
      <c r="J183" s="92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2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3">
        <f t="shared" si="27"/>
        <v>0</v>
      </c>
      <c r="AF183" s="173" t="str">
        <f>IF(AND(COUNTIFS($J$18:J183,J183)=1,AE183=1),1,"")</f>
        <v/>
      </c>
      <c r="AG183" s="173" t="str">
        <f>IF(C183="","",IF(AND(COUNTIFS($J$18:J183,J183)=1,C183&lt;&gt;""),1,""))</f>
        <v/>
      </c>
      <c r="AH183" s="173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2">
        <v>2022</v>
      </c>
      <c r="G184" s="172">
        <v>8</v>
      </c>
      <c r="H184" s="91"/>
      <c r="I184" s="57" t="str">
        <f t="shared" si="23"/>
        <v>Q2</v>
      </c>
      <c r="J184" s="92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2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3">
        <f t="shared" si="27"/>
        <v>0</v>
      </c>
      <c r="AF184" s="173" t="str">
        <f>IF(AND(COUNTIFS($J$18:J184,J184)=1,AE184=1),1,"")</f>
        <v/>
      </c>
      <c r="AG184" s="173" t="str">
        <f>IF(C184="","",IF(AND(COUNTIFS($J$18:J184,J184)=1,C184&lt;&gt;""),1,""))</f>
        <v/>
      </c>
      <c r="AH184" s="173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2">
        <v>2022</v>
      </c>
      <c r="G185" s="172">
        <v>8</v>
      </c>
      <c r="H185" s="91"/>
      <c r="I185" s="57" t="str">
        <f t="shared" si="23"/>
        <v>Q2</v>
      </c>
      <c r="J185" s="92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2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3">
        <f t="shared" si="27"/>
        <v>0</v>
      </c>
      <c r="AF185" s="173" t="str">
        <f>IF(AND(COUNTIFS($J$18:J185,J185)=1,AE185=1),1,"")</f>
        <v/>
      </c>
      <c r="AG185" s="173" t="str">
        <f>IF(C185="","",IF(AND(COUNTIFS($J$18:J185,J185)=1,C185&lt;&gt;""),1,""))</f>
        <v/>
      </c>
      <c r="AH185" s="173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2">
        <v>2022</v>
      </c>
      <c r="G186" s="172">
        <v>9</v>
      </c>
      <c r="H186" s="91"/>
      <c r="I186" s="57" t="str">
        <f t="shared" si="23"/>
        <v>Q2</v>
      </c>
      <c r="J186" s="92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2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3">
        <f t="shared" si="27"/>
        <v>0</v>
      </c>
      <c r="AF186" s="173" t="str">
        <f>IF(AND(COUNTIFS($J$18:J186,J186)=1,AE186=1),1,"")</f>
        <v/>
      </c>
      <c r="AG186" s="173" t="str">
        <f>IF(C186="","",IF(AND(COUNTIFS($J$18:J186,J186)=1,C186&lt;&gt;""),1,""))</f>
        <v/>
      </c>
      <c r="AH186" s="173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2">
        <v>2022</v>
      </c>
      <c r="G187" s="172">
        <v>9</v>
      </c>
      <c r="H187" s="91"/>
      <c r="I187" s="57" t="str">
        <f t="shared" si="23"/>
        <v>Q2</v>
      </c>
      <c r="J187" s="92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2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3">
        <f t="shared" si="27"/>
        <v>0</v>
      </c>
      <c r="AF187" s="173" t="str">
        <f>IF(AND(COUNTIFS($J$18:J187,J187)=1,AE187=1),1,"")</f>
        <v/>
      </c>
      <c r="AG187" s="173" t="str">
        <f>IF(C187="","",IF(AND(COUNTIFS($J$18:J187,J187)=1,C187&lt;&gt;""),1,""))</f>
        <v/>
      </c>
      <c r="AH187" s="173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2">
        <v>2022</v>
      </c>
      <c r="G188" s="172">
        <v>9</v>
      </c>
      <c r="H188" s="91"/>
      <c r="I188" s="57" t="str">
        <f t="shared" si="23"/>
        <v>Q2</v>
      </c>
      <c r="J188" s="92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2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3">
        <f t="shared" si="27"/>
        <v>0</v>
      </c>
      <c r="AF188" s="173" t="str">
        <f>IF(AND(COUNTIFS($J$18:J188,J188)=1,AE188=1),1,"")</f>
        <v/>
      </c>
      <c r="AG188" s="173" t="str">
        <f>IF(C188="","",IF(AND(COUNTIFS($J$18:J188,J188)=1,C188&lt;&gt;""),1,""))</f>
        <v/>
      </c>
      <c r="AH188" s="173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2">
        <v>2022</v>
      </c>
      <c r="G189" s="172">
        <v>9</v>
      </c>
      <c r="H189" s="91"/>
      <c r="I189" s="57" t="str">
        <f t="shared" si="23"/>
        <v>Q2</v>
      </c>
      <c r="J189" s="92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2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3">
        <f t="shared" si="27"/>
        <v>0</v>
      </c>
      <c r="AF189" s="173" t="str">
        <f>IF(AND(COUNTIFS($J$18:J189,J189)=1,AE189=1),1,"")</f>
        <v/>
      </c>
      <c r="AG189" s="173" t="str">
        <f>IF(C189="","",IF(AND(COUNTIFS($J$18:J189,J189)=1,C189&lt;&gt;""),1,""))</f>
        <v/>
      </c>
      <c r="AH189" s="173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2">
        <v>2022</v>
      </c>
      <c r="G190" s="172">
        <v>10</v>
      </c>
      <c r="H190" s="91"/>
      <c r="I190" s="57" t="str">
        <f t="shared" si="23"/>
        <v>Q3</v>
      </c>
      <c r="J190" s="92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2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3">
        <f t="shared" si="27"/>
        <v>0</v>
      </c>
      <c r="AF190" s="173" t="str">
        <f>IF(AND(COUNTIFS($J$18:J190,J190)=1,AE190=1),1,"")</f>
        <v/>
      </c>
      <c r="AG190" s="173" t="str">
        <f>IF(C190="","",IF(AND(COUNTIFS($J$18:J190,J190)=1,C190&lt;&gt;""),1,""))</f>
        <v/>
      </c>
      <c r="AH190" s="173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2">
        <v>2022</v>
      </c>
      <c r="G191" s="172">
        <v>10</v>
      </c>
      <c r="H191" s="91"/>
      <c r="I191" s="57" t="str">
        <f t="shared" si="23"/>
        <v>Q3</v>
      </c>
      <c r="J191" s="92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2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3">
        <f t="shared" si="27"/>
        <v>0</v>
      </c>
      <c r="AF191" s="173" t="str">
        <f>IF(AND(COUNTIFS($J$18:J191,J191)=1,AE191=1),1,"")</f>
        <v/>
      </c>
      <c r="AG191" s="173" t="str">
        <f>IF(C191="","",IF(AND(COUNTIFS($J$18:J191,J191)=1,C191&lt;&gt;""),1,""))</f>
        <v/>
      </c>
      <c r="AH191" s="173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2">
        <v>2022</v>
      </c>
      <c r="G192" s="172">
        <v>10</v>
      </c>
      <c r="H192" s="91"/>
      <c r="I192" s="57" t="str">
        <f t="shared" si="23"/>
        <v>Q3</v>
      </c>
      <c r="J192" s="92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2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3">
        <f t="shared" si="27"/>
        <v>0</v>
      </c>
      <c r="AF192" s="173" t="str">
        <f>IF(AND(COUNTIFS($J$18:J192,J192)=1,AE192=1),1,"")</f>
        <v/>
      </c>
      <c r="AG192" s="173" t="str">
        <f>IF(C192="","",IF(AND(COUNTIFS($J$18:J192,J192)=1,C192&lt;&gt;""),1,""))</f>
        <v/>
      </c>
      <c r="AH192" s="173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2">
        <v>2022</v>
      </c>
      <c r="G193" s="172">
        <v>10</v>
      </c>
      <c r="H193" s="91"/>
      <c r="I193" s="57" t="str">
        <f t="shared" si="23"/>
        <v>Q3</v>
      </c>
      <c r="J193" s="92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2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3">
        <f t="shared" si="27"/>
        <v>0</v>
      </c>
      <c r="AF193" s="173" t="str">
        <f>IF(AND(COUNTIFS($J$18:J193,J193)=1,AE193=1),1,"")</f>
        <v/>
      </c>
      <c r="AG193" s="173" t="str">
        <f>IF(C193="","",IF(AND(COUNTIFS($J$18:J193,J193)=1,C193&lt;&gt;""),1,""))</f>
        <v/>
      </c>
      <c r="AH193" s="173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2">
        <v>2022</v>
      </c>
      <c r="G194" s="172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92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2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3">
        <f t="shared" ref="AE194:AE257" si="38">IF(Q194="","",IF(Q194="Yes",1,0))</f>
        <v>0</v>
      </c>
      <c r="AF194" s="173" t="str">
        <f>IF(AND(COUNTIFS($J$18:J194,J194)=1,AE194=1),1,"")</f>
        <v/>
      </c>
      <c r="AG194" s="173" t="str">
        <f>IF(C194="","",IF(AND(COUNTIFS($J$18:J194,J194)=1,C194&lt;&gt;""),1,""))</f>
        <v/>
      </c>
      <c r="AH194" s="173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2">
        <v>2022</v>
      </c>
      <c r="G195" s="172">
        <v>11</v>
      </c>
      <c r="H195" s="91"/>
      <c r="I195" s="57" t="str">
        <f t="shared" si="35"/>
        <v>Q3</v>
      </c>
      <c r="J195" s="92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2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3">
        <f t="shared" si="38"/>
        <v>0</v>
      </c>
      <c r="AF195" s="173" t="str">
        <f>IF(AND(COUNTIFS($J$18:J195,J195)=1,AE195=1),1,"")</f>
        <v/>
      </c>
      <c r="AG195" s="173" t="str">
        <f>IF(C195="","",IF(AND(COUNTIFS($J$18:J195,J195)=1,C195&lt;&gt;""),1,""))</f>
        <v/>
      </c>
      <c r="AH195" s="173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2">
        <v>2022</v>
      </c>
      <c r="G196" s="172">
        <v>11</v>
      </c>
      <c r="H196" s="91"/>
      <c r="I196" s="57" t="str">
        <f t="shared" si="35"/>
        <v>Q3</v>
      </c>
      <c r="J196" s="92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2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3">
        <f t="shared" si="38"/>
        <v>0</v>
      </c>
      <c r="AF196" s="173" t="str">
        <f>IF(AND(COUNTIFS($J$18:J196,J196)=1,AE196=1),1,"")</f>
        <v/>
      </c>
      <c r="AG196" s="173" t="str">
        <f>IF(C196="","",IF(AND(COUNTIFS($J$18:J196,J196)=1,C196&lt;&gt;""),1,""))</f>
        <v/>
      </c>
      <c r="AH196" s="173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2">
        <v>2022</v>
      </c>
      <c r="G197" s="172">
        <v>11</v>
      </c>
      <c r="H197" s="91"/>
      <c r="I197" s="57" t="str">
        <f t="shared" si="35"/>
        <v>Q3</v>
      </c>
      <c r="J197" s="92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2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3">
        <f t="shared" si="38"/>
        <v>0</v>
      </c>
      <c r="AF197" s="173" t="str">
        <f>IF(AND(COUNTIFS($J$18:J197,J197)=1,AE197=1),1,"")</f>
        <v/>
      </c>
      <c r="AG197" s="173" t="str">
        <f>IF(C197="","",IF(AND(COUNTIFS($J$18:J197,J197)=1,C197&lt;&gt;""),1,""))</f>
        <v/>
      </c>
      <c r="AH197" s="173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2">
        <v>2022</v>
      </c>
      <c r="G198" s="172">
        <v>12</v>
      </c>
      <c r="H198" s="91"/>
      <c r="I198" s="57" t="str">
        <f t="shared" si="35"/>
        <v>Q3</v>
      </c>
      <c r="J198" s="92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2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3">
        <f t="shared" si="38"/>
        <v>0</v>
      </c>
      <c r="AF198" s="173" t="str">
        <f>IF(AND(COUNTIFS($J$18:J198,J198)=1,AE198=1),1,"")</f>
        <v/>
      </c>
      <c r="AG198" s="173" t="str">
        <f>IF(C198="","",IF(AND(COUNTIFS($J$18:J198,J198)=1,C198&lt;&gt;""),1,""))</f>
        <v/>
      </c>
      <c r="AH198" s="173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2">
        <v>2022</v>
      </c>
      <c r="G199" s="172">
        <v>12</v>
      </c>
      <c r="H199" s="91"/>
      <c r="I199" s="57" t="str">
        <f t="shared" si="35"/>
        <v>Q3</v>
      </c>
      <c r="J199" s="92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2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3">
        <f t="shared" si="38"/>
        <v>0</v>
      </c>
      <c r="AF199" s="173" t="str">
        <f>IF(AND(COUNTIFS($J$18:J199,J199)=1,AE199=1),1,"")</f>
        <v/>
      </c>
      <c r="AG199" s="173" t="str">
        <f>IF(C199="","",IF(AND(COUNTIFS($J$18:J199,J199)=1,C199&lt;&gt;""),1,""))</f>
        <v/>
      </c>
      <c r="AH199" s="173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2">
        <v>2022</v>
      </c>
      <c r="G200" s="172">
        <v>12</v>
      </c>
      <c r="H200" s="91"/>
      <c r="I200" s="57" t="str">
        <f t="shared" si="35"/>
        <v>Q3</v>
      </c>
      <c r="J200" s="92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2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3">
        <f t="shared" si="38"/>
        <v>0</v>
      </c>
      <c r="AF200" s="173" t="str">
        <f>IF(AND(COUNTIFS($J$18:J200,J200)=1,AE200=1),1,"")</f>
        <v/>
      </c>
      <c r="AG200" s="173" t="str">
        <f>IF(C200="","",IF(AND(COUNTIFS($J$18:J200,J200)=1,C200&lt;&gt;""),1,""))</f>
        <v/>
      </c>
      <c r="AH200" s="173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2">
        <v>2022</v>
      </c>
      <c r="G201" s="172">
        <v>12</v>
      </c>
      <c r="H201" s="91"/>
      <c r="I201" s="57" t="str">
        <f t="shared" si="35"/>
        <v>Q3</v>
      </c>
      <c r="J201" s="92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2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3">
        <f t="shared" si="38"/>
        <v>0</v>
      </c>
      <c r="AF201" s="173" t="str">
        <f>IF(AND(COUNTIFS($J$18:J201,J201)=1,AE201=1),1,"")</f>
        <v/>
      </c>
      <c r="AG201" s="173" t="str">
        <f>IF(C201="","",IF(AND(COUNTIFS($J$18:J201,J201)=1,C201&lt;&gt;""),1,""))</f>
        <v/>
      </c>
      <c r="AH201" s="173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2">
        <v>2017</v>
      </c>
      <c r="C202" s="172">
        <v>12</v>
      </c>
      <c r="D202" s="57" t="str">
        <f t="shared" si="33"/>
        <v>Q3</v>
      </c>
      <c r="E202" s="16" t="s">
        <v>43</v>
      </c>
      <c r="F202" s="172">
        <v>2017</v>
      </c>
      <c r="G202" s="172">
        <v>12</v>
      </c>
      <c r="H202" s="175"/>
      <c r="I202" s="57" t="str">
        <f t="shared" si="35"/>
        <v>Q3</v>
      </c>
      <c r="J202" s="175" t="s">
        <v>44</v>
      </c>
      <c r="K202" s="175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76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4">
        <v>0.12</v>
      </c>
      <c r="AE202" s="173">
        <f t="shared" si="38"/>
        <v>0</v>
      </c>
      <c r="AF202" s="173" t="str">
        <f>IF(AND(COUNTIFS($J$2:J218,J202)=1,AE202=1),1,"")</f>
        <v/>
      </c>
      <c r="AG202" s="173">
        <f>IF(C202="","",IF(AND(COUNTIFS($J$2:J218,J202)=1,C202&lt;&gt;""),1,""))</f>
        <v>1</v>
      </c>
      <c r="AH202" s="173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2">
        <v>2017</v>
      </c>
      <c r="C203" s="172">
        <v>8</v>
      </c>
      <c r="D203" s="57" t="str">
        <f t="shared" si="33"/>
        <v>Q2</v>
      </c>
      <c r="E203" s="16" t="s">
        <v>28</v>
      </c>
      <c r="F203" s="172">
        <v>2018</v>
      </c>
      <c r="G203" s="172">
        <v>4</v>
      </c>
      <c r="H203" s="175"/>
      <c r="I203" s="57" t="str">
        <f t="shared" si="35"/>
        <v>Q1</v>
      </c>
      <c r="J203" s="175" t="s">
        <v>53</v>
      </c>
      <c r="K203" s="175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76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4">
        <v>0.16009999999999999</v>
      </c>
      <c r="AE203" s="173">
        <f t="shared" si="38"/>
        <v>1</v>
      </c>
      <c r="AF203" s="173">
        <f>IF(AND(COUNTIFS($J$3:J218,J203)=1,AE203=1),1,"")</f>
        <v>1</v>
      </c>
      <c r="AG203" s="173">
        <f>IF(C203="","",IF(AND(COUNTIFS($J$3:J218,J203)=1,C203&lt;&gt;""),1,""))</f>
        <v>1</v>
      </c>
      <c r="AH203" s="173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3110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2">
        <v>2017</v>
      </c>
      <c r="C204" s="172">
        <v>12</v>
      </c>
      <c r="D204" s="57" t="str">
        <f t="shared" si="33"/>
        <v>Q3</v>
      </c>
      <c r="E204" s="16" t="s">
        <v>28</v>
      </c>
      <c r="F204" s="172">
        <v>2018</v>
      </c>
      <c r="G204" s="172">
        <v>4</v>
      </c>
      <c r="H204" s="175"/>
      <c r="I204" s="57" t="str">
        <f t="shared" si="35"/>
        <v>Q1</v>
      </c>
      <c r="J204" s="175" t="s">
        <v>62</v>
      </c>
      <c r="K204" s="175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76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4">
        <v>0.1225</v>
      </c>
      <c r="AE204" s="173">
        <f t="shared" si="38"/>
        <v>0</v>
      </c>
      <c r="AF204" s="173" t="str">
        <f>IF(AND(COUNTIFS($J$4:J218,J204)=1,AE204=1),1,"")</f>
        <v/>
      </c>
      <c r="AG204" s="173">
        <f>IF(C204="","",IF(AND(COUNTIFS($J$4:J218,J204)=1,C204&lt;&gt;""),1,""))</f>
        <v>1</v>
      </c>
      <c r="AH204" s="173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2">
        <v>2017</v>
      </c>
      <c r="C205" s="172">
        <v>11</v>
      </c>
      <c r="D205" s="57" t="str">
        <f t="shared" si="33"/>
        <v>Q3</v>
      </c>
      <c r="E205" s="16" t="s">
        <v>28</v>
      </c>
      <c r="F205" s="172">
        <v>2018</v>
      </c>
      <c r="G205" s="172">
        <v>4</v>
      </c>
      <c r="H205" s="175"/>
      <c r="I205" s="57" t="str">
        <f t="shared" si="35"/>
        <v>Q1</v>
      </c>
      <c r="J205" s="175" t="s">
        <v>68</v>
      </c>
      <c r="K205" s="175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76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4">
        <v>0.14849999999999999</v>
      </c>
      <c r="AE205" s="173">
        <f t="shared" si="38"/>
        <v>0</v>
      </c>
      <c r="AF205" s="173" t="str">
        <f>IF(AND(COUNTIFS($J$5:J218,J205)=1,AE205=1),1,"")</f>
        <v/>
      </c>
      <c r="AG205" s="173">
        <f>IF(C205="","",IF(AND(COUNTIFS($J$5:J218,J205)=1,C205&lt;&gt;""),1,""))</f>
        <v>1</v>
      </c>
      <c r="AH205" s="173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2">
        <v>2017</v>
      </c>
      <c r="C206" s="172">
        <v>11</v>
      </c>
      <c r="D206" s="57" t="str">
        <f t="shared" si="33"/>
        <v>Q3</v>
      </c>
      <c r="E206" s="16" t="s">
        <v>28</v>
      </c>
      <c r="F206" s="172">
        <v>2018</v>
      </c>
      <c r="G206" s="172">
        <v>4</v>
      </c>
      <c r="H206" s="175"/>
      <c r="I206" s="57" t="str">
        <f t="shared" si="35"/>
        <v>Q1</v>
      </c>
      <c r="J206" s="175" t="s">
        <v>73</v>
      </c>
      <c r="K206" s="175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76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4">
        <v>0.12189999999999999</v>
      </c>
      <c r="AE206" s="173">
        <f t="shared" si="38"/>
        <v>0</v>
      </c>
      <c r="AF206" s="173" t="str">
        <f>IF(AND(COUNTIFS($J$6:J218,J206)=1,AE206=1),1,"")</f>
        <v/>
      </c>
      <c r="AG206" s="173">
        <f>IF(C206="","",IF(AND(COUNTIFS($J$6:J218,J206)=1,C206&lt;&gt;""),1,""))</f>
        <v>1</v>
      </c>
      <c r="AH206" s="173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2">
        <v>2017</v>
      </c>
      <c r="C207" s="172">
        <v>11</v>
      </c>
      <c r="D207" s="57" t="str">
        <f t="shared" si="33"/>
        <v>Q3</v>
      </c>
      <c r="E207" s="16" t="s">
        <v>28</v>
      </c>
      <c r="F207" s="172">
        <v>2018</v>
      </c>
      <c r="G207" s="172">
        <v>4</v>
      </c>
      <c r="H207" s="175"/>
      <c r="I207" s="57" t="str">
        <f t="shared" si="35"/>
        <v>Q1</v>
      </c>
      <c r="J207" s="175" t="s">
        <v>77</v>
      </c>
      <c r="K207" s="175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76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4">
        <v>0.13500000000000001</v>
      </c>
      <c r="AE207" s="173">
        <f t="shared" si="38"/>
        <v>0</v>
      </c>
      <c r="AF207" s="173" t="str">
        <f>IF(AND(COUNTIFS($J$7:J218,J207)=1,AE207=1),1,"")</f>
        <v/>
      </c>
      <c r="AG207" s="173">
        <f>IF(C207="","",IF(AND(COUNTIFS($J$7:J218,J207)=1,C207&lt;&gt;""),1,""))</f>
        <v>1</v>
      </c>
      <c r="AH207" s="173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2">
        <v>2017</v>
      </c>
      <c r="C208" s="172">
        <v>11</v>
      </c>
      <c r="D208" s="57" t="str">
        <f t="shared" si="33"/>
        <v>Q3</v>
      </c>
      <c r="E208" s="16" t="s">
        <v>28</v>
      </c>
      <c r="F208" s="172">
        <v>2018</v>
      </c>
      <c r="G208" s="172">
        <v>4</v>
      </c>
      <c r="H208" s="175"/>
      <c r="I208" s="57" t="str">
        <f t="shared" si="35"/>
        <v>Q1</v>
      </c>
      <c r="J208" s="175" t="s">
        <v>85</v>
      </c>
      <c r="K208" s="175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76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4">
        <v>0.1908</v>
      </c>
      <c r="AE208" s="173">
        <f t="shared" si="38"/>
        <v>0</v>
      </c>
      <c r="AF208" s="173" t="str">
        <f>IF(AND(COUNTIFS($J$8:J218,J208)=1,AE208=1),1,"")</f>
        <v/>
      </c>
      <c r="AG208" s="173">
        <f>IF(C208="","",IF(AND(COUNTIFS($J$8:J218,J208)=1,C208&lt;&gt;""),1,""))</f>
        <v>1</v>
      </c>
      <c r="AH208" s="173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2">
        <v>2017</v>
      </c>
      <c r="C209" s="172">
        <v>10</v>
      </c>
      <c r="D209" s="57" t="str">
        <f t="shared" si="33"/>
        <v>Q3</v>
      </c>
      <c r="E209" s="16" t="s">
        <v>28</v>
      </c>
      <c r="F209" s="172">
        <v>2018</v>
      </c>
      <c r="G209" s="172">
        <v>4</v>
      </c>
      <c r="H209" s="175"/>
      <c r="I209" s="57" t="str">
        <f t="shared" si="35"/>
        <v>Q1</v>
      </c>
      <c r="J209" s="175" t="s">
        <v>90</v>
      </c>
      <c r="K209" s="175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76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4">
        <v>0.1658</v>
      </c>
      <c r="AE209" s="173">
        <f t="shared" si="38"/>
        <v>0</v>
      </c>
      <c r="AF209" s="173" t="str">
        <f>IF(AND(COUNTIFS($J$9:J218,J209)=1,AE209=1),1,"")</f>
        <v/>
      </c>
      <c r="AG209" s="173">
        <f>IF(C209="","",IF(AND(COUNTIFS($J$9:J218,J209)=1,C209&lt;&gt;""),1,""))</f>
        <v>1</v>
      </c>
      <c r="AH209" s="173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2">
        <v>2017</v>
      </c>
      <c r="C210" s="172">
        <v>12</v>
      </c>
      <c r="D210" s="57" t="str">
        <f t="shared" si="33"/>
        <v>Q3</v>
      </c>
      <c r="E210" s="16" t="s">
        <v>28</v>
      </c>
      <c r="F210" s="172">
        <v>2018</v>
      </c>
      <c r="G210" s="172">
        <v>8</v>
      </c>
      <c r="H210" s="175"/>
      <c r="I210" s="57" t="str">
        <f t="shared" si="35"/>
        <v>Q2</v>
      </c>
      <c r="J210" s="175" t="s">
        <v>94</v>
      </c>
      <c r="K210" s="175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76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4">
        <v>0.16089999999999999</v>
      </c>
      <c r="AE210" s="173">
        <f t="shared" si="38"/>
        <v>1</v>
      </c>
      <c r="AF210" s="173">
        <f>IF(AND(COUNTIFS($J$10:J218,J210)=1,AE210=1),1,"")</f>
        <v>1</v>
      </c>
      <c r="AG210" s="173">
        <f>IF(C210="","",IF(AND(COUNTIFS($J$10:J218,J210)=1,C210&lt;&gt;""),1,""))</f>
        <v>1</v>
      </c>
      <c r="AH210" s="173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2">
        <v>2017</v>
      </c>
      <c r="C211" s="172">
        <v>12</v>
      </c>
      <c r="D211" s="57" t="str">
        <f t="shared" si="33"/>
        <v>Q3</v>
      </c>
      <c r="E211" s="16" t="s">
        <v>28</v>
      </c>
      <c r="F211" s="172">
        <v>2018</v>
      </c>
      <c r="G211" s="172">
        <v>8</v>
      </c>
      <c r="H211" s="175"/>
      <c r="I211" s="57" t="str">
        <f t="shared" si="35"/>
        <v>Q2</v>
      </c>
      <c r="J211" s="175" t="s">
        <v>97</v>
      </c>
      <c r="K211" s="175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76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4">
        <v>0.16159999999999999</v>
      </c>
      <c r="AE211" s="173">
        <f t="shared" si="38"/>
        <v>0</v>
      </c>
      <c r="AF211" s="173" t="str">
        <f>IF(AND(COUNTIFS($J$11:J218,J211)=1,AE211=1),1,"")</f>
        <v/>
      </c>
      <c r="AG211" s="173">
        <f>IF(C211="","",IF(AND(COUNTIFS($J$11:J218,J211)=1,C211&lt;&gt;""),1,""))</f>
        <v>1</v>
      </c>
      <c r="AH211" s="173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2">
        <v>2017</v>
      </c>
      <c r="C212" s="172">
        <v>2</v>
      </c>
      <c r="D212" s="57" t="str">
        <f t="shared" si="33"/>
        <v>Q4</v>
      </c>
      <c r="E212" s="16" t="s">
        <v>28</v>
      </c>
      <c r="F212" s="172">
        <v>2018</v>
      </c>
      <c r="G212" s="172">
        <v>8</v>
      </c>
      <c r="H212" s="175"/>
      <c r="I212" s="57" t="str">
        <f t="shared" si="35"/>
        <v>Q2</v>
      </c>
      <c r="J212" s="175" t="s">
        <v>101</v>
      </c>
      <c r="K212" s="175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76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4">
        <v>0.14019999999999999</v>
      </c>
      <c r="AE212" s="173">
        <f t="shared" si="38"/>
        <v>1</v>
      </c>
      <c r="AF212" s="173">
        <f>IF(AND(COUNTIFS($J$12:J218,J212)=1,AE212=1),1,"")</f>
        <v>1</v>
      </c>
      <c r="AG212" s="173">
        <f>IF(C212="","",IF(AND(COUNTIFS($J$12:J218,J212)=1,C212&lt;&gt;""),1,""))</f>
        <v>1</v>
      </c>
      <c r="AH212" s="173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2">
        <v>2017</v>
      </c>
      <c r="C213" s="172">
        <v>1</v>
      </c>
      <c r="D213" s="57" t="str">
        <f t="shared" si="33"/>
        <v>Q4</v>
      </c>
      <c r="E213" s="16" t="s">
        <v>43</v>
      </c>
      <c r="F213" s="172">
        <v>2018</v>
      </c>
      <c r="G213" s="172">
        <v>1</v>
      </c>
      <c r="H213" s="175"/>
      <c r="I213" s="57" t="str">
        <f t="shared" si="35"/>
        <v>Q4</v>
      </c>
      <c r="J213" s="175" t="s">
        <v>103</v>
      </c>
      <c r="K213" s="175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76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4">
        <v>0.12</v>
      </c>
      <c r="AE213" s="173">
        <f t="shared" si="38"/>
        <v>0</v>
      </c>
      <c r="AF213" s="173" t="str">
        <f>IF(AND(COUNTIFS($J$13:J218,J213)=1,AE213=1),1,"")</f>
        <v/>
      </c>
      <c r="AG213" s="173">
        <f>IF(C213="","",IF(AND(COUNTIFS($J$13:J218,J213)=1,C213&lt;&gt;""),1,""))</f>
        <v>1</v>
      </c>
      <c r="AH213" s="173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2">
        <v>2017</v>
      </c>
      <c r="C214" s="172">
        <v>1</v>
      </c>
      <c r="D214" s="57" t="str">
        <f t="shared" si="33"/>
        <v>Q4</v>
      </c>
      <c r="E214" s="16" t="s">
        <v>28</v>
      </c>
      <c r="F214" s="172">
        <v>2018</v>
      </c>
      <c r="G214" s="172">
        <v>7</v>
      </c>
      <c r="H214" s="175"/>
      <c r="I214" s="57" t="str">
        <f t="shared" si="35"/>
        <v>Q2</v>
      </c>
      <c r="J214" s="175" t="s">
        <v>106</v>
      </c>
      <c r="K214" s="175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76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4">
        <v>0.25690000000000002</v>
      </c>
      <c r="AE214" s="173">
        <f t="shared" si="38"/>
        <v>0</v>
      </c>
      <c r="AF214" s="173" t="str">
        <f>IF(AND(COUNTIFS($J$14:J218,J214)=1,AE214=1),1,"")</f>
        <v/>
      </c>
      <c r="AG214" s="173">
        <f>IF(C214="","",IF(AND(COUNTIFS($J$14:J218,J214)=1,C214&lt;&gt;""),1,""))</f>
        <v>1</v>
      </c>
      <c r="AH214" s="173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2">
        <v>2017</v>
      </c>
      <c r="C215" s="172">
        <v>1</v>
      </c>
      <c r="D215" s="57" t="str">
        <f t="shared" si="33"/>
        <v>Q4</v>
      </c>
      <c r="E215" s="16" t="s">
        <v>28</v>
      </c>
      <c r="F215" s="172">
        <v>2018</v>
      </c>
      <c r="G215" s="172">
        <v>6</v>
      </c>
      <c r="H215" s="175"/>
      <c r="I215" s="57" t="str">
        <f t="shared" si="35"/>
        <v>Q1</v>
      </c>
      <c r="J215" s="175" t="s">
        <v>110</v>
      </c>
      <c r="K215" s="175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76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4">
        <v>0.2243</v>
      </c>
      <c r="AE215" s="173">
        <f t="shared" si="38"/>
        <v>0</v>
      </c>
      <c r="AF215" s="173" t="str">
        <f>IF(AND(COUNTIFS($J$15:J218,J215)=1,AE215=1),1,"")</f>
        <v/>
      </c>
      <c r="AG215" s="173">
        <f>IF(C215="","",IF(AND(COUNTIFS($J$15:J218,J215)=1,C215&lt;&gt;""),1,""))</f>
        <v>1</v>
      </c>
      <c r="AH215" s="173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2">
        <v>2017</v>
      </c>
      <c r="C216" s="172">
        <v>1</v>
      </c>
      <c r="D216" s="57" t="str">
        <f t="shared" si="33"/>
        <v>Q4</v>
      </c>
      <c r="E216" s="16" t="s">
        <v>28</v>
      </c>
      <c r="F216" s="172">
        <v>2018</v>
      </c>
      <c r="G216" s="172">
        <v>6</v>
      </c>
      <c r="H216" s="175"/>
      <c r="I216" s="57" t="str">
        <f t="shared" si="35"/>
        <v>Q1</v>
      </c>
      <c r="J216" s="175" t="s">
        <v>111</v>
      </c>
      <c r="K216" s="175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76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4">
        <v>0.2243</v>
      </c>
      <c r="AE216" s="173">
        <f t="shared" si="38"/>
        <v>0</v>
      </c>
      <c r="AF216" s="173" t="str">
        <f>IF(AND(COUNTIFS($J$16:J218,J216)=1,AE216=1),1,"")</f>
        <v/>
      </c>
      <c r="AG216" s="173">
        <f>IF(C216="","",IF(AND(COUNTIFS($J$16:J218,J216)=1,C216&lt;&gt;""),1,""))</f>
        <v>1</v>
      </c>
      <c r="AH216" s="173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2">
        <v>2017</v>
      </c>
      <c r="C217" s="172">
        <v>12</v>
      </c>
      <c r="D217" s="57" t="str">
        <f t="shared" si="33"/>
        <v>Q3</v>
      </c>
      <c r="E217" s="16" t="s">
        <v>43</v>
      </c>
      <c r="F217" s="172">
        <v>2018</v>
      </c>
      <c r="G217" s="172">
        <v>1</v>
      </c>
      <c r="H217" s="175"/>
      <c r="I217" s="57" t="str">
        <f t="shared" si="35"/>
        <v>Q4</v>
      </c>
      <c r="J217" s="175" t="s">
        <v>112</v>
      </c>
      <c r="K217" s="175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76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4">
        <v>0.12</v>
      </c>
      <c r="AE217" s="173">
        <f t="shared" si="38"/>
        <v>1</v>
      </c>
      <c r="AF217" s="173">
        <f>IF(AND(COUNTIFS($J$17:J218,J217)=1,AE217=1),1,"")</f>
        <v>1</v>
      </c>
      <c r="AG217" s="173">
        <f>IF(C217="","",IF(AND(COUNTIFS($J$17:J218,J217)=1,C217&lt;&gt;""),1,""))</f>
        <v>1</v>
      </c>
      <c r="AH217" s="173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2">
        <v>2017</v>
      </c>
      <c r="C218" s="172">
        <v>7</v>
      </c>
      <c r="D218" s="57" t="str">
        <f t="shared" si="33"/>
        <v>Q2</v>
      </c>
      <c r="E218" s="16" t="s">
        <v>28</v>
      </c>
      <c r="F218" s="172">
        <v>2018</v>
      </c>
      <c r="G218" s="172">
        <v>7</v>
      </c>
      <c r="H218" s="175"/>
      <c r="I218" s="57" t="str">
        <f t="shared" si="35"/>
        <v>Q2</v>
      </c>
      <c r="J218" s="175" t="s">
        <v>115</v>
      </c>
      <c r="K218" s="175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76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4">
        <v>0.1065</v>
      </c>
      <c r="AE218" s="173">
        <f t="shared" si="38"/>
        <v>0</v>
      </c>
      <c r="AF218" s="173" t="str">
        <f>IF(AND(COUNTIFS($J$18:J218,J218)=1,AE218=1),1,"")</f>
        <v/>
      </c>
      <c r="AG218" s="173">
        <f>IF(C218="","",IF(AND(COUNTIFS($J$18:J218,J218)=1,C218&lt;&gt;""),1,""))</f>
        <v>1</v>
      </c>
      <c r="AH218" s="173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2">
        <v>2017</v>
      </c>
      <c r="C219" s="172">
        <v>11</v>
      </c>
      <c r="D219" s="57" t="str">
        <f t="shared" si="33"/>
        <v>Q3</v>
      </c>
      <c r="E219" s="16" t="s">
        <v>28</v>
      </c>
      <c r="F219" s="172">
        <v>2018</v>
      </c>
      <c r="G219" s="172">
        <v>7</v>
      </c>
      <c r="H219" s="175"/>
      <c r="I219" s="57" t="str">
        <f t="shared" si="35"/>
        <v>Q2</v>
      </c>
      <c r="J219" s="175" t="s">
        <v>117</v>
      </c>
      <c r="K219" s="175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76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4">
        <v>9.2899999999999996E-2</v>
      </c>
      <c r="AE219" s="173">
        <f t="shared" si="38"/>
        <v>1</v>
      </c>
      <c r="AF219" s="173">
        <f>IF(AND(COUNTIFS($J$18:J219,J219)=1,AE219=1),1,"")</f>
        <v>1</v>
      </c>
      <c r="AG219" s="173">
        <f>IF(C219="","",IF(AND(COUNTIFS($J$18:J219,J219)=1,C219&lt;&gt;""),1,""))</f>
        <v>1</v>
      </c>
      <c r="AH219" s="173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2">
        <v>2017</v>
      </c>
      <c r="C220" s="172">
        <v>12</v>
      </c>
      <c r="D220" s="57" t="str">
        <f t="shared" si="33"/>
        <v>Q3</v>
      </c>
      <c r="E220" s="16" t="s">
        <v>28</v>
      </c>
      <c r="F220" s="172">
        <v>2018</v>
      </c>
      <c r="G220" s="172">
        <v>6</v>
      </c>
      <c r="H220" s="175"/>
      <c r="I220" s="57" t="str">
        <f t="shared" si="35"/>
        <v>Q1</v>
      </c>
      <c r="J220" s="175" t="s">
        <v>120</v>
      </c>
      <c r="K220" s="175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76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4">
        <v>0.11840000000000001</v>
      </c>
      <c r="AE220" s="173">
        <f t="shared" si="38"/>
        <v>1</v>
      </c>
      <c r="AF220" s="173">
        <f>IF(AND(COUNTIFS($J$18:J220,J220)=1,AE220=1),1,"")</f>
        <v>1</v>
      </c>
      <c r="AG220" s="173">
        <f>IF(C220="","",IF(AND(COUNTIFS($J$18:J220,J220)=1,C220&lt;&gt;""),1,""))</f>
        <v>1</v>
      </c>
      <c r="AH220" s="173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2">
        <v>2017</v>
      </c>
      <c r="C221" s="172">
        <v>12</v>
      </c>
      <c r="D221" s="57" t="str">
        <f t="shared" si="33"/>
        <v>Q3</v>
      </c>
      <c r="E221" s="16" t="s">
        <v>28</v>
      </c>
      <c r="F221" s="172">
        <v>2018</v>
      </c>
      <c r="G221" s="172">
        <v>6</v>
      </c>
      <c r="H221" s="175"/>
      <c r="I221" s="57" t="str">
        <f t="shared" si="35"/>
        <v>Q1</v>
      </c>
      <c r="J221" s="175" t="s">
        <v>123</v>
      </c>
      <c r="K221" s="175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76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4">
        <v>8.9300000000000004E-2</v>
      </c>
      <c r="AE221" s="173">
        <f t="shared" si="38"/>
        <v>0</v>
      </c>
      <c r="AF221" s="173" t="str">
        <f>IF(AND(COUNTIFS($J$18:J221,J221)=1,AE221=1),1,"")</f>
        <v/>
      </c>
      <c r="AG221" s="173">
        <f>IF(C221="","",IF(AND(COUNTIFS($J$18:J221,J221)=1,C221&lt;&gt;""),1,""))</f>
        <v>1</v>
      </c>
      <c r="AH221" s="173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2">
        <v>2017</v>
      </c>
      <c r="C222" s="172">
        <v>11</v>
      </c>
      <c r="D222" s="57" t="str">
        <f t="shared" si="33"/>
        <v>Q3</v>
      </c>
      <c r="E222" s="16" t="s">
        <v>28</v>
      </c>
      <c r="F222" s="172">
        <v>2018</v>
      </c>
      <c r="G222" s="172">
        <v>6</v>
      </c>
      <c r="H222" s="175"/>
      <c r="I222" s="57" t="str">
        <f t="shared" si="35"/>
        <v>Q1</v>
      </c>
      <c r="J222" s="175" t="s">
        <v>126</v>
      </c>
      <c r="K222" s="175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76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4">
        <v>0.13830000000000001</v>
      </c>
      <c r="AE222" s="173">
        <f t="shared" si="38"/>
        <v>1</v>
      </c>
      <c r="AF222" s="173">
        <f>IF(AND(COUNTIFS($J$18:J222,J222)=1,AE222=1),1,"")</f>
        <v>1</v>
      </c>
      <c r="AG222" s="173">
        <f>IF(C222="","",IF(AND(COUNTIFS($J$18:J222,J222)=1,C222&lt;&gt;""),1,""))</f>
        <v>1</v>
      </c>
      <c r="AH222" s="173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2">
        <v>2017</v>
      </c>
      <c r="C223" s="172">
        <v>12</v>
      </c>
      <c r="D223" s="57" t="str">
        <f t="shared" si="33"/>
        <v>Q3</v>
      </c>
      <c r="E223" s="16" t="s">
        <v>43</v>
      </c>
      <c r="F223" s="172">
        <v>2018</v>
      </c>
      <c r="G223" s="172">
        <v>3</v>
      </c>
      <c r="H223" s="175"/>
      <c r="I223" s="57" t="str">
        <f t="shared" si="35"/>
        <v>Q4</v>
      </c>
      <c r="J223" s="175" t="s">
        <v>129</v>
      </c>
      <c r="K223" s="175" t="s">
        <v>3111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76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4">
        <v>0.12</v>
      </c>
      <c r="AE223" s="173">
        <f t="shared" si="38"/>
        <v>1</v>
      </c>
      <c r="AF223" s="173">
        <f>IF(AND(COUNTIFS($J$18:J223,J223)=1,AE223=1),1,"")</f>
        <v>1</v>
      </c>
      <c r="AG223" s="173">
        <f>IF(C223="","",IF(AND(COUNTIFS($J$18:J223,J223)=1,C223&lt;&gt;""),1,""))</f>
        <v>1</v>
      </c>
      <c r="AH223" s="173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2">
        <v>2017</v>
      </c>
      <c r="C224" s="172">
        <v>3</v>
      </c>
      <c r="D224" s="57" t="str">
        <f t="shared" si="33"/>
        <v>Q4</v>
      </c>
      <c r="E224" s="16" t="s">
        <v>28</v>
      </c>
      <c r="F224" s="172">
        <v>2018</v>
      </c>
      <c r="G224" s="172">
        <v>9</v>
      </c>
      <c r="H224" s="175"/>
      <c r="I224" s="57" t="str">
        <f t="shared" si="35"/>
        <v>Q2</v>
      </c>
      <c r="J224" s="175" t="s">
        <v>135</v>
      </c>
      <c r="K224" s="175" t="s">
        <v>3112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76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4">
        <v>0.12</v>
      </c>
      <c r="AE224" s="173">
        <f t="shared" si="38"/>
        <v>1</v>
      </c>
      <c r="AF224" s="173">
        <f>IF(AND(COUNTIFS($J$18:J224,J224)=1,AE224=1),1,"")</f>
        <v>1</v>
      </c>
      <c r="AG224" s="173">
        <f>IF(C224="","",IF(AND(COUNTIFS($J$18:J224,J224)=1,C224&lt;&gt;""),1,""))</f>
        <v>1</v>
      </c>
      <c r="AH224" s="173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2">
        <v>2017</v>
      </c>
      <c r="C225" s="172">
        <v>12</v>
      </c>
      <c r="D225" s="57" t="str">
        <f t="shared" si="33"/>
        <v>Q3</v>
      </c>
      <c r="E225" s="16" t="s">
        <v>43</v>
      </c>
      <c r="F225" s="172">
        <v>2018</v>
      </c>
      <c r="G225" s="172">
        <v>3</v>
      </c>
      <c r="H225" s="175"/>
      <c r="I225" s="57" t="str">
        <f t="shared" si="35"/>
        <v>Q4</v>
      </c>
      <c r="J225" s="175" t="s">
        <v>140</v>
      </c>
      <c r="K225" s="175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76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4">
        <v>0.12</v>
      </c>
      <c r="AE225" s="173">
        <f t="shared" si="38"/>
        <v>1</v>
      </c>
      <c r="AF225" s="173">
        <f>IF(AND(COUNTIFS($J$18:J225,J225)=1,AE225=1),1,"")</f>
        <v>1</v>
      </c>
      <c r="AG225" s="173">
        <f>IF(C225="","",IF(AND(COUNTIFS($J$18:J225,J225)=1,C225&lt;&gt;""),1,""))</f>
        <v>1</v>
      </c>
      <c r="AH225" s="173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2">
        <v>2017</v>
      </c>
      <c r="C226" s="172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2">
        <v>2018</v>
      </c>
      <c r="G226" s="172">
        <v>3</v>
      </c>
      <c r="H226" s="175"/>
      <c r="I226" s="57" t="str">
        <f t="shared" si="35"/>
        <v>Q4</v>
      </c>
      <c r="J226" s="175" t="s">
        <v>140</v>
      </c>
      <c r="K226" s="175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76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4">
        <v>0.12</v>
      </c>
      <c r="AE226" s="173">
        <f t="shared" si="38"/>
        <v>1</v>
      </c>
      <c r="AF226" s="173" t="str">
        <f>IF(AND(COUNTIFS($J$18:J226,J226)=1,AE226=1),1,"")</f>
        <v/>
      </c>
      <c r="AG226" s="173" t="str">
        <f>IF(C226="","",IF(AND(COUNTIFS($J$18:J226,J226)=1,C226&lt;&gt;""),1,""))</f>
        <v/>
      </c>
      <c r="AH226" s="173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2">
        <v>2017</v>
      </c>
      <c r="C227" s="172">
        <v>12</v>
      </c>
      <c r="D227" s="57" t="str">
        <f t="shared" si="45"/>
        <v>Q3</v>
      </c>
      <c r="E227" s="16" t="s">
        <v>43</v>
      </c>
      <c r="F227" s="172">
        <v>2018</v>
      </c>
      <c r="G227" s="172">
        <v>3</v>
      </c>
      <c r="H227" s="175"/>
      <c r="I227" s="57" t="str">
        <f t="shared" si="35"/>
        <v>Q4</v>
      </c>
      <c r="J227" s="175" t="s">
        <v>123</v>
      </c>
      <c r="K227" s="175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76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4">
        <v>8.9300000000000004E-2</v>
      </c>
      <c r="AE227" s="173">
        <f t="shared" si="38"/>
        <v>0</v>
      </c>
      <c r="AF227" s="173" t="str">
        <f>IF(AND(COUNTIFS($J$18:J227,J227)=1,AE227=1),1,"")</f>
        <v/>
      </c>
      <c r="AG227" s="173" t="str">
        <f>IF(C227="","",IF(AND(COUNTIFS($J$18:J227,J227)=1,C227&lt;&gt;""),1,""))</f>
        <v/>
      </c>
      <c r="AH227" s="173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2">
        <v>2017</v>
      </c>
      <c r="C228" s="172">
        <v>3</v>
      </c>
      <c r="D228" s="57" t="str">
        <f t="shared" si="45"/>
        <v>Q4</v>
      </c>
      <c r="E228" s="16" t="s">
        <v>28</v>
      </c>
      <c r="F228" s="172">
        <v>2018</v>
      </c>
      <c r="G228" s="172">
        <v>9</v>
      </c>
      <c r="H228" s="175"/>
      <c r="I228" s="57" t="str">
        <f t="shared" si="35"/>
        <v>Q2</v>
      </c>
      <c r="J228" s="175" t="s">
        <v>135</v>
      </c>
      <c r="K228" s="175" t="s">
        <v>3112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76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4">
        <v>0.12</v>
      </c>
      <c r="AE228" s="173">
        <f t="shared" si="38"/>
        <v>1</v>
      </c>
      <c r="AF228" s="173" t="str">
        <f>IF(AND(COUNTIFS($J$18:J228,J228)=1,AE228=1),1,"")</f>
        <v/>
      </c>
      <c r="AG228" s="173" t="str">
        <f>IF(C228="","",IF(AND(COUNTIFS($J$18:J228,J228)=1,C228&lt;&gt;""),1,""))</f>
        <v/>
      </c>
      <c r="AH228" s="173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2">
        <v>2017</v>
      </c>
      <c r="C229" s="172">
        <v>3</v>
      </c>
      <c r="D229" s="57" t="str">
        <f t="shared" si="45"/>
        <v>Q4</v>
      </c>
      <c r="E229" s="16" t="s">
        <v>28</v>
      </c>
      <c r="F229" s="172">
        <v>2018</v>
      </c>
      <c r="G229" s="172">
        <v>9</v>
      </c>
      <c r="H229" s="175"/>
      <c r="I229" s="57" t="str">
        <f t="shared" si="35"/>
        <v>Q2</v>
      </c>
      <c r="J229" s="175" t="s">
        <v>135</v>
      </c>
      <c r="K229" s="175" t="s">
        <v>3112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76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4">
        <v>0.12</v>
      </c>
      <c r="AE229" s="173">
        <f t="shared" si="38"/>
        <v>1</v>
      </c>
      <c r="AF229" s="173" t="str">
        <f>IF(AND(COUNTIFS($J$18:J229,J229)=1,AE229=1),1,"")</f>
        <v/>
      </c>
      <c r="AG229" s="173" t="str">
        <f>IF(C229="","",IF(AND(COUNTIFS($J$18:J229,J229)=1,C229&lt;&gt;""),1,""))</f>
        <v/>
      </c>
      <c r="AH229" s="173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2">
        <v>2017</v>
      </c>
      <c r="C230" s="172">
        <v>11</v>
      </c>
      <c r="D230" s="57" t="str">
        <f t="shared" si="45"/>
        <v>Q3</v>
      </c>
      <c r="E230" s="16" t="s">
        <v>43</v>
      </c>
      <c r="F230" s="172">
        <v>2018</v>
      </c>
      <c r="G230" s="172">
        <v>3</v>
      </c>
      <c r="H230" s="175"/>
      <c r="I230" s="57" t="str">
        <f t="shared" si="35"/>
        <v>Q4</v>
      </c>
      <c r="J230" s="175" t="s">
        <v>145</v>
      </c>
      <c r="K230" s="175" t="s">
        <v>3113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76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4">
        <v>0.12</v>
      </c>
      <c r="AE230" s="173">
        <f t="shared" si="38"/>
        <v>1</v>
      </c>
      <c r="AF230" s="173">
        <f>IF(AND(COUNTIFS($J$18:J230,J230)=1,AE230=1),1,"")</f>
        <v>1</v>
      </c>
      <c r="AG230" s="173">
        <f>IF(C230="","",IF(AND(COUNTIFS($J$18:J230,J230)=1,C230&lt;&gt;""),1,""))</f>
        <v>1</v>
      </c>
      <c r="AH230" s="173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2">
        <v>2017</v>
      </c>
      <c r="C231" s="172">
        <v>11</v>
      </c>
      <c r="D231" s="57" t="str">
        <f t="shared" si="45"/>
        <v>Q3</v>
      </c>
      <c r="E231" s="16" t="s">
        <v>43</v>
      </c>
      <c r="F231" s="172">
        <v>2018</v>
      </c>
      <c r="G231" s="172">
        <v>3</v>
      </c>
      <c r="H231" s="175"/>
      <c r="I231" s="57" t="str">
        <f t="shared" si="35"/>
        <v>Q4</v>
      </c>
      <c r="J231" s="175" t="s">
        <v>150</v>
      </c>
      <c r="K231" s="175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76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4">
        <v>0.12</v>
      </c>
      <c r="AE231" s="173">
        <f t="shared" si="38"/>
        <v>1</v>
      </c>
      <c r="AF231" s="173">
        <f>IF(AND(COUNTIFS($J$18:J231,J231)=1,AE231=1),1,"")</f>
        <v>1</v>
      </c>
      <c r="AG231" s="173">
        <f>IF(C231="","",IF(AND(COUNTIFS($J$18:J231,J231)=1,C231&lt;&gt;""),1,""))</f>
        <v>1</v>
      </c>
      <c r="AH231" s="173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2">
        <v>2017</v>
      </c>
      <c r="C232" s="172">
        <v>11</v>
      </c>
      <c r="D232" s="57" t="str">
        <f t="shared" si="45"/>
        <v>Q3</v>
      </c>
      <c r="E232" s="16" t="s">
        <v>43</v>
      </c>
      <c r="F232" s="172">
        <v>2018</v>
      </c>
      <c r="G232" s="172">
        <v>3</v>
      </c>
      <c r="H232" s="175"/>
      <c r="I232" s="57" t="str">
        <f t="shared" si="35"/>
        <v>Q4</v>
      </c>
      <c r="J232" s="175" t="s">
        <v>152</v>
      </c>
      <c r="K232" s="175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76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4">
        <v>0.12</v>
      </c>
      <c r="AE232" s="173">
        <f t="shared" si="38"/>
        <v>1</v>
      </c>
      <c r="AF232" s="173">
        <f>IF(AND(COUNTIFS($J$18:J232,J232)=1,AE232=1),1,"")</f>
        <v>1</v>
      </c>
      <c r="AG232" s="173">
        <f>IF(C232="","",IF(AND(COUNTIFS($J$18:J232,J232)=1,C232&lt;&gt;""),1,""))</f>
        <v>1</v>
      </c>
      <c r="AH232" s="173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2">
        <v>2017</v>
      </c>
      <c r="C233" s="172">
        <v>11</v>
      </c>
      <c r="D233" s="57" t="str">
        <f t="shared" si="45"/>
        <v>Q3</v>
      </c>
      <c r="E233" s="16" t="s">
        <v>43</v>
      </c>
      <c r="F233" s="172">
        <v>2018</v>
      </c>
      <c r="G233" s="172">
        <v>3</v>
      </c>
      <c r="H233" s="175"/>
      <c r="I233" s="57" t="str">
        <f t="shared" si="35"/>
        <v>Q4</v>
      </c>
      <c r="J233" s="175" t="s">
        <v>126</v>
      </c>
      <c r="K233" s="175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76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4">
        <v>0.12</v>
      </c>
      <c r="AE233" s="173">
        <f t="shared" si="38"/>
        <v>1</v>
      </c>
      <c r="AF233" s="173" t="str">
        <f>IF(AND(COUNTIFS($J$18:J233,J233)=1,AE233=1),1,"")</f>
        <v/>
      </c>
      <c r="AG233" s="173" t="str">
        <f>IF(C233="","",IF(AND(COUNTIFS($J$18:J233,J233)=1,C233&lt;&gt;""),1,""))</f>
        <v/>
      </c>
      <c r="AH233" s="173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2">
        <v>2017</v>
      </c>
      <c r="C234" s="172">
        <v>12</v>
      </c>
      <c r="D234" s="57" t="str">
        <f t="shared" si="45"/>
        <v>Q3</v>
      </c>
      <c r="E234" s="16" t="s">
        <v>28</v>
      </c>
      <c r="F234" s="172">
        <v>2018</v>
      </c>
      <c r="G234" s="172">
        <v>5</v>
      </c>
      <c r="H234" s="175"/>
      <c r="I234" s="57" t="str">
        <f t="shared" si="35"/>
        <v>Q1</v>
      </c>
      <c r="J234" s="175" t="s">
        <v>153</v>
      </c>
      <c r="K234" s="175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76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4">
        <v>0.16039999999999999</v>
      </c>
      <c r="AE234" s="173">
        <f t="shared" si="38"/>
        <v>0</v>
      </c>
      <c r="AF234" s="173" t="str">
        <f>IF(AND(COUNTIFS($J$18:J234,J234)=1,AE234=1),1,"")</f>
        <v/>
      </c>
      <c r="AG234" s="173">
        <f>IF(C234="","",IF(AND(COUNTIFS($J$18:J234,J234)=1,C234&lt;&gt;""),1,""))</f>
        <v>1</v>
      </c>
      <c r="AH234" s="173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2">
        <v>2017</v>
      </c>
      <c r="C235" s="172">
        <v>12</v>
      </c>
      <c r="D235" s="57" t="str">
        <f t="shared" si="45"/>
        <v>Q3</v>
      </c>
      <c r="E235" s="16" t="s">
        <v>28</v>
      </c>
      <c r="F235" s="172">
        <v>2018</v>
      </c>
      <c r="G235" s="172">
        <v>5</v>
      </c>
      <c r="H235" s="175"/>
      <c r="I235" s="57" t="str">
        <f t="shared" si="35"/>
        <v>Q1</v>
      </c>
      <c r="J235" s="175" t="s">
        <v>153</v>
      </c>
      <c r="K235" s="175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76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4">
        <v>0.16039999999999999</v>
      </c>
      <c r="AE235" s="173">
        <f t="shared" si="38"/>
        <v>1</v>
      </c>
      <c r="AF235" s="173" t="str">
        <f>IF(AND(COUNTIFS($J$18:J235,J235)=1,AE235=1),1,"")</f>
        <v/>
      </c>
      <c r="AG235" s="173" t="str">
        <f>IF(C235="","",IF(AND(COUNTIFS($J$18:J235,J235)=1,C235&lt;&gt;""),1,""))</f>
        <v/>
      </c>
      <c r="AH235" s="173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2">
        <v>2017</v>
      </c>
      <c r="C236" s="172">
        <v>12</v>
      </c>
      <c r="D236" s="57" t="str">
        <f t="shared" si="45"/>
        <v>Q3</v>
      </c>
      <c r="E236" s="16" t="s">
        <v>28</v>
      </c>
      <c r="F236" s="172">
        <v>2018</v>
      </c>
      <c r="G236" s="172">
        <v>5</v>
      </c>
      <c r="H236" s="175"/>
      <c r="I236" s="57" t="str">
        <f t="shared" si="35"/>
        <v>Q1</v>
      </c>
      <c r="J236" s="175" t="s">
        <v>158</v>
      </c>
      <c r="K236" s="175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76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4">
        <v>0.12</v>
      </c>
      <c r="AE236" s="173">
        <f t="shared" si="38"/>
        <v>0</v>
      </c>
      <c r="AF236" s="173" t="str">
        <f>IF(AND(COUNTIFS($J$18:J236,J236)=1,AE236=1),1,"")</f>
        <v/>
      </c>
      <c r="AG236" s="173">
        <f>IF(C236="","",IF(AND(COUNTIFS($J$18:J236,J236)=1,C236&lt;&gt;""),1,""))</f>
        <v>1</v>
      </c>
      <c r="AH236" s="173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2">
        <v>2017</v>
      </c>
      <c r="C237" s="172">
        <v>12</v>
      </c>
      <c r="D237" s="57" t="str">
        <f t="shared" si="45"/>
        <v>Q3</v>
      </c>
      <c r="E237" s="16" t="s">
        <v>28</v>
      </c>
      <c r="F237" s="172">
        <v>2018</v>
      </c>
      <c r="G237" s="172">
        <v>5</v>
      </c>
      <c r="H237" s="175"/>
      <c r="I237" s="57" t="str">
        <f t="shared" si="35"/>
        <v>Q1</v>
      </c>
      <c r="J237" s="175" t="s">
        <v>160</v>
      </c>
      <c r="K237" s="175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76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4">
        <v>0.12</v>
      </c>
      <c r="AE237" s="173">
        <f t="shared" si="38"/>
        <v>0</v>
      </c>
      <c r="AF237" s="173" t="str">
        <f>IF(AND(COUNTIFS($J$18:J237,J237)=1,AE237=1),1,"")</f>
        <v/>
      </c>
      <c r="AG237" s="173" t="str">
        <f>IF(C237="","",IF(AND(COUNTIFS($J$18:J237,J237)=1,C237&lt;&gt;""),1,""))</f>
        <v/>
      </c>
      <c r="AH237" s="173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2">
        <v>2017</v>
      </c>
      <c r="C238" s="172">
        <v>11</v>
      </c>
      <c r="D238" s="57" t="str">
        <f t="shared" si="45"/>
        <v>Q3</v>
      </c>
      <c r="E238" s="16" t="s">
        <v>28</v>
      </c>
      <c r="F238" s="172">
        <v>2018</v>
      </c>
      <c r="G238" s="172">
        <v>5</v>
      </c>
      <c r="H238" s="175"/>
      <c r="I238" s="57" t="str">
        <f t="shared" si="35"/>
        <v>Q1</v>
      </c>
      <c r="J238" s="175" t="s">
        <v>161</v>
      </c>
      <c r="K238" s="175" t="s">
        <v>3114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76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4">
        <v>0.17680000000000001</v>
      </c>
      <c r="AE238" s="173">
        <f t="shared" si="38"/>
        <v>0</v>
      </c>
      <c r="AF238" s="173" t="str">
        <f>IF(AND(COUNTIFS($J$18:J238,J238)=1,AE238=1),1,"")</f>
        <v/>
      </c>
      <c r="AG238" s="173">
        <f>IF(C238="","",IF(AND(COUNTIFS($J$18:J238,J238)=1,C238&lt;&gt;""),1,""))</f>
        <v>1</v>
      </c>
      <c r="AH238" s="173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2">
        <v>2017</v>
      </c>
      <c r="C239" s="172">
        <v>11</v>
      </c>
      <c r="D239" s="57" t="str">
        <f t="shared" si="45"/>
        <v>Q3</v>
      </c>
      <c r="E239" s="16" t="s">
        <v>28</v>
      </c>
      <c r="F239" s="172">
        <v>2018</v>
      </c>
      <c r="G239" s="172">
        <v>5</v>
      </c>
      <c r="H239" s="175"/>
      <c r="I239" s="57" t="str">
        <f t="shared" si="35"/>
        <v>Q1</v>
      </c>
      <c r="J239" s="175" t="s">
        <v>161</v>
      </c>
      <c r="K239" s="175" t="s">
        <v>3114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76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4">
        <v>0.17680000000000001</v>
      </c>
      <c r="AE239" s="173">
        <f t="shared" si="38"/>
        <v>0</v>
      </c>
      <c r="AF239" s="173" t="str">
        <f>IF(AND(COUNTIFS($J$18:J239,J239)=1,AE239=1),1,"")</f>
        <v/>
      </c>
      <c r="AG239" s="173" t="str">
        <f>IF(C239="","",IF(AND(COUNTIFS($J$18:J239,J239)=1,C239&lt;&gt;""),1,""))</f>
        <v/>
      </c>
      <c r="AH239" s="173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2">
        <v>2017</v>
      </c>
      <c r="C240" s="172">
        <v>11</v>
      </c>
      <c r="D240" s="57" t="str">
        <f t="shared" si="45"/>
        <v>Q3</v>
      </c>
      <c r="E240" s="16" t="s">
        <v>28</v>
      </c>
      <c r="F240" s="172">
        <v>2018</v>
      </c>
      <c r="G240" s="172">
        <v>5</v>
      </c>
      <c r="H240" s="175"/>
      <c r="I240" s="57" t="str">
        <f t="shared" si="35"/>
        <v>Q1</v>
      </c>
      <c r="J240" s="175" t="s">
        <v>168</v>
      </c>
      <c r="K240" s="175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76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4">
        <v>0.12</v>
      </c>
      <c r="AE240" s="173">
        <f t="shared" si="38"/>
        <v>1</v>
      </c>
      <c r="AF240" s="173">
        <f>IF(AND(COUNTIFS($J$18:J240,J240)=1,AE240=1),1,"")</f>
        <v>1</v>
      </c>
      <c r="AG240" s="173">
        <f>IF(C240="","",IF(AND(COUNTIFS($J$18:J240,J240)=1,C240&lt;&gt;""),1,""))</f>
        <v>1</v>
      </c>
      <c r="AH240" s="173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2">
        <v>2017</v>
      </c>
      <c r="C241" s="172">
        <v>11</v>
      </c>
      <c r="D241" s="57" t="str">
        <f t="shared" si="45"/>
        <v>Q3</v>
      </c>
      <c r="E241" s="16" t="s">
        <v>28</v>
      </c>
      <c r="F241" s="172">
        <v>2018</v>
      </c>
      <c r="G241" s="172">
        <v>5</v>
      </c>
      <c r="H241" s="175"/>
      <c r="I241" s="57" t="str">
        <f t="shared" si="35"/>
        <v>Q1</v>
      </c>
      <c r="J241" s="175" t="s">
        <v>168</v>
      </c>
      <c r="K241" s="175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76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4">
        <v>0.12</v>
      </c>
      <c r="AE241" s="173">
        <f t="shared" si="38"/>
        <v>1</v>
      </c>
      <c r="AF241" s="173" t="str">
        <f>IF(AND(COUNTIFS($J$18:J241,J241)=1,AE241=1),1,"")</f>
        <v/>
      </c>
      <c r="AG241" s="173" t="str">
        <f>IF(C241="","",IF(AND(COUNTIFS($J$18:J241,J241)=1,C241&lt;&gt;""),1,""))</f>
        <v/>
      </c>
      <c r="AH241" s="173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2">
        <v>2017</v>
      </c>
      <c r="C242" s="172">
        <v>9</v>
      </c>
      <c r="D242" s="57" t="str">
        <f t="shared" si="45"/>
        <v>Q2</v>
      </c>
      <c r="E242" s="16" t="s">
        <v>28</v>
      </c>
      <c r="F242" s="172">
        <v>2018</v>
      </c>
      <c r="G242" s="172">
        <v>5</v>
      </c>
      <c r="H242" s="175"/>
      <c r="I242" s="57" t="str">
        <f t="shared" si="35"/>
        <v>Q1</v>
      </c>
      <c r="J242" s="175" t="s">
        <v>169</v>
      </c>
      <c r="K242" s="175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76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4">
        <v>0.1162</v>
      </c>
      <c r="AE242" s="173">
        <f t="shared" si="38"/>
        <v>1</v>
      </c>
      <c r="AF242" s="173">
        <f>IF(AND(COUNTIFS($J$18:J242,J242)=1,AE242=1),1,"")</f>
        <v>1</v>
      </c>
      <c r="AG242" s="173">
        <f>IF(C242="","",IF(AND(COUNTIFS($J$18:J242,J242)=1,C242&lt;&gt;""),1,""))</f>
        <v>1</v>
      </c>
      <c r="AH242" s="173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2">
        <v>2017</v>
      </c>
      <c r="C243" s="172">
        <v>5</v>
      </c>
      <c r="D243" s="57" t="str">
        <f t="shared" si="45"/>
        <v>Q1</v>
      </c>
      <c r="E243" s="16" t="s">
        <v>171</v>
      </c>
      <c r="F243" s="16" t="s">
        <v>171</v>
      </c>
      <c r="G243" s="172" t="s">
        <v>171</v>
      </c>
      <c r="H243" s="175"/>
      <c r="I243" s="57" t="str">
        <f t="shared" si="35"/>
        <v>Cancel</v>
      </c>
      <c r="J243" s="175" t="s">
        <v>172</v>
      </c>
      <c r="K243" s="175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76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3">
        <f t="shared" si="38"/>
        <v>1</v>
      </c>
      <c r="AF243" s="173">
        <f>IF(AND(COUNTIFS($J$18:J243,J243)=1,AE243=1),1,"")</f>
        <v>1</v>
      </c>
      <c r="AG243" s="173">
        <f>IF(C243="","",IF(AND(COUNTIFS($J$18:J243,J243)=1,C243&lt;&gt;""),1,""))</f>
        <v>1</v>
      </c>
      <c r="AH243" s="173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2">
        <v>2018</v>
      </c>
      <c r="C244" s="172">
        <v>4</v>
      </c>
      <c r="D244" s="57" t="str">
        <f t="shared" si="45"/>
        <v>Q1</v>
      </c>
      <c r="E244" s="16" t="s">
        <v>28</v>
      </c>
      <c r="F244" s="172">
        <v>2018</v>
      </c>
      <c r="G244" s="172">
        <v>4</v>
      </c>
      <c r="H244" s="175"/>
      <c r="I244" s="57" t="str">
        <f t="shared" si="35"/>
        <v>Q1</v>
      </c>
      <c r="J244" s="175" t="s">
        <v>174</v>
      </c>
      <c r="K244" s="175" t="s">
        <v>3115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76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4">
        <v>0.1167</v>
      </c>
      <c r="AE244" s="173">
        <f t="shared" si="38"/>
        <v>1</v>
      </c>
      <c r="AF244" s="173">
        <f>IF(AND(COUNTIFS($J$18:J244,J244)=1,AE244=1),1,"")</f>
        <v>1</v>
      </c>
      <c r="AG244" s="173">
        <f>IF(C244="","",IF(AND(COUNTIFS($J$18:J244,J244)=1,C244&lt;&gt;""),1,""))</f>
        <v>1</v>
      </c>
      <c r="AH244" s="173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2">
        <v>2018</v>
      </c>
      <c r="C245" s="172">
        <v>4</v>
      </c>
      <c r="D245" s="57" t="str">
        <f t="shared" si="45"/>
        <v>Q1</v>
      </c>
      <c r="E245" s="16" t="s">
        <v>28</v>
      </c>
      <c r="F245" s="172">
        <v>2018</v>
      </c>
      <c r="G245" s="172">
        <v>4</v>
      </c>
      <c r="H245" s="175"/>
      <c r="I245" s="57" t="str">
        <f t="shared" si="35"/>
        <v>Q1</v>
      </c>
      <c r="J245" s="175" t="s">
        <v>177</v>
      </c>
      <c r="K245" s="175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76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4">
        <v>0.1258</v>
      </c>
      <c r="AE245" s="173">
        <f t="shared" si="38"/>
        <v>0</v>
      </c>
      <c r="AF245" s="173" t="str">
        <f>IF(AND(COUNTIFS($J$18:J245,J245)=1,AE245=1),1,"")</f>
        <v/>
      </c>
      <c r="AG245" s="173">
        <f>IF(C245="","",IF(AND(COUNTIFS($J$18:J245,J245)=1,C245&lt;&gt;""),1,""))</f>
        <v>1</v>
      </c>
      <c r="AH245" s="173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2">
        <v>2018</v>
      </c>
      <c r="C246" s="172">
        <v>4</v>
      </c>
      <c r="D246" s="57" t="str">
        <f t="shared" si="45"/>
        <v>Q1</v>
      </c>
      <c r="E246" s="16" t="s">
        <v>28</v>
      </c>
      <c r="F246" s="172">
        <v>2018</v>
      </c>
      <c r="G246" s="172">
        <v>4</v>
      </c>
      <c r="H246" s="175"/>
      <c r="I246" s="57" t="str">
        <f t="shared" si="35"/>
        <v>Q1</v>
      </c>
      <c r="J246" s="175" t="s">
        <v>182</v>
      </c>
      <c r="K246" s="175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76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4">
        <v>0.12659999999999999</v>
      </c>
      <c r="AE246" s="173">
        <f t="shared" si="38"/>
        <v>1</v>
      </c>
      <c r="AF246" s="173">
        <f>IF(AND(COUNTIFS($J$18:J246,J246)=1,AE246=1),1,"")</f>
        <v>1</v>
      </c>
      <c r="AG246" s="173">
        <f>IF(C246="","",IF(AND(COUNTIFS($J$18:J246,J246)=1,C246&lt;&gt;""),1,""))</f>
        <v>1</v>
      </c>
      <c r="AH246" s="173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2">
        <v>2018</v>
      </c>
      <c r="C247" s="172">
        <v>4</v>
      </c>
      <c r="D247" s="57" t="str">
        <f t="shared" si="45"/>
        <v>Q1</v>
      </c>
      <c r="E247" s="16" t="s">
        <v>28</v>
      </c>
      <c r="F247" s="172">
        <v>2018</v>
      </c>
      <c r="G247" s="172">
        <v>8</v>
      </c>
      <c r="H247" s="175"/>
      <c r="I247" s="57" t="str">
        <f t="shared" si="35"/>
        <v>Q2</v>
      </c>
      <c r="J247" s="175" t="s">
        <v>184</v>
      </c>
      <c r="K247" s="175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76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4">
        <v>0.13439999999999999</v>
      </c>
      <c r="AE247" s="173">
        <f t="shared" si="38"/>
        <v>0</v>
      </c>
      <c r="AF247" s="173" t="str">
        <f>IF(AND(COUNTIFS($J$18:J247,J247)=1,AE247=1),1,"")</f>
        <v/>
      </c>
      <c r="AG247" s="173">
        <f>IF(C247="","",IF(AND(COUNTIFS($J$18:J247,J247)=1,C247&lt;&gt;""),1,""))</f>
        <v>1</v>
      </c>
      <c r="AH247" s="173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2">
        <v>2018</v>
      </c>
      <c r="C248" s="172">
        <v>4</v>
      </c>
      <c r="D248" s="57" t="str">
        <f t="shared" si="45"/>
        <v>Q1</v>
      </c>
      <c r="E248" s="16" t="s">
        <v>28</v>
      </c>
      <c r="F248" s="172">
        <v>2018</v>
      </c>
      <c r="G248" s="172">
        <v>8</v>
      </c>
      <c r="H248" s="175"/>
      <c r="I248" s="57" t="str">
        <f t="shared" si="35"/>
        <v>Q2</v>
      </c>
      <c r="J248" s="175" t="s">
        <v>186</v>
      </c>
      <c r="K248" s="175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76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4">
        <v>0.16</v>
      </c>
      <c r="AE248" s="173">
        <f t="shared" si="38"/>
        <v>0</v>
      </c>
      <c r="AF248" s="173" t="str">
        <f>IF(AND(COUNTIFS($J$18:J248,J248)=1,AE248=1),1,"")</f>
        <v/>
      </c>
      <c r="AG248" s="173">
        <f>IF(C248="","",IF(AND(COUNTIFS($J$18:J248,J248)=1,C248&lt;&gt;""),1,""))</f>
        <v>1</v>
      </c>
      <c r="AH248" s="173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2">
        <v>2018</v>
      </c>
      <c r="C249" s="172">
        <v>4</v>
      </c>
      <c r="D249" s="57" t="str">
        <f t="shared" si="45"/>
        <v>Q1</v>
      </c>
      <c r="E249" s="16" t="s">
        <v>28</v>
      </c>
      <c r="F249" s="172">
        <v>2018</v>
      </c>
      <c r="G249" s="172">
        <v>12</v>
      </c>
      <c r="H249" s="175"/>
      <c r="I249" s="57" t="str">
        <f t="shared" si="35"/>
        <v>Q3</v>
      </c>
      <c r="J249" s="175" t="s">
        <v>188</v>
      </c>
      <c r="K249" s="175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76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4">
        <v>0.16</v>
      </c>
      <c r="AE249" s="173">
        <f t="shared" si="38"/>
        <v>0</v>
      </c>
      <c r="AF249" s="173" t="str">
        <f>IF(AND(COUNTIFS($J$18:J249,J249)=1,AE249=1),1,"")</f>
        <v/>
      </c>
      <c r="AG249" s="173" t="str">
        <f>IF(C249="","",IF(AND(COUNTIFS($J$18:J249,J249)=1,C249&lt;&gt;""),1,""))</f>
        <v/>
      </c>
      <c r="AH249" s="173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2">
        <v>2018</v>
      </c>
      <c r="C250" s="172">
        <v>4</v>
      </c>
      <c r="D250" s="57" t="str">
        <f t="shared" si="45"/>
        <v>Q1</v>
      </c>
      <c r="E250" s="16" t="s">
        <v>28</v>
      </c>
      <c r="F250" s="172">
        <v>2018</v>
      </c>
      <c r="G250" s="172">
        <v>7</v>
      </c>
      <c r="H250" s="175"/>
      <c r="I250" s="57" t="str">
        <f t="shared" si="35"/>
        <v>Q2</v>
      </c>
      <c r="J250" s="175" t="s">
        <v>189</v>
      </c>
      <c r="K250" s="175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76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4">
        <v>0.1285</v>
      </c>
      <c r="AE250" s="173">
        <f t="shared" si="38"/>
        <v>1</v>
      </c>
      <c r="AF250" s="173">
        <f>IF(AND(COUNTIFS($J$18:J250,J250)=1,AE250=1),1,"")</f>
        <v>1</v>
      </c>
      <c r="AG250" s="173">
        <f>IF(C250="","",IF(AND(COUNTIFS($J$18:J250,J250)=1,C250&lt;&gt;""),1,""))</f>
        <v>1</v>
      </c>
      <c r="AH250" s="173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2">
        <v>2018</v>
      </c>
      <c r="C251" s="172">
        <v>4</v>
      </c>
      <c r="D251" s="57" t="str">
        <f t="shared" si="45"/>
        <v>Q1</v>
      </c>
      <c r="E251" s="16" t="s">
        <v>28</v>
      </c>
      <c r="F251" s="172">
        <v>2018</v>
      </c>
      <c r="G251" s="172">
        <v>7</v>
      </c>
      <c r="H251" s="175"/>
      <c r="I251" s="57" t="str">
        <f t="shared" si="35"/>
        <v>Q2</v>
      </c>
      <c r="J251" s="175" t="s">
        <v>191</v>
      </c>
      <c r="K251" s="175" t="s">
        <v>3116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76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4">
        <v>0.14199999999999999</v>
      </c>
      <c r="AE251" s="173">
        <f t="shared" si="38"/>
        <v>1</v>
      </c>
      <c r="AF251" s="173">
        <f>IF(AND(COUNTIFS($J$18:J251,J251)=1,AE251=1),1,"")</f>
        <v>1</v>
      </c>
      <c r="AG251" s="173">
        <f>IF(C251="","",IF(AND(COUNTIFS($J$18:J251,J251)=1,C251&lt;&gt;""),1,""))</f>
        <v>1</v>
      </c>
      <c r="AH251" s="173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2">
        <v>2018</v>
      </c>
      <c r="C252" s="172">
        <v>4</v>
      </c>
      <c r="D252" s="57" t="str">
        <f t="shared" si="45"/>
        <v>Q1</v>
      </c>
      <c r="E252" s="16" t="s">
        <v>28</v>
      </c>
      <c r="F252" s="172">
        <v>2018</v>
      </c>
      <c r="G252" s="172">
        <v>7</v>
      </c>
      <c r="H252" s="175"/>
      <c r="I252" s="57" t="str">
        <f t="shared" si="35"/>
        <v>Q2</v>
      </c>
      <c r="J252" s="175" t="s">
        <v>192</v>
      </c>
      <c r="K252" s="175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76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4">
        <v>0.13220000000000001</v>
      </c>
      <c r="AE252" s="173">
        <f t="shared" si="38"/>
        <v>1</v>
      </c>
      <c r="AF252" s="173">
        <f>IF(AND(COUNTIFS($J$18:J252,J252)=1,AE252=1),1,"")</f>
        <v>1</v>
      </c>
      <c r="AG252" s="173">
        <f>IF(C252="","",IF(AND(COUNTIFS($J$18:J252,J252)=1,C252&lt;&gt;""),1,""))</f>
        <v>1</v>
      </c>
      <c r="AH252" s="173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2">
        <v>2018</v>
      </c>
      <c r="C253" s="172">
        <v>4</v>
      </c>
      <c r="D253" s="57" t="str">
        <f t="shared" si="45"/>
        <v>Q1</v>
      </c>
      <c r="E253" s="16" t="s">
        <v>28</v>
      </c>
      <c r="F253" s="172">
        <v>2018</v>
      </c>
      <c r="G253" s="172">
        <v>7</v>
      </c>
      <c r="H253" s="175"/>
      <c r="I253" s="57" t="str">
        <f t="shared" si="35"/>
        <v>Q2</v>
      </c>
      <c r="J253" s="175" t="s">
        <v>192</v>
      </c>
      <c r="K253" s="175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76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4">
        <v>0.13220000000000001</v>
      </c>
      <c r="AE253" s="173">
        <f t="shared" si="38"/>
        <v>1</v>
      </c>
      <c r="AF253" s="173" t="str">
        <f>IF(AND(COUNTIFS($J$18:J253,J253)=1,AE253=1),1,"")</f>
        <v/>
      </c>
      <c r="AG253" s="173" t="str">
        <f>IF(C253="","",IF(AND(COUNTIFS($J$18:J253,J253)=1,C253&lt;&gt;""),1,""))</f>
        <v/>
      </c>
      <c r="AH253" s="173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2">
        <v>2018</v>
      </c>
      <c r="C254" s="172">
        <v>4</v>
      </c>
      <c r="D254" s="57" t="str">
        <f t="shared" si="45"/>
        <v>Q1</v>
      </c>
      <c r="E254" s="16" t="s">
        <v>28</v>
      </c>
      <c r="F254" s="172">
        <v>2018</v>
      </c>
      <c r="G254" s="172">
        <v>7</v>
      </c>
      <c r="H254" s="175"/>
      <c r="I254" s="57" t="str">
        <f t="shared" si="35"/>
        <v>Q2</v>
      </c>
      <c r="J254" s="175" t="s">
        <v>194</v>
      </c>
      <c r="K254" s="175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76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4">
        <v>9.5799999999999996E-2</v>
      </c>
      <c r="AE254" s="173">
        <f t="shared" si="38"/>
        <v>0</v>
      </c>
      <c r="AF254" s="173" t="str">
        <f>IF(AND(COUNTIFS($J$18:J254,J254)=1,AE254=1),1,"")</f>
        <v/>
      </c>
      <c r="AG254" s="173">
        <f>IF(C254="","",IF(AND(COUNTIFS($J$18:J254,J254)=1,C254&lt;&gt;""),1,""))</f>
        <v>1</v>
      </c>
      <c r="AH254" s="173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2">
        <v>2018</v>
      </c>
      <c r="C255" s="172">
        <v>4</v>
      </c>
      <c r="D255" s="57" t="str">
        <f t="shared" si="45"/>
        <v>Q1</v>
      </c>
      <c r="E255" s="16" t="s">
        <v>28</v>
      </c>
      <c r="F255" s="172">
        <v>2018</v>
      </c>
      <c r="G255" s="172">
        <v>7</v>
      </c>
      <c r="H255" s="175"/>
      <c r="I255" s="57" t="str">
        <f t="shared" si="35"/>
        <v>Q2</v>
      </c>
      <c r="J255" s="175" t="s">
        <v>184</v>
      </c>
      <c r="K255" s="175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76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4">
        <v>0.13439999999999999</v>
      </c>
      <c r="AE255" s="173">
        <f t="shared" si="38"/>
        <v>0</v>
      </c>
      <c r="AF255" s="173" t="str">
        <f>IF(AND(COUNTIFS($J$18:J255,J255)=1,AE255=1),1,"")</f>
        <v/>
      </c>
      <c r="AG255" s="173" t="str">
        <f>IF(C255="","",IF(AND(COUNTIFS($J$18:J255,J255)=1,C255&lt;&gt;""),1,""))</f>
        <v/>
      </c>
      <c r="AH255" s="173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2">
        <v>2018</v>
      </c>
      <c r="C256" s="172">
        <v>4</v>
      </c>
      <c r="D256" s="57" t="str">
        <f t="shared" si="45"/>
        <v>Q1</v>
      </c>
      <c r="E256" s="16" t="s">
        <v>28</v>
      </c>
      <c r="F256" s="172">
        <v>2018</v>
      </c>
      <c r="G256" s="172">
        <v>7</v>
      </c>
      <c r="H256" s="175"/>
      <c r="I256" s="57" t="str">
        <f t="shared" si="35"/>
        <v>Q2</v>
      </c>
      <c r="J256" s="175" t="s">
        <v>199</v>
      </c>
      <c r="K256" s="175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76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4">
        <v>0.12609999999999999</v>
      </c>
      <c r="AE256" s="173">
        <f t="shared" si="38"/>
        <v>1</v>
      </c>
      <c r="AF256" s="173">
        <f>IF(AND(COUNTIFS($J$18:J256,J256)=1,AE256=1),1,"")</f>
        <v>1</v>
      </c>
      <c r="AG256" s="173">
        <f>IF(C256="","",IF(AND(COUNTIFS($J$18:J256,J256)=1,C256&lt;&gt;""),1,""))</f>
        <v>1</v>
      </c>
      <c r="AH256" s="173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2">
        <v>2018</v>
      </c>
      <c r="C257" s="172">
        <v>4</v>
      </c>
      <c r="D257" s="57" t="str">
        <f t="shared" si="45"/>
        <v>Q1</v>
      </c>
      <c r="E257" s="16" t="s">
        <v>28</v>
      </c>
      <c r="F257" s="172">
        <v>2018</v>
      </c>
      <c r="G257" s="172">
        <v>6</v>
      </c>
      <c r="H257" s="175"/>
      <c r="I257" s="57" t="str">
        <f t="shared" si="35"/>
        <v>Q1</v>
      </c>
      <c r="J257" s="175" t="s">
        <v>201</v>
      </c>
      <c r="K257" s="175" t="s">
        <v>3117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76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4">
        <v>0.1201</v>
      </c>
      <c r="AE257" s="173">
        <f t="shared" si="38"/>
        <v>0</v>
      </c>
      <c r="AF257" s="173" t="str">
        <f>IF(AND(COUNTIFS($J$18:J257,J257)=1,AE257=1),1,"")</f>
        <v/>
      </c>
      <c r="AG257" s="173">
        <f>IF(C257="","",IF(AND(COUNTIFS($J$18:J257,J257)=1,C257&lt;&gt;""),1,""))</f>
        <v>1</v>
      </c>
      <c r="AH257" s="173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2">
        <v>2018</v>
      </c>
      <c r="C258" s="172">
        <v>4</v>
      </c>
      <c r="D258" s="57" t="str">
        <f t="shared" si="45"/>
        <v>Q1</v>
      </c>
      <c r="E258" s="16" t="s">
        <v>28</v>
      </c>
      <c r="F258" s="172">
        <v>2018</v>
      </c>
      <c r="G258" s="172">
        <v>6</v>
      </c>
      <c r="H258" s="175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5" t="s">
        <v>205</v>
      </c>
      <c r="K258" s="175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76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4">
        <v>0.1414</v>
      </c>
      <c r="AE258" s="173">
        <f t="shared" ref="AE258:AE321" si="50">IF(Q258="","",IF(Q258="Yes",1,0))</f>
        <v>1</v>
      </c>
      <c r="AF258" s="173">
        <f>IF(AND(COUNTIFS($J$18:J258,J258)=1,AE258=1),1,"")</f>
        <v>1</v>
      </c>
      <c r="AG258" s="173">
        <f>IF(C258="","",IF(AND(COUNTIFS($J$18:J258,J258)=1,C258&lt;&gt;""),1,""))</f>
        <v>1</v>
      </c>
      <c r="AH258" s="173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2">
        <v>2018</v>
      </c>
      <c r="C259" s="172">
        <v>4</v>
      </c>
      <c r="D259" s="57" t="str">
        <f t="shared" si="45"/>
        <v>Q1</v>
      </c>
      <c r="E259" s="16" t="s">
        <v>28</v>
      </c>
      <c r="F259" s="172">
        <v>2018</v>
      </c>
      <c r="G259" s="172">
        <v>6</v>
      </c>
      <c r="H259" s="175"/>
      <c r="I259" s="57" t="str">
        <f t="shared" si="47"/>
        <v>Q1</v>
      </c>
      <c r="J259" s="175" t="s">
        <v>208</v>
      </c>
      <c r="K259" s="175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76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4">
        <v>0.14499999999999999</v>
      </c>
      <c r="AE259" s="173">
        <f t="shared" si="50"/>
        <v>1</v>
      </c>
      <c r="AF259" s="173">
        <f>IF(AND(COUNTIFS($J$18:J259,J259)=1,AE259=1),1,"")</f>
        <v>1</v>
      </c>
      <c r="AG259" s="173">
        <f>IF(C259="","",IF(AND(COUNTIFS($J$18:J259,J259)=1,C259&lt;&gt;""),1,""))</f>
        <v>1</v>
      </c>
      <c r="AH259" s="173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2">
        <v>2018</v>
      </c>
      <c r="C260" s="172">
        <v>4</v>
      </c>
      <c r="D260" s="57" t="str">
        <f t="shared" si="45"/>
        <v>Q1</v>
      </c>
      <c r="E260" s="16" t="s">
        <v>28</v>
      </c>
      <c r="F260" s="172">
        <v>2018</v>
      </c>
      <c r="G260" s="172">
        <v>6</v>
      </c>
      <c r="H260" s="175"/>
      <c r="I260" s="57" t="str">
        <f t="shared" si="47"/>
        <v>Q1</v>
      </c>
      <c r="J260" s="175" t="s">
        <v>212</v>
      </c>
      <c r="K260" s="175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76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4">
        <v>0.16919999999999999</v>
      </c>
      <c r="AE260" s="173">
        <f t="shared" si="50"/>
        <v>1</v>
      </c>
      <c r="AF260" s="173">
        <f>IF(AND(COUNTIFS($J$18:J260,J260)=1,AE260=1),1,"")</f>
        <v>1</v>
      </c>
      <c r="AG260" s="173">
        <f>IF(C260="","",IF(AND(COUNTIFS($J$18:J260,J260)=1,C260&lt;&gt;""),1,""))</f>
        <v>1</v>
      </c>
      <c r="AH260" s="173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2">
        <v>2018</v>
      </c>
      <c r="C261" s="172">
        <v>4</v>
      </c>
      <c r="D261" s="57" t="str">
        <f t="shared" si="45"/>
        <v>Q1</v>
      </c>
      <c r="E261" s="16" t="s">
        <v>28</v>
      </c>
      <c r="F261" s="172">
        <v>2018</v>
      </c>
      <c r="G261" s="172">
        <v>6</v>
      </c>
      <c r="H261" s="175"/>
      <c r="I261" s="57" t="str">
        <f t="shared" si="47"/>
        <v>Q1</v>
      </c>
      <c r="J261" s="175" t="s">
        <v>214</v>
      </c>
      <c r="K261" s="175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76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4">
        <v>0.1648</v>
      </c>
      <c r="AE261" s="173">
        <f t="shared" si="50"/>
        <v>0</v>
      </c>
      <c r="AF261" s="173" t="str">
        <f>IF(AND(COUNTIFS($J$18:J261,J261)=1,AE261=1),1,"")</f>
        <v/>
      </c>
      <c r="AG261" s="173">
        <f>IF(C261="","",IF(AND(COUNTIFS($J$18:J261,J261)=1,C261&lt;&gt;""),1,""))</f>
        <v>1</v>
      </c>
      <c r="AH261" s="173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2">
        <v>2018</v>
      </c>
      <c r="C262" s="172">
        <v>4</v>
      </c>
      <c r="D262" s="57" t="str">
        <f t="shared" si="45"/>
        <v>Q1</v>
      </c>
      <c r="E262" s="16" t="s">
        <v>28</v>
      </c>
      <c r="F262" s="172">
        <v>2018</v>
      </c>
      <c r="G262" s="172">
        <v>6</v>
      </c>
      <c r="H262" s="175"/>
      <c r="I262" s="57" t="str">
        <f t="shared" si="47"/>
        <v>Q1</v>
      </c>
      <c r="J262" s="175" t="s">
        <v>216</v>
      </c>
      <c r="K262" s="175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76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4">
        <v>0.1792</v>
      </c>
      <c r="AE262" s="173">
        <f t="shared" si="50"/>
        <v>0</v>
      </c>
      <c r="AF262" s="173" t="str">
        <f>IF(AND(COUNTIFS($J$18:J262,J262)=1,AE262=1),1,"")</f>
        <v/>
      </c>
      <c r="AG262" s="173">
        <f>IF(C262="","",IF(AND(COUNTIFS($J$18:J262,J262)=1,C262&lt;&gt;""),1,""))</f>
        <v>1</v>
      </c>
      <c r="AH262" s="173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2">
        <v>2018</v>
      </c>
      <c r="C263" s="172">
        <v>4</v>
      </c>
      <c r="D263" s="57" t="str">
        <f t="shared" si="45"/>
        <v>Q1</v>
      </c>
      <c r="E263" s="16" t="s">
        <v>28</v>
      </c>
      <c r="F263" s="172">
        <v>2018</v>
      </c>
      <c r="G263" s="172">
        <v>5</v>
      </c>
      <c r="H263" s="175"/>
      <c r="I263" s="57" t="str">
        <f t="shared" si="47"/>
        <v>Q1</v>
      </c>
      <c r="J263" s="175" t="s">
        <v>219</v>
      </c>
      <c r="K263" s="175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76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4">
        <v>0.12379999999999999</v>
      </c>
      <c r="AE263" s="173">
        <f t="shared" si="50"/>
        <v>1</v>
      </c>
      <c r="AF263" s="173">
        <f>IF(AND(COUNTIFS($J$18:J263,J263)=1,AE263=1),1,"")</f>
        <v>1</v>
      </c>
      <c r="AG263" s="173">
        <f>IF(C263="","",IF(AND(COUNTIFS($J$18:J263,J263)=1,C263&lt;&gt;""),1,""))</f>
        <v>1</v>
      </c>
      <c r="AH263" s="173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2">
        <v>2018</v>
      </c>
      <c r="C264" s="172">
        <v>4</v>
      </c>
      <c r="D264" s="57" t="str">
        <f t="shared" si="45"/>
        <v>Q1</v>
      </c>
      <c r="E264" s="16" t="s">
        <v>28</v>
      </c>
      <c r="F264" s="172">
        <v>2018</v>
      </c>
      <c r="G264" s="172">
        <v>5</v>
      </c>
      <c r="H264" s="175"/>
      <c r="I264" s="57" t="str">
        <f t="shared" si="47"/>
        <v>Q1</v>
      </c>
      <c r="J264" s="175" t="s">
        <v>224</v>
      </c>
      <c r="K264" s="175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76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4">
        <v>0.1245</v>
      </c>
      <c r="AE264" s="173">
        <f t="shared" si="50"/>
        <v>1</v>
      </c>
      <c r="AF264" s="173">
        <f>IF(AND(COUNTIFS($J$18:J264,J264)=1,AE264=1),1,"")</f>
        <v>1</v>
      </c>
      <c r="AG264" s="173">
        <f>IF(C264="","",IF(AND(COUNTIFS($J$18:J264,J264)=1,C264&lt;&gt;""),1,""))</f>
        <v>1</v>
      </c>
      <c r="AH264" s="173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2">
        <v>2018</v>
      </c>
      <c r="C265" s="172">
        <v>4</v>
      </c>
      <c r="D265" s="57" t="str">
        <f t="shared" si="45"/>
        <v>Q1</v>
      </c>
      <c r="E265" s="16" t="s">
        <v>28</v>
      </c>
      <c r="F265" s="172">
        <v>2018</v>
      </c>
      <c r="G265" s="172">
        <v>5</v>
      </c>
      <c r="H265" s="175"/>
      <c r="I265" s="57" t="str">
        <f t="shared" si="47"/>
        <v>Q1</v>
      </c>
      <c r="J265" s="175" t="s">
        <v>227</v>
      </c>
      <c r="K265" s="175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76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4">
        <v>0.1236</v>
      </c>
      <c r="AE265" s="173">
        <f t="shared" si="50"/>
        <v>1</v>
      </c>
      <c r="AF265" s="173">
        <f>IF(AND(COUNTIFS($J$18:J265,J265)=1,AE265=1),1,"")</f>
        <v>1</v>
      </c>
      <c r="AG265" s="173">
        <f>IF(C265="","",IF(AND(COUNTIFS($J$18:J265,J265)=1,C265&lt;&gt;""),1,""))</f>
        <v>1</v>
      </c>
      <c r="AH265" s="173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2">
        <v>2018</v>
      </c>
      <c r="C266" s="172">
        <v>4</v>
      </c>
      <c r="D266" s="57" t="str">
        <f t="shared" si="45"/>
        <v>Q1</v>
      </c>
      <c r="E266" s="16" t="s">
        <v>28</v>
      </c>
      <c r="F266" s="172">
        <v>2018</v>
      </c>
      <c r="G266" s="172">
        <v>5</v>
      </c>
      <c r="H266" s="175"/>
      <c r="I266" s="57" t="str">
        <f t="shared" si="47"/>
        <v>Q1</v>
      </c>
      <c r="J266" s="175" t="s">
        <v>230</v>
      </c>
      <c r="K266" s="175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76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4">
        <v>0.1646</v>
      </c>
      <c r="AE266" s="173">
        <f t="shared" si="50"/>
        <v>1</v>
      </c>
      <c r="AF266" s="173">
        <f>IF(AND(COUNTIFS($J$18:J266,J266)=1,AE266=1),1,"")</f>
        <v>1</v>
      </c>
      <c r="AG266" s="173">
        <f>IF(C266="","",IF(AND(COUNTIFS($J$18:J266,J266)=1,C266&lt;&gt;""),1,""))</f>
        <v>1</v>
      </c>
      <c r="AH266" s="173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2">
        <v>2018</v>
      </c>
      <c r="C267" s="172">
        <v>4</v>
      </c>
      <c r="D267" s="57" t="str">
        <f t="shared" si="45"/>
        <v>Q1</v>
      </c>
      <c r="E267" s="16" t="s">
        <v>28</v>
      </c>
      <c r="F267" s="172">
        <v>2018</v>
      </c>
      <c r="G267" s="172">
        <v>5</v>
      </c>
      <c r="H267" s="175"/>
      <c r="I267" s="57" t="str">
        <f t="shared" si="47"/>
        <v>Q1</v>
      </c>
      <c r="J267" s="175" t="s">
        <v>233</v>
      </c>
      <c r="K267" s="175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76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4">
        <v>0.16</v>
      </c>
      <c r="AE267" s="173">
        <f t="shared" si="50"/>
        <v>0</v>
      </c>
      <c r="AF267" s="173" t="str">
        <f>IF(AND(COUNTIFS($J$18:J267,J267)=1,AE267=1),1,"")</f>
        <v/>
      </c>
      <c r="AG267" s="173">
        <f>IF(C267="","",IF(AND(COUNTIFS($J$18:J267,J267)=1,C267&lt;&gt;""),1,""))</f>
        <v>1</v>
      </c>
      <c r="AH267" s="173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2">
        <v>2018</v>
      </c>
      <c r="C268" s="172">
        <v>4</v>
      </c>
      <c r="D268" s="57" t="str">
        <f t="shared" si="45"/>
        <v>Q1</v>
      </c>
      <c r="E268" s="16" t="s">
        <v>28</v>
      </c>
      <c r="F268" s="172">
        <v>2018</v>
      </c>
      <c r="G268" s="172">
        <v>11</v>
      </c>
      <c r="H268" s="175"/>
      <c r="I268" s="57" t="str">
        <f t="shared" si="47"/>
        <v>Q3</v>
      </c>
      <c r="J268" s="175" t="s">
        <v>235</v>
      </c>
      <c r="K268" s="175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76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4">
        <v>0.11550000000000001</v>
      </c>
      <c r="AE268" s="173">
        <f t="shared" si="50"/>
        <v>1</v>
      </c>
      <c r="AF268" s="173">
        <f>IF(AND(COUNTIFS($J$18:J268,J268)=1,AE268=1),1,"")</f>
        <v>1</v>
      </c>
      <c r="AG268" s="173">
        <f>IF(C268="","",IF(AND(COUNTIFS($J$18:J268,J268)=1,C268&lt;&gt;""),1,""))</f>
        <v>1</v>
      </c>
      <c r="AH268" s="173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2">
        <v>2018</v>
      </c>
      <c r="C269" s="172">
        <v>4</v>
      </c>
      <c r="D269" s="57" t="str">
        <f t="shared" si="45"/>
        <v>Q1</v>
      </c>
      <c r="E269" s="16" t="s">
        <v>28</v>
      </c>
      <c r="F269" s="172">
        <v>2018</v>
      </c>
      <c r="G269" s="172">
        <v>9</v>
      </c>
      <c r="H269" s="175"/>
      <c r="I269" s="57" t="str">
        <f t="shared" si="47"/>
        <v>Q2</v>
      </c>
      <c r="J269" s="175" t="s">
        <v>236</v>
      </c>
      <c r="K269" s="175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76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4">
        <v>0.1138</v>
      </c>
      <c r="AE269" s="173">
        <f t="shared" si="50"/>
        <v>1</v>
      </c>
      <c r="AF269" s="173">
        <f>IF(AND(COUNTIFS($J$18:J269,J269)=1,AE269=1),1,"")</f>
        <v>1</v>
      </c>
      <c r="AG269" s="173">
        <f>IF(C269="","",IF(AND(COUNTIFS($J$18:J269,J269)=1,C269&lt;&gt;""),1,""))</f>
        <v>1</v>
      </c>
      <c r="AH269" s="173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2">
        <v>2018</v>
      </c>
      <c r="C270" s="172">
        <v>4</v>
      </c>
      <c r="D270" s="57" t="str">
        <f t="shared" si="45"/>
        <v>Q1</v>
      </c>
      <c r="E270" s="16" t="s">
        <v>28</v>
      </c>
      <c r="F270" s="172">
        <v>2018</v>
      </c>
      <c r="G270" s="172">
        <v>9</v>
      </c>
      <c r="H270" s="175"/>
      <c r="I270" s="57" t="str">
        <f t="shared" si="47"/>
        <v>Q2</v>
      </c>
      <c r="J270" s="175" t="s">
        <v>236</v>
      </c>
      <c r="K270" s="175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76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4">
        <v>0.1138</v>
      </c>
      <c r="AE270" s="173">
        <f t="shared" si="50"/>
        <v>1</v>
      </c>
      <c r="AF270" s="173" t="str">
        <f>IF(AND(COUNTIFS($J$18:J270,J270)=1,AE270=1),1,"")</f>
        <v/>
      </c>
      <c r="AG270" s="173" t="str">
        <f>IF(C270="","",IF(AND(COUNTIFS($J$18:J270,J270)=1,C270&lt;&gt;""),1,""))</f>
        <v/>
      </c>
      <c r="AH270" s="173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2">
        <v>2018</v>
      </c>
      <c r="C271" s="172">
        <v>4</v>
      </c>
      <c r="D271" s="57" t="str">
        <f t="shared" si="45"/>
        <v>Q1</v>
      </c>
      <c r="E271" s="16" t="s">
        <v>28</v>
      </c>
      <c r="F271" s="172">
        <v>2018</v>
      </c>
      <c r="G271" s="172">
        <v>4</v>
      </c>
      <c r="H271" s="175"/>
      <c r="I271" s="57" t="str">
        <f t="shared" si="47"/>
        <v>Q1</v>
      </c>
      <c r="J271" s="175" t="s">
        <v>238</v>
      </c>
      <c r="K271" s="175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76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4">
        <v>0.13450000000000001</v>
      </c>
      <c r="AE271" s="173">
        <f t="shared" si="50"/>
        <v>0</v>
      </c>
      <c r="AF271" s="173" t="str">
        <f>IF(AND(COUNTIFS($J$18:J271,J271)=1,AE271=1),1,"")</f>
        <v/>
      </c>
      <c r="AG271" s="173">
        <f>IF(C271="","",IF(AND(COUNTIFS($J$18:J271,J271)=1,C271&lt;&gt;""),1,""))</f>
        <v>1</v>
      </c>
      <c r="AH271" s="173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2">
        <v>2018</v>
      </c>
      <c r="C272" s="172">
        <v>8</v>
      </c>
      <c r="D272" s="57" t="str">
        <f t="shared" si="45"/>
        <v>Q2</v>
      </c>
      <c r="E272" s="16" t="s">
        <v>28</v>
      </c>
      <c r="F272" s="172">
        <v>2018</v>
      </c>
      <c r="G272" s="172">
        <v>8</v>
      </c>
      <c r="H272" s="175"/>
      <c r="I272" s="57" t="str">
        <f t="shared" si="47"/>
        <v>Q2</v>
      </c>
      <c r="J272" s="175" t="s">
        <v>242</v>
      </c>
      <c r="K272" s="175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76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4">
        <v>0.161</v>
      </c>
      <c r="AE272" s="173">
        <f t="shared" si="50"/>
        <v>0</v>
      </c>
      <c r="AF272" s="173" t="str">
        <f>IF(AND(COUNTIFS($J$18:J272,J272)=1,AE272=1),1,"")</f>
        <v/>
      </c>
      <c r="AG272" s="173">
        <f>IF(C272="","",IF(AND(COUNTIFS($J$18:J272,J272)=1,C272&lt;&gt;""),1,""))</f>
        <v>1</v>
      </c>
      <c r="AH272" s="173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2">
        <v>2018</v>
      </c>
      <c r="C273" s="172">
        <v>8</v>
      </c>
      <c r="D273" s="57" t="str">
        <f t="shared" si="45"/>
        <v>Q2</v>
      </c>
      <c r="E273" s="16" t="s">
        <v>28</v>
      </c>
      <c r="F273" s="172">
        <v>2018</v>
      </c>
      <c r="G273" s="172">
        <v>12</v>
      </c>
      <c r="H273" s="175"/>
      <c r="I273" s="57" t="str">
        <f t="shared" si="47"/>
        <v>Q3</v>
      </c>
      <c r="J273" s="175" t="s">
        <v>249</v>
      </c>
      <c r="K273" s="175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76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4">
        <v>0.16489999999999999</v>
      </c>
      <c r="AE273" s="173">
        <f t="shared" si="50"/>
        <v>0</v>
      </c>
      <c r="AF273" s="173" t="str">
        <f>IF(AND(COUNTIFS($J$18:J273,J273)=1,AE273=1),1,"")</f>
        <v/>
      </c>
      <c r="AG273" s="173">
        <f>IF(C273="","",IF(AND(COUNTIFS($J$18:J273,J273)=1,C273&lt;&gt;""),1,""))</f>
        <v>1</v>
      </c>
      <c r="AH273" s="173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2">
        <v>2018</v>
      </c>
      <c r="C274" s="172">
        <v>8</v>
      </c>
      <c r="D274" s="57" t="str">
        <f t="shared" si="45"/>
        <v>Q2</v>
      </c>
      <c r="E274" s="16" t="s">
        <v>28</v>
      </c>
      <c r="F274" s="172">
        <v>2018</v>
      </c>
      <c r="G274" s="172">
        <v>12</v>
      </c>
      <c r="H274" s="175"/>
      <c r="I274" s="57" t="str">
        <f t="shared" si="47"/>
        <v>Q3</v>
      </c>
      <c r="J274" s="175" t="s">
        <v>249</v>
      </c>
      <c r="K274" s="175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76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4">
        <v>0.16489999999999999</v>
      </c>
      <c r="AE274" s="173">
        <f t="shared" si="50"/>
        <v>0</v>
      </c>
      <c r="AF274" s="173" t="str">
        <f>IF(AND(COUNTIFS($J$18:J274,J274)=1,AE274=1),1,"")</f>
        <v/>
      </c>
      <c r="AG274" s="173" t="str">
        <f>IF(C274="","",IF(AND(COUNTIFS($J$18:J274,J274)=1,C274&lt;&gt;""),1,""))</f>
        <v/>
      </c>
      <c r="AH274" s="173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2">
        <v>2018</v>
      </c>
      <c r="C275" s="172">
        <v>8</v>
      </c>
      <c r="D275" s="57" t="str">
        <f t="shared" si="45"/>
        <v>Q2</v>
      </c>
      <c r="E275" s="16" t="s">
        <v>28</v>
      </c>
      <c r="F275" s="172">
        <v>2018</v>
      </c>
      <c r="G275" s="172">
        <v>12</v>
      </c>
      <c r="H275" s="175"/>
      <c r="I275" s="57" t="str">
        <f t="shared" si="47"/>
        <v>Q3</v>
      </c>
      <c r="J275" s="175" t="s">
        <v>251</v>
      </c>
      <c r="K275" s="175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76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3">
        <f t="shared" si="50"/>
        <v>0</v>
      </c>
      <c r="AF275" s="173" t="str">
        <f>IF(AND(COUNTIFS($J$18:J275,J275)=1,AE275=1),1,"")</f>
        <v/>
      </c>
      <c r="AG275" s="173">
        <f>IF(C275="","",IF(AND(COUNTIFS($J$18:J275,J275)=1,C275&lt;&gt;""),1,""))</f>
        <v>1</v>
      </c>
      <c r="AH275" s="173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2">
        <v>2018</v>
      </c>
      <c r="C276" s="172">
        <v>8</v>
      </c>
      <c r="D276" s="57" t="str">
        <f t="shared" si="45"/>
        <v>Q2</v>
      </c>
      <c r="E276" s="16" t="s">
        <v>28</v>
      </c>
      <c r="F276" s="172">
        <v>2018</v>
      </c>
      <c r="G276" s="172">
        <v>12</v>
      </c>
      <c r="H276" s="175"/>
      <c r="I276" s="57" t="str">
        <f t="shared" si="47"/>
        <v>Q3</v>
      </c>
      <c r="J276" s="175" t="s">
        <v>251</v>
      </c>
      <c r="K276" s="175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76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3">
        <f t="shared" si="50"/>
        <v>0</v>
      </c>
      <c r="AF276" s="173" t="str">
        <f>IF(AND(COUNTIFS($J$18:J276,J276)=1,AE276=1),1,"")</f>
        <v/>
      </c>
      <c r="AG276" s="173" t="str">
        <f>IF(C276="","",IF(AND(COUNTIFS($J$18:J276,J276)=1,C276&lt;&gt;""),1,""))</f>
        <v/>
      </c>
      <c r="AH276" s="173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2">
        <v>2018</v>
      </c>
      <c r="C277" s="172">
        <v>8</v>
      </c>
      <c r="D277" s="57" t="str">
        <f t="shared" si="45"/>
        <v>Q2</v>
      </c>
      <c r="E277" s="16" t="s">
        <v>28</v>
      </c>
      <c r="F277" s="172">
        <v>2018</v>
      </c>
      <c r="G277" s="172">
        <v>12</v>
      </c>
      <c r="H277" s="175"/>
      <c r="I277" s="57" t="str">
        <f t="shared" si="47"/>
        <v>Q3</v>
      </c>
      <c r="J277" s="175" t="s">
        <v>254</v>
      </c>
      <c r="K277" s="175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76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3">
        <f t="shared" si="50"/>
        <v>0</v>
      </c>
      <c r="AF277" s="173" t="str">
        <f>IF(AND(COUNTIFS($J$18:J277,J277)=1,AE277=1),1,"")</f>
        <v/>
      </c>
      <c r="AG277" s="173" t="str">
        <f>IF(C277="","",IF(AND(COUNTIFS($J$18:J277,J277)=1,C277&lt;&gt;""),1,""))</f>
        <v/>
      </c>
      <c r="AH277" s="173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2">
        <v>2018</v>
      </c>
      <c r="C278" s="172">
        <v>8</v>
      </c>
      <c r="D278" s="57" t="str">
        <f t="shared" si="45"/>
        <v>Q2</v>
      </c>
      <c r="E278" s="16" t="s">
        <v>28</v>
      </c>
      <c r="F278" s="172">
        <v>2018</v>
      </c>
      <c r="G278" s="172">
        <v>12</v>
      </c>
      <c r="H278" s="175"/>
      <c r="I278" s="57" t="str">
        <f t="shared" si="47"/>
        <v>Q3</v>
      </c>
      <c r="J278" s="175" t="s">
        <v>255</v>
      </c>
      <c r="K278" s="175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76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4">
        <v>8.0100000000000005E-2</v>
      </c>
      <c r="AE278" s="173">
        <f t="shared" si="50"/>
        <v>1</v>
      </c>
      <c r="AF278" s="173">
        <f>IF(AND(COUNTIFS($J$18:J278,J278)=1,AE278=1),1,"")</f>
        <v>1</v>
      </c>
      <c r="AG278" s="173">
        <f>IF(C278="","",IF(AND(COUNTIFS($J$18:J278,J278)=1,C278&lt;&gt;""),1,""))</f>
        <v>1</v>
      </c>
      <c r="AH278" s="173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2">
        <v>2018</v>
      </c>
      <c r="C279" s="172">
        <v>8</v>
      </c>
      <c r="D279" s="57" t="str">
        <f t="shared" si="45"/>
        <v>Q2</v>
      </c>
      <c r="E279" s="16" t="s">
        <v>28</v>
      </c>
      <c r="F279" s="172">
        <v>2018</v>
      </c>
      <c r="G279" s="172">
        <v>12</v>
      </c>
      <c r="H279" s="175"/>
      <c r="I279" s="57" t="str">
        <f t="shared" si="47"/>
        <v>Q3</v>
      </c>
      <c r="J279" s="175" t="s">
        <v>255</v>
      </c>
      <c r="K279" s="175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76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4">
        <v>8.0100000000000005E-2</v>
      </c>
      <c r="AE279" s="173">
        <f t="shared" si="50"/>
        <v>1</v>
      </c>
      <c r="AF279" s="173" t="str">
        <f>IF(AND(COUNTIFS($J$18:J279,J279)=1,AE279=1),1,"")</f>
        <v/>
      </c>
      <c r="AG279" s="173" t="str">
        <f>IF(C279="","",IF(AND(COUNTIFS($J$18:J279,J279)=1,C279&lt;&gt;""),1,""))</f>
        <v/>
      </c>
      <c r="AH279" s="173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2">
        <v>2018</v>
      </c>
      <c r="C280" s="172">
        <v>8</v>
      </c>
      <c r="D280" s="57" t="str">
        <f t="shared" si="45"/>
        <v>Q2</v>
      </c>
      <c r="E280" s="16" t="s">
        <v>28</v>
      </c>
      <c r="F280" s="172">
        <v>2018</v>
      </c>
      <c r="G280" s="172">
        <v>12</v>
      </c>
      <c r="H280" s="175"/>
      <c r="I280" s="57" t="str">
        <f t="shared" si="47"/>
        <v>Q3</v>
      </c>
      <c r="J280" s="175" t="s">
        <v>259</v>
      </c>
      <c r="K280" s="175" t="s">
        <v>3118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76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4">
        <v>0.1414</v>
      </c>
      <c r="AE280" s="173">
        <f t="shared" si="50"/>
        <v>1</v>
      </c>
      <c r="AF280" s="173">
        <f>IF(AND(COUNTIFS($J$18:J280,J280)=1,AE280=1),1,"")</f>
        <v>1</v>
      </c>
      <c r="AG280" s="173">
        <f>IF(C280="","",IF(AND(COUNTIFS($J$18:J280,J280)=1,C280&lt;&gt;""),1,""))</f>
        <v>1</v>
      </c>
      <c r="AH280" s="173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2">
        <v>2018</v>
      </c>
      <c r="C281" s="172">
        <v>8</v>
      </c>
      <c r="D281" s="57" t="str">
        <f t="shared" si="45"/>
        <v>Q2</v>
      </c>
      <c r="E281" s="16" t="s">
        <v>28</v>
      </c>
      <c r="F281" s="172">
        <v>2018</v>
      </c>
      <c r="G281" s="172">
        <v>11</v>
      </c>
      <c r="H281" s="175"/>
      <c r="I281" s="57" t="str">
        <f t="shared" si="47"/>
        <v>Q3</v>
      </c>
      <c r="J281" s="175" t="s">
        <v>260</v>
      </c>
      <c r="K281" s="175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76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4">
        <v>8.0399999999999999E-2</v>
      </c>
      <c r="AE281" s="173">
        <f t="shared" si="50"/>
        <v>1</v>
      </c>
      <c r="AF281" s="173">
        <f>IF(AND(COUNTIFS($J$18:J281,J281)=1,AE281=1),1,"")</f>
        <v>1</v>
      </c>
      <c r="AG281" s="173">
        <f>IF(C281="","",IF(AND(COUNTIFS($J$18:J281,J281)=1,C281&lt;&gt;""),1,""))</f>
        <v>1</v>
      </c>
      <c r="AH281" s="173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2">
        <v>2018</v>
      </c>
      <c r="C282" s="172">
        <v>8</v>
      </c>
      <c r="D282" s="57" t="str">
        <f t="shared" si="45"/>
        <v>Q2</v>
      </c>
      <c r="E282" s="16" t="s">
        <v>28</v>
      </c>
      <c r="F282" s="172">
        <v>2018</v>
      </c>
      <c r="G282" s="172">
        <v>11</v>
      </c>
      <c r="H282" s="175"/>
      <c r="I282" s="57" t="str">
        <f t="shared" si="47"/>
        <v>Q3</v>
      </c>
      <c r="J282" s="175" t="s">
        <v>262</v>
      </c>
      <c r="K282" s="175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76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4">
        <v>0.1948</v>
      </c>
      <c r="AE282" s="173">
        <f t="shared" si="50"/>
        <v>0</v>
      </c>
      <c r="AF282" s="173" t="str">
        <f>IF(AND(COUNTIFS($J$18:J282,J282)=1,AE282=1),1,"")</f>
        <v/>
      </c>
      <c r="AG282" s="173">
        <f>IF(C282="","",IF(AND(COUNTIFS($J$18:J282,J282)=1,C282&lt;&gt;""),1,""))</f>
        <v>1</v>
      </c>
      <c r="AH282" s="173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2">
        <v>2018</v>
      </c>
      <c r="C283" s="172">
        <v>8</v>
      </c>
      <c r="D283" s="57" t="str">
        <f t="shared" si="45"/>
        <v>Q2</v>
      </c>
      <c r="E283" s="16" t="s">
        <v>28</v>
      </c>
      <c r="F283" s="172">
        <v>2018</v>
      </c>
      <c r="G283" s="172">
        <v>11</v>
      </c>
      <c r="H283" s="175"/>
      <c r="I283" s="57" t="str">
        <f t="shared" si="47"/>
        <v>Q3</v>
      </c>
      <c r="J283" s="175" t="s">
        <v>262</v>
      </c>
      <c r="K283" s="175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76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4">
        <v>0.1948</v>
      </c>
      <c r="AE283" s="173">
        <f t="shared" si="50"/>
        <v>0</v>
      </c>
      <c r="AF283" s="173" t="str">
        <f>IF(AND(COUNTIFS($J$18:J283,J283)=1,AE283=1),1,"")</f>
        <v/>
      </c>
      <c r="AG283" s="173" t="str">
        <f>IF(C283="","",IF(AND(COUNTIFS($J$18:J283,J283)=1,C283&lt;&gt;""),1,""))</f>
        <v/>
      </c>
      <c r="AH283" s="173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2">
        <v>2018</v>
      </c>
      <c r="C284" s="172">
        <v>8</v>
      </c>
      <c r="D284" s="57" t="str">
        <f t="shared" si="45"/>
        <v>Q2</v>
      </c>
      <c r="E284" s="16" t="s">
        <v>28</v>
      </c>
      <c r="F284" s="172">
        <v>2018</v>
      </c>
      <c r="G284" s="172">
        <v>10</v>
      </c>
      <c r="H284" s="175"/>
      <c r="I284" s="57" t="str">
        <f t="shared" si="47"/>
        <v>Q3</v>
      </c>
      <c r="J284" s="175" t="s">
        <v>264</v>
      </c>
      <c r="K284" s="175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76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4">
        <v>0.106</v>
      </c>
      <c r="AE284" s="173">
        <f t="shared" si="50"/>
        <v>0</v>
      </c>
      <c r="AF284" s="173" t="str">
        <f>IF(AND(COUNTIFS($J$18:J284,J284)=1,AE284=1),1,"")</f>
        <v/>
      </c>
      <c r="AG284" s="173">
        <f>IF(C284="","",IF(AND(COUNTIFS($J$18:J284,J284)=1,C284&lt;&gt;""),1,""))</f>
        <v>1</v>
      </c>
      <c r="AH284" s="173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2">
        <v>2018</v>
      </c>
      <c r="C285" s="172">
        <v>8</v>
      </c>
      <c r="D285" s="57" t="str">
        <f t="shared" si="45"/>
        <v>Q2</v>
      </c>
      <c r="E285" s="16" t="s">
        <v>28</v>
      </c>
      <c r="F285" s="172">
        <v>2018</v>
      </c>
      <c r="G285" s="172">
        <v>9</v>
      </c>
      <c r="H285" s="175"/>
      <c r="I285" s="57" t="str">
        <f t="shared" si="47"/>
        <v>Q2</v>
      </c>
      <c r="J285" s="175" t="s">
        <v>265</v>
      </c>
      <c r="K285" s="175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76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4">
        <v>0.1666</v>
      </c>
      <c r="AE285" s="173">
        <f t="shared" si="50"/>
        <v>0</v>
      </c>
      <c r="AF285" s="173" t="str">
        <f>IF(AND(COUNTIFS($J$18:J285,J285)=1,AE285=1),1,"")</f>
        <v/>
      </c>
      <c r="AG285" s="173">
        <f>IF(C285="","",IF(AND(COUNTIFS($J$18:J285,J285)=1,C285&lt;&gt;""),1,""))</f>
        <v>1</v>
      </c>
      <c r="AH285" s="173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2">
        <v>2018</v>
      </c>
      <c r="C286" s="172">
        <v>8</v>
      </c>
      <c r="D286" s="57" t="str">
        <f t="shared" si="45"/>
        <v>Q2</v>
      </c>
      <c r="E286" s="16" t="s">
        <v>28</v>
      </c>
      <c r="F286" s="172">
        <v>2018</v>
      </c>
      <c r="G286" s="172">
        <v>9</v>
      </c>
      <c r="H286" s="175"/>
      <c r="I286" s="57" t="str">
        <f t="shared" si="47"/>
        <v>Q2</v>
      </c>
      <c r="J286" s="175" t="s">
        <v>265</v>
      </c>
      <c r="K286" s="175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76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4">
        <v>0.1666</v>
      </c>
      <c r="AE286" s="173">
        <f t="shared" si="50"/>
        <v>0</v>
      </c>
      <c r="AF286" s="173" t="str">
        <f>IF(AND(COUNTIFS($J$18:J286,J286)=1,AE286=1),1,"")</f>
        <v/>
      </c>
      <c r="AG286" s="173" t="str">
        <f>IF(C286="","",IF(AND(COUNTIFS($J$18:J286,J286)=1,C286&lt;&gt;""),1,""))</f>
        <v/>
      </c>
      <c r="AH286" s="173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2">
        <v>2018</v>
      </c>
      <c r="C287" s="172">
        <v>8</v>
      </c>
      <c r="D287" s="57" t="str">
        <f t="shared" si="45"/>
        <v>Q2</v>
      </c>
      <c r="E287" s="16" t="s">
        <v>28</v>
      </c>
      <c r="F287" s="172">
        <v>2018</v>
      </c>
      <c r="G287" s="172">
        <v>9</v>
      </c>
      <c r="H287" s="175"/>
      <c r="I287" s="57" t="str">
        <f t="shared" si="47"/>
        <v>Q2</v>
      </c>
      <c r="J287" s="175" t="s">
        <v>269</v>
      </c>
      <c r="K287" s="175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76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4">
        <v>0.12</v>
      </c>
      <c r="AE287" s="173">
        <f t="shared" si="50"/>
        <v>0</v>
      </c>
      <c r="AF287" s="173" t="str">
        <f>IF(AND(COUNTIFS($J$18:J287,J287)=1,AE287=1),1,"")</f>
        <v/>
      </c>
      <c r="AG287" s="173">
        <f>IF(C287="","",IF(AND(COUNTIFS($J$18:J287,J287)=1,C287&lt;&gt;""),1,""))</f>
        <v>1</v>
      </c>
      <c r="AH287" s="173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2">
        <v>2018</v>
      </c>
      <c r="C288" s="172">
        <v>12</v>
      </c>
      <c r="D288" s="57" t="str">
        <f t="shared" si="45"/>
        <v>Q3</v>
      </c>
      <c r="E288" s="16" t="s">
        <v>28</v>
      </c>
      <c r="F288" s="172">
        <v>2018</v>
      </c>
      <c r="G288" s="172">
        <v>12</v>
      </c>
      <c r="H288" s="175"/>
      <c r="I288" s="57" t="str">
        <f t="shared" si="47"/>
        <v>Q3</v>
      </c>
      <c r="J288" s="175" t="s">
        <v>271</v>
      </c>
      <c r="K288" s="175" t="s">
        <v>3119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76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4">
        <v>0.1009</v>
      </c>
      <c r="AE288" s="173">
        <f t="shared" si="50"/>
        <v>0</v>
      </c>
      <c r="AF288" s="173" t="str">
        <f>IF(AND(COUNTIFS($J$18:J288,J288)=1,AE288=1),1,"")</f>
        <v/>
      </c>
      <c r="AG288" s="173">
        <f>IF(C288="","",IF(AND(COUNTIFS($J$18:J288,J288)=1,C288&lt;&gt;""),1,""))</f>
        <v>1</v>
      </c>
      <c r="AH288" s="173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2">
        <v>2018</v>
      </c>
      <c r="C289" s="172">
        <v>12</v>
      </c>
      <c r="D289" s="57" t="str">
        <f t="shared" si="45"/>
        <v>Q3</v>
      </c>
      <c r="E289" s="16" t="s">
        <v>28</v>
      </c>
      <c r="F289" s="172">
        <v>2018</v>
      </c>
      <c r="G289" s="172">
        <v>4</v>
      </c>
      <c r="H289" s="175"/>
      <c r="I289" s="57" t="str">
        <f t="shared" si="47"/>
        <v>Q1</v>
      </c>
      <c r="J289" s="175" t="s">
        <v>272</v>
      </c>
      <c r="K289" s="175" t="s">
        <v>3120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76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4">
        <v>8.1100000000000005E-2</v>
      </c>
      <c r="AE289" s="173">
        <f t="shared" si="50"/>
        <v>1</v>
      </c>
      <c r="AF289" s="173">
        <f>IF(AND(COUNTIFS($J$18:J289,J289)=1,AE289=1),1,"")</f>
        <v>1</v>
      </c>
      <c r="AG289" s="173">
        <f>IF(C289="","",IF(AND(COUNTIFS($J$18:J289,J289)=1,C289&lt;&gt;""),1,""))</f>
        <v>1</v>
      </c>
      <c r="AH289" s="173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2">
        <v>2018</v>
      </c>
      <c r="C290" s="172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2">
        <v>2018</v>
      </c>
      <c r="G290" s="172">
        <v>4</v>
      </c>
      <c r="H290" s="175"/>
      <c r="I290" s="57" t="str">
        <f t="shared" si="47"/>
        <v>Q1</v>
      </c>
      <c r="J290" s="175" t="s">
        <v>275</v>
      </c>
      <c r="K290" s="175" t="s">
        <v>3121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76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4">
        <v>0.1086</v>
      </c>
      <c r="AE290" s="173">
        <f t="shared" si="50"/>
        <v>1</v>
      </c>
      <c r="AF290" s="173">
        <f>IF(AND(COUNTIFS($J$18:J290,J290)=1,AE290=1),1,"")</f>
        <v>1</v>
      </c>
      <c r="AG290" s="173">
        <f>IF(C290="","",IF(AND(COUNTIFS($J$18:J290,J290)=1,C290&lt;&gt;""),1,""))</f>
        <v>1</v>
      </c>
      <c r="AH290" s="173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2">
        <v>2018</v>
      </c>
      <c r="C291" s="172">
        <v>12</v>
      </c>
      <c r="D291" s="57" t="str">
        <f t="shared" si="57"/>
        <v>Q3</v>
      </c>
      <c r="E291" s="16" t="s">
        <v>28</v>
      </c>
      <c r="F291" s="172">
        <v>2018</v>
      </c>
      <c r="G291" s="172">
        <v>4</v>
      </c>
      <c r="H291" s="175"/>
      <c r="I291" s="57" t="str">
        <f t="shared" si="47"/>
        <v>Q1</v>
      </c>
      <c r="J291" s="175" t="s">
        <v>279</v>
      </c>
      <c r="K291" s="175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76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4">
        <v>0.22489999999999999</v>
      </c>
      <c r="AE291" s="173">
        <f t="shared" si="50"/>
        <v>0</v>
      </c>
      <c r="AF291" s="173" t="str">
        <f>IF(AND(COUNTIFS($J$18:J291,J291)=1,AE291=1),1,"")</f>
        <v/>
      </c>
      <c r="AG291" s="173">
        <f>IF(C291="","",IF(AND(COUNTIFS($J$18:J291,J291)=1,C291&lt;&gt;""),1,""))</f>
        <v>1</v>
      </c>
      <c r="AH291" s="173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2">
        <v>2018</v>
      </c>
      <c r="C292" s="172">
        <v>12</v>
      </c>
      <c r="D292" s="57" t="str">
        <f t="shared" si="57"/>
        <v>Q3</v>
      </c>
      <c r="E292" s="16" t="s">
        <v>28</v>
      </c>
      <c r="F292" s="172">
        <v>2018</v>
      </c>
      <c r="G292" s="172">
        <v>4</v>
      </c>
      <c r="H292" s="175"/>
      <c r="I292" s="57" t="str">
        <f t="shared" si="47"/>
        <v>Q1</v>
      </c>
      <c r="J292" s="175" t="s">
        <v>282</v>
      </c>
      <c r="K292" s="175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76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4">
        <v>0.1198</v>
      </c>
      <c r="AE292" s="173">
        <f t="shared" si="50"/>
        <v>0</v>
      </c>
      <c r="AF292" s="173" t="str">
        <f>IF(AND(COUNTIFS($J$18:J292,J292)=1,AE292=1),1,"")</f>
        <v/>
      </c>
      <c r="AG292" s="173">
        <f>IF(C292="","",IF(AND(COUNTIFS($J$18:J292,J292)=1,C292&lt;&gt;""),1,""))</f>
        <v>1</v>
      </c>
      <c r="AH292" s="173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2">
        <v>2018</v>
      </c>
      <c r="C293" s="172">
        <v>12</v>
      </c>
      <c r="D293" s="57" t="str">
        <f t="shared" si="57"/>
        <v>Q3</v>
      </c>
      <c r="E293" s="16" t="s">
        <v>28</v>
      </c>
      <c r="F293" s="172">
        <v>2018</v>
      </c>
      <c r="G293" s="172">
        <v>8</v>
      </c>
      <c r="H293" s="175"/>
      <c r="I293" s="57" t="str">
        <f t="shared" si="47"/>
        <v>Q2</v>
      </c>
      <c r="J293" s="175" t="s">
        <v>285</v>
      </c>
      <c r="K293" s="175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76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4">
        <v>0.1091</v>
      </c>
      <c r="AE293" s="173">
        <f t="shared" si="50"/>
        <v>0</v>
      </c>
      <c r="AF293" s="173" t="str">
        <f>IF(AND(COUNTIFS($J$18:J293,J293)=1,AE293=1),1,"")</f>
        <v/>
      </c>
      <c r="AG293" s="173">
        <f>IF(C293="","",IF(AND(COUNTIFS($J$18:J293,J293)=1,C293&lt;&gt;""),1,""))</f>
        <v>1</v>
      </c>
      <c r="AH293" s="173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2">
        <v>2018</v>
      </c>
      <c r="C294" s="172">
        <v>12</v>
      </c>
      <c r="D294" s="57" t="str">
        <f t="shared" si="57"/>
        <v>Q3</v>
      </c>
      <c r="E294" s="16" t="s">
        <v>28</v>
      </c>
      <c r="F294" s="172">
        <v>2018</v>
      </c>
      <c r="G294" s="172">
        <v>8</v>
      </c>
      <c r="H294" s="175"/>
      <c r="I294" s="57" t="str">
        <f t="shared" si="47"/>
        <v>Q2</v>
      </c>
      <c r="J294" s="175" t="s">
        <v>288</v>
      </c>
      <c r="K294" s="175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76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4">
        <v>0.12470000000000001</v>
      </c>
      <c r="AE294" s="173">
        <f t="shared" si="50"/>
        <v>1</v>
      </c>
      <c r="AF294" s="173">
        <f>IF(AND(COUNTIFS($J$18:J294,J294)=1,AE294=1),1,"")</f>
        <v>1</v>
      </c>
      <c r="AG294" s="173">
        <f>IF(C294="","",IF(AND(COUNTIFS($J$18:J294,J294)=1,C294&lt;&gt;""),1,""))</f>
        <v>1</v>
      </c>
      <c r="AH294" s="173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2">
        <v>2018</v>
      </c>
      <c r="C295" s="172">
        <v>2</v>
      </c>
      <c r="D295" s="57" t="str">
        <f t="shared" si="57"/>
        <v>Q4</v>
      </c>
      <c r="E295" s="16" t="s">
        <v>28</v>
      </c>
      <c r="F295" s="172">
        <v>2018</v>
      </c>
      <c r="G295" s="172">
        <v>12</v>
      </c>
      <c r="H295" s="175"/>
      <c r="I295" s="57" t="str">
        <f t="shared" si="47"/>
        <v>Q3</v>
      </c>
      <c r="J295" s="175" t="s">
        <v>291</v>
      </c>
      <c r="K295" s="175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76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4">
        <v>0.1119</v>
      </c>
      <c r="AE295" s="173">
        <f t="shared" si="50"/>
        <v>1</v>
      </c>
      <c r="AF295" s="173">
        <f>IF(AND(COUNTIFS($J$18:J295,J295)=1,AE295=1),1,"")</f>
        <v>1</v>
      </c>
      <c r="AG295" s="173">
        <f>IF(C295="","",IF(AND(COUNTIFS($J$18:J295,J295)=1,C295&lt;&gt;""),1,""))</f>
        <v>1</v>
      </c>
      <c r="AH295" s="173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2">
        <v>2018</v>
      </c>
      <c r="C296" s="172">
        <v>2</v>
      </c>
      <c r="D296" s="57" t="str">
        <f t="shared" si="57"/>
        <v>Q4</v>
      </c>
      <c r="E296" s="16" t="s">
        <v>28</v>
      </c>
      <c r="F296" s="172">
        <v>2018</v>
      </c>
      <c r="G296" s="172">
        <v>7</v>
      </c>
      <c r="H296" s="175"/>
      <c r="I296" s="57" t="str">
        <f t="shared" si="47"/>
        <v>Q2</v>
      </c>
      <c r="J296" s="175" t="s">
        <v>293</v>
      </c>
      <c r="K296" s="175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76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4">
        <v>9.3799999999999994E-2</v>
      </c>
      <c r="AE296" s="173">
        <f t="shared" si="50"/>
        <v>0</v>
      </c>
      <c r="AF296" s="173" t="str">
        <f>IF(AND(COUNTIFS($J$18:J296,J296)=1,AE296=1),1,"")</f>
        <v/>
      </c>
      <c r="AG296" s="173">
        <f>IF(C296="","",IF(AND(COUNTIFS($J$18:J296,J296)=1,C296&lt;&gt;""),1,""))</f>
        <v>1</v>
      </c>
      <c r="AH296" s="173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2">
        <v>2018</v>
      </c>
      <c r="C297" s="172">
        <v>2</v>
      </c>
      <c r="D297" s="57" t="str">
        <f t="shared" si="57"/>
        <v>Q4</v>
      </c>
      <c r="E297" s="16" t="s">
        <v>28</v>
      </c>
      <c r="F297" s="172">
        <v>2018</v>
      </c>
      <c r="G297" s="172">
        <v>7</v>
      </c>
      <c r="H297" s="175"/>
      <c r="I297" s="57" t="str">
        <f t="shared" si="47"/>
        <v>Q2</v>
      </c>
      <c r="J297" s="175" t="s">
        <v>296</v>
      </c>
      <c r="K297" s="175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76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4">
        <v>8.2000000000000003E-2</v>
      </c>
      <c r="AE297" s="173">
        <f t="shared" si="50"/>
        <v>1</v>
      </c>
      <c r="AF297" s="173">
        <f>IF(AND(COUNTIFS($J$18:J297,J297)=1,AE297=1),1,"")</f>
        <v>1</v>
      </c>
      <c r="AG297" s="173">
        <f>IF(C297="","",IF(AND(COUNTIFS($J$18:J297,J297)=1,C297&lt;&gt;""),1,""))</f>
        <v>1</v>
      </c>
      <c r="AH297" s="173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2">
        <v>2018</v>
      </c>
      <c r="C298" s="172">
        <v>2</v>
      </c>
      <c r="D298" s="57" t="str">
        <f t="shared" si="57"/>
        <v>Q4</v>
      </c>
      <c r="E298" s="16" t="s">
        <v>28</v>
      </c>
      <c r="F298" s="172">
        <v>2018</v>
      </c>
      <c r="G298" s="172">
        <v>9</v>
      </c>
      <c r="H298" s="175"/>
      <c r="I298" s="57" t="str">
        <f t="shared" si="47"/>
        <v>Q2</v>
      </c>
      <c r="J298" s="175" t="s">
        <v>300</v>
      </c>
      <c r="K298" s="175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76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4">
        <v>0.22600000000000001</v>
      </c>
      <c r="AE298" s="173">
        <f t="shared" si="50"/>
        <v>0</v>
      </c>
      <c r="AF298" s="173" t="str">
        <f>IF(AND(COUNTIFS($J$18:J298,J298)=1,AE298=1),1,"")</f>
        <v/>
      </c>
      <c r="AG298" s="173">
        <f>IF(C298="","",IF(AND(COUNTIFS($J$18:J298,J298)=1,C298&lt;&gt;""),1,""))</f>
        <v>1</v>
      </c>
      <c r="AH298" s="173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2">
        <v>2018</v>
      </c>
      <c r="C299" s="172">
        <v>2</v>
      </c>
      <c r="D299" s="57" t="str">
        <f t="shared" si="57"/>
        <v>Q4</v>
      </c>
      <c r="E299" s="16" t="s">
        <v>28</v>
      </c>
      <c r="F299" s="172">
        <v>2018</v>
      </c>
      <c r="G299" s="172">
        <v>9</v>
      </c>
      <c r="H299" s="175"/>
      <c r="I299" s="57" t="str">
        <f t="shared" si="47"/>
        <v>Q2</v>
      </c>
      <c r="J299" s="175" t="s">
        <v>285</v>
      </c>
      <c r="K299" s="175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76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4">
        <v>0.1091</v>
      </c>
      <c r="AE299" s="173">
        <f t="shared" si="50"/>
        <v>0</v>
      </c>
      <c r="AF299" s="173" t="str">
        <f>IF(AND(COUNTIFS($J$18:J299,J299)=1,AE299=1),1,"")</f>
        <v/>
      </c>
      <c r="AG299" s="173" t="str">
        <f>IF(C299="","",IF(AND(COUNTIFS($J$18:J299,J299)=1,C299&lt;&gt;""),1,""))</f>
        <v/>
      </c>
      <c r="AH299" s="173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2">
        <v>2018</v>
      </c>
      <c r="C300" s="172">
        <v>1</v>
      </c>
      <c r="D300" s="57" t="str">
        <f t="shared" si="57"/>
        <v>Q4</v>
      </c>
      <c r="E300" s="16" t="s">
        <v>28</v>
      </c>
      <c r="F300" s="172">
        <v>2018</v>
      </c>
      <c r="G300" s="172">
        <v>4</v>
      </c>
      <c r="H300" s="175"/>
      <c r="I300" s="57" t="str">
        <f t="shared" si="47"/>
        <v>Q1</v>
      </c>
      <c r="J300" s="175" t="s">
        <v>302</v>
      </c>
      <c r="K300" s="175" t="s">
        <v>3122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76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4">
        <v>0.13750000000000001</v>
      </c>
      <c r="AE300" s="173">
        <f t="shared" si="50"/>
        <v>1</v>
      </c>
      <c r="AF300" s="173">
        <f>IF(AND(COUNTIFS($J$18:J300,J300)=1,AE300=1),1,"")</f>
        <v>1</v>
      </c>
      <c r="AG300" s="173">
        <f>IF(C300="","",IF(AND(COUNTIFS($J$18:J300,J300)=1,C300&lt;&gt;""),1,""))</f>
        <v>1</v>
      </c>
      <c r="AH300" s="173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2">
        <v>2018</v>
      </c>
      <c r="C301" s="172">
        <v>1</v>
      </c>
      <c r="D301" s="57" t="str">
        <f t="shared" si="57"/>
        <v>Q4</v>
      </c>
      <c r="E301" s="16" t="s">
        <v>28</v>
      </c>
      <c r="F301" s="172">
        <v>2018</v>
      </c>
      <c r="G301" s="172">
        <v>4</v>
      </c>
      <c r="H301" s="175"/>
      <c r="I301" s="57" t="str">
        <f t="shared" si="47"/>
        <v>Q1</v>
      </c>
      <c r="J301" s="175" t="s">
        <v>305</v>
      </c>
      <c r="K301" s="175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76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4">
        <v>0.1275</v>
      </c>
      <c r="AE301" s="173">
        <f t="shared" si="50"/>
        <v>1</v>
      </c>
      <c r="AF301" s="173">
        <f>IF(AND(COUNTIFS($J$18:J301,J301)=1,AE301=1),1,"")</f>
        <v>1</v>
      </c>
      <c r="AG301" s="173">
        <f>IF(C301="","",IF(AND(COUNTIFS($J$18:J301,J301)=1,C301&lt;&gt;""),1,""))</f>
        <v>1</v>
      </c>
      <c r="AH301" s="173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2">
        <v>2018</v>
      </c>
      <c r="C302" s="172">
        <v>1</v>
      </c>
      <c r="D302" s="57" t="str">
        <f t="shared" si="57"/>
        <v>Q4</v>
      </c>
      <c r="E302" s="16" t="s">
        <v>28</v>
      </c>
      <c r="F302" s="172">
        <v>2018</v>
      </c>
      <c r="G302" s="172">
        <v>4</v>
      </c>
      <c r="H302" s="175"/>
      <c r="I302" s="57" t="str">
        <f t="shared" si="47"/>
        <v>Q1</v>
      </c>
      <c r="J302" s="175" t="s">
        <v>308</v>
      </c>
      <c r="K302" s="175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76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4">
        <v>0.1668</v>
      </c>
      <c r="AE302" s="173">
        <f t="shared" si="50"/>
        <v>0</v>
      </c>
      <c r="AF302" s="173" t="str">
        <f>IF(AND(COUNTIFS($J$18:J302,J302)=1,AE302=1),1,"")</f>
        <v/>
      </c>
      <c r="AG302" s="173">
        <f>IF(C302="","",IF(AND(COUNTIFS($J$18:J302,J302)=1,C302&lt;&gt;""),1,""))</f>
        <v>1</v>
      </c>
      <c r="AH302" s="173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2">
        <v>2018</v>
      </c>
      <c r="C303" s="172">
        <v>1</v>
      </c>
      <c r="D303" s="57" t="str">
        <f t="shared" si="57"/>
        <v>Q4</v>
      </c>
      <c r="E303" s="16" t="s">
        <v>28</v>
      </c>
      <c r="F303" s="172">
        <v>2018</v>
      </c>
      <c r="G303" s="172">
        <v>4</v>
      </c>
      <c r="H303" s="175"/>
      <c r="I303" s="57" t="str">
        <f t="shared" si="47"/>
        <v>Q1</v>
      </c>
      <c r="J303" s="175" t="s">
        <v>311</v>
      </c>
      <c r="K303" s="175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76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4">
        <v>0.12</v>
      </c>
      <c r="AE303" s="173">
        <f t="shared" si="50"/>
        <v>1</v>
      </c>
      <c r="AF303" s="173">
        <f>IF(AND(COUNTIFS($J$18:J303,J303)=1,AE303=1),1,"")</f>
        <v>1</v>
      </c>
      <c r="AG303" s="173">
        <f>IF(C303="","",IF(AND(COUNTIFS($J$18:J303,J303)=1,C303&lt;&gt;""),1,""))</f>
        <v>1</v>
      </c>
      <c r="AH303" s="173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2">
        <v>2018</v>
      </c>
      <c r="C304" s="172">
        <v>1</v>
      </c>
      <c r="D304" s="57" t="str">
        <f t="shared" si="57"/>
        <v>Q4</v>
      </c>
      <c r="E304" s="16" t="s">
        <v>28</v>
      </c>
      <c r="F304" s="172">
        <v>2018</v>
      </c>
      <c r="G304" s="172">
        <v>8</v>
      </c>
      <c r="H304" s="175"/>
      <c r="I304" s="57" t="str">
        <f t="shared" si="47"/>
        <v>Q2</v>
      </c>
      <c r="J304" s="175" t="s">
        <v>314</v>
      </c>
      <c r="K304" s="175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76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4">
        <v>0.12690000000000001</v>
      </c>
      <c r="AE304" s="173">
        <f t="shared" si="50"/>
        <v>1</v>
      </c>
      <c r="AF304" s="173">
        <f>IF(AND(COUNTIFS($J$18:J304,J304)=1,AE304=1),1,"")</f>
        <v>1</v>
      </c>
      <c r="AG304" s="173">
        <f>IF(C304="","",IF(AND(COUNTIFS($J$18:J304,J304)=1,C304&lt;&gt;""),1,""))</f>
        <v>1</v>
      </c>
      <c r="AH304" s="173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2">
        <v>2018</v>
      </c>
      <c r="C305" s="172">
        <v>1</v>
      </c>
      <c r="D305" s="57" t="str">
        <f t="shared" si="57"/>
        <v>Q4</v>
      </c>
      <c r="E305" s="16" t="s">
        <v>28</v>
      </c>
      <c r="F305" s="172">
        <v>2018</v>
      </c>
      <c r="G305" s="172">
        <v>8</v>
      </c>
      <c r="H305" s="175"/>
      <c r="I305" s="57" t="str">
        <f t="shared" si="47"/>
        <v>Q2</v>
      </c>
      <c r="J305" s="175" t="s">
        <v>316</v>
      </c>
      <c r="K305" s="175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76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4">
        <v>0.11269999999999999</v>
      </c>
      <c r="AE305" s="173">
        <f t="shared" si="50"/>
        <v>0</v>
      </c>
      <c r="AF305" s="173" t="str">
        <f>IF(AND(COUNTIFS($J$18:J305,J305)=1,AE305=1),1,"")</f>
        <v/>
      </c>
      <c r="AG305" s="173">
        <f>IF(C305="","",IF(AND(COUNTIFS($J$18:J305,J305)=1,C305&lt;&gt;""),1,""))</f>
        <v>1</v>
      </c>
      <c r="AH305" s="173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2">
        <v>2018</v>
      </c>
      <c r="C306" s="172">
        <v>1</v>
      </c>
      <c r="D306" s="57" t="str">
        <f t="shared" si="57"/>
        <v>Q4</v>
      </c>
      <c r="E306" s="16" t="s">
        <v>28</v>
      </c>
      <c r="F306" s="172">
        <v>2018</v>
      </c>
      <c r="G306" s="172">
        <v>8</v>
      </c>
      <c r="H306" s="175"/>
      <c r="I306" s="57" t="str">
        <f t="shared" si="47"/>
        <v>Q2</v>
      </c>
      <c r="J306" s="175" t="s">
        <v>318</v>
      </c>
      <c r="K306" s="175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76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4">
        <v>0.11559999999999999</v>
      </c>
      <c r="AE306" s="173">
        <f t="shared" si="50"/>
        <v>0</v>
      </c>
      <c r="AF306" s="173" t="str">
        <f>IF(AND(COUNTIFS($J$18:J306,J306)=1,AE306=1),1,"")</f>
        <v/>
      </c>
      <c r="AG306" s="173">
        <f>IF(C306="","",IF(AND(COUNTIFS($J$18:J306,J306)=1,C306&lt;&gt;""),1,""))</f>
        <v>1</v>
      </c>
      <c r="AH306" s="173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2">
        <v>2018</v>
      </c>
      <c r="C307" s="172">
        <v>1</v>
      </c>
      <c r="D307" s="57" t="str">
        <f t="shared" si="57"/>
        <v>Q4</v>
      </c>
      <c r="E307" s="16" t="s">
        <v>28</v>
      </c>
      <c r="F307" s="172">
        <v>2018</v>
      </c>
      <c r="G307" s="172">
        <v>8</v>
      </c>
      <c r="H307" s="175"/>
      <c r="I307" s="57" t="str">
        <f t="shared" si="47"/>
        <v>Q2</v>
      </c>
      <c r="J307" s="175" t="s">
        <v>311</v>
      </c>
      <c r="K307" s="175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76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4">
        <v>0.16259999999999999</v>
      </c>
      <c r="AE307" s="173">
        <f t="shared" si="50"/>
        <v>1</v>
      </c>
      <c r="AF307" s="173" t="str">
        <f>IF(AND(COUNTIFS($J$18:J307,J307)=1,AE307=1),1,"")</f>
        <v/>
      </c>
      <c r="AG307" s="173" t="str">
        <f>IF(C307="","",IF(AND(COUNTIFS($J$18:J307,J307)=1,C307&lt;&gt;""),1,""))</f>
        <v/>
      </c>
      <c r="AH307" s="173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2">
        <v>2018</v>
      </c>
      <c r="C308" s="172">
        <v>1</v>
      </c>
      <c r="D308" s="57" t="str">
        <f t="shared" si="57"/>
        <v>Q4</v>
      </c>
      <c r="E308" s="16" t="s">
        <v>28</v>
      </c>
      <c r="F308" s="172">
        <v>2018</v>
      </c>
      <c r="G308" s="172">
        <v>6</v>
      </c>
      <c r="H308" s="175"/>
      <c r="I308" s="57" t="str">
        <f t="shared" si="47"/>
        <v>Q1</v>
      </c>
      <c r="J308" s="175" t="s">
        <v>320</v>
      </c>
      <c r="K308" s="175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76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4">
        <v>0.13400000000000001</v>
      </c>
      <c r="AE308" s="173">
        <f t="shared" si="50"/>
        <v>0</v>
      </c>
      <c r="AF308" s="173" t="str">
        <f>IF(AND(COUNTIFS($J$18:J308,J308)=1,AE308=1),1,"")</f>
        <v/>
      </c>
      <c r="AG308" s="173">
        <f>IF(C308="","",IF(AND(COUNTIFS($J$18:J308,J308)=1,C308&lt;&gt;""),1,""))</f>
        <v>1</v>
      </c>
      <c r="AH308" s="173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2">
        <v>2018</v>
      </c>
      <c r="C309" s="172">
        <v>1</v>
      </c>
      <c r="D309" s="57" t="str">
        <f t="shared" si="57"/>
        <v>Q4</v>
      </c>
      <c r="E309" s="16" t="s">
        <v>28</v>
      </c>
      <c r="F309" s="172">
        <v>2018</v>
      </c>
      <c r="G309" s="172">
        <v>6</v>
      </c>
      <c r="H309" s="175"/>
      <c r="I309" s="57" t="str">
        <f t="shared" si="47"/>
        <v>Q1</v>
      </c>
      <c r="J309" s="175" t="s">
        <v>322</v>
      </c>
      <c r="K309" s="175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76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4">
        <v>0.16059999999999999</v>
      </c>
      <c r="AE309" s="173">
        <f t="shared" si="50"/>
        <v>1</v>
      </c>
      <c r="AF309" s="173">
        <f>IF(AND(COUNTIFS($J$18:J309,J309)=1,AE309=1),1,"")</f>
        <v>1</v>
      </c>
      <c r="AG309" s="173">
        <f>IF(C309="","",IF(AND(COUNTIFS($J$18:J309,J309)=1,C309&lt;&gt;""),1,""))</f>
        <v>1</v>
      </c>
      <c r="AH309" s="173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2">
        <v>2018</v>
      </c>
      <c r="C310" s="172">
        <v>1</v>
      </c>
      <c r="D310" s="57" t="str">
        <f t="shared" si="57"/>
        <v>Q4</v>
      </c>
      <c r="E310" s="16" t="s">
        <v>43</v>
      </c>
      <c r="F310" s="172">
        <v>2018</v>
      </c>
      <c r="G310" s="172">
        <v>3</v>
      </c>
      <c r="H310" s="175"/>
      <c r="I310" s="57" t="str">
        <f t="shared" si="47"/>
        <v>Q4</v>
      </c>
      <c r="J310" s="175" t="s">
        <v>325</v>
      </c>
      <c r="K310" s="175" t="s">
        <v>3123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76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4">
        <v>0.12</v>
      </c>
      <c r="AE310" s="173">
        <f t="shared" si="50"/>
        <v>1</v>
      </c>
      <c r="AF310" s="173">
        <f>IF(AND(COUNTIFS($J$18:J310,J310)=1,AE310=1),1,"")</f>
        <v>1</v>
      </c>
      <c r="AG310" s="173">
        <f>IF(C310="","",IF(AND(COUNTIFS($J$18:J310,J310)=1,C310&lt;&gt;""),1,""))</f>
        <v>1</v>
      </c>
      <c r="AH310" s="173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2">
        <v>2018</v>
      </c>
      <c r="C311" s="172">
        <v>1</v>
      </c>
      <c r="D311" s="57" t="str">
        <f t="shared" si="57"/>
        <v>Q4</v>
      </c>
      <c r="E311" s="16" t="s">
        <v>43</v>
      </c>
      <c r="F311" s="172">
        <v>2018</v>
      </c>
      <c r="G311" s="172">
        <v>3</v>
      </c>
      <c r="H311" s="175"/>
      <c r="I311" s="57" t="str">
        <f t="shared" si="47"/>
        <v>Q4</v>
      </c>
      <c r="J311" s="175" t="s">
        <v>325</v>
      </c>
      <c r="K311" s="175" t="s">
        <v>3123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76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4">
        <v>0.12</v>
      </c>
      <c r="AE311" s="173">
        <f t="shared" si="50"/>
        <v>1</v>
      </c>
      <c r="AF311" s="173" t="str">
        <f>IF(AND(COUNTIFS($J$18:J311,J311)=1,AE311=1),1,"")</f>
        <v/>
      </c>
      <c r="AG311" s="173" t="str">
        <f>IF(C311="","",IF(AND(COUNTIFS($J$18:J311,J311)=1,C311&lt;&gt;""),1,""))</f>
        <v/>
      </c>
      <c r="AH311" s="173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2">
        <v>2018</v>
      </c>
      <c r="C312" s="172">
        <v>1</v>
      </c>
      <c r="D312" s="57" t="str">
        <f t="shared" si="57"/>
        <v>Q4</v>
      </c>
      <c r="E312" s="16" t="s">
        <v>28</v>
      </c>
      <c r="F312" s="172">
        <v>2018</v>
      </c>
      <c r="G312" s="172">
        <v>5</v>
      </c>
      <c r="H312" s="175"/>
      <c r="I312" s="57" t="str">
        <f t="shared" si="47"/>
        <v>Q1</v>
      </c>
      <c r="J312" s="175" t="s">
        <v>330</v>
      </c>
      <c r="K312" s="175" t="s">
        <v>3124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76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4">
        <v>0.121</v>
      </c>
      <c r="AE312" s="173">
        <f t="shared" si="50"/>
        <v>1</v>
      </c>
      <c r="AF312" s="173">
        <f>IF(AND(COUNTIFS($J$18:J312,J312)=1,AE312=1),1,"")</f>
        <v>1</v>
      </c>
      <c r="AG312" s="173">
        <f>IF(C312="","",IF(AND(COUNTIFS($J$18:J312,J312)=1,C312&lt;&gt;""),1,""))</f>
        <v>1</v>
      </c>
      <c r="AH312" s="173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2">
        <v>2018</v>
      </c>
      <c r="C313" s="172">
        <v>1</v>
      </c>
      <c r="D313" s="57" t="str">
        <f t="shared" si="57"/>
        <v>Q4</v>
      </c>
      <c r="E313" s="16" t="s">
        <v>28</v>
      </c>
      <c r="F313" s="172">
        <v>2018</v>
      </c>
      <c r="G313" s="172">
        <v>5</v>
      </c>
      <c r="H313" s="175"/>
      <c r="I313" s="57" t="str">
        <f t="shared" si="47"/>
        <v>Q1</v>
      </c>
      <c r="J313" s="175" t="s">
        <v>332</v>
      </c>
      <c r="K313" s="175" t="s">
        <v>3124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76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4">
        <v>0.121</v>
      </c>
      <c r="AE313" s="173">
        <f t="shared" si="50"/>
        <v>1</v>
      </c>
      <c r="AF313" s="173">
        <f>IF(AND(COUNTIFS($J$18:J313,J313)=1,AE313=1),1,"")</f>
        <v>1</v>
      </c>
      <c r="AG313" s="173">
        <f>IF(C313="","",IF(AND(COUNTIFS($J$18:J313,J313)=1,C313&lt;&gt;""),1,""))</f>
        <v>1</v>
      </c>
      <c r="AH313" s="173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2">
        <v>2018</v>
      </c>
      <c r="C314" s="172">
        <v>1</v>
      </c>
      <c r="D314" s="57" t="str">
        <f t="shared" si="57"/>
        <v>Q4</v>
      </c>
      <c r="E314" s="16" t="s">
        <v>28</v>
      </c>
      <c r="F314" s="172">
        <v>2018</v>
      </c>
      <c r="G314" s="172">
        <v>5</v>
      </c>
      <c r="H314" s="175"/>
      <c r="I314" s="57" t="str">
        <f t="shared" si="47"/>
        <v>Q1</v>
      </c>
      <c r="J314" s="175" t="s">
        <v>333</v>
      </c>
      <c r="K314" s="175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76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4">
        <v>0.1182</v>
      </c>
      <c r="AE314" s="173">
        <f t="shared" si="50"/>
        <v>0</v>
      </c>
      <c r="AF314" s="173" t="str">
        <f>IF(AND(COUNTIFS($J$18:J314,J314)=1,AE314=1),1,"")</f>
        <v/>
      </c>
      <c r="AG314" s="173">
        <f>IF(C314="","",IF(AND(COUNTIFS($J$18:J314,J314)=1,C314&lt;&gt;""),1,""))</f>
        <v>1</v>
      </c>
      <c r="AH314" s="173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2">
        <v>2018</v>
      </c>
      <c r="C315" s="172">
        <v>1</v>
      </c>
      <c r="D315" s="57" t="str">
        <f t="shared" si="57"/>
        <v>Q4</v>
      </c>
      <c r="E315" s="16" t="s">
        <v>28</v>
      </c>
      <c r="F315" s="172">
        <v>2018</v>
      </c>
      <c r="G315" s="172">
        <v>9</v>
      </c>
      <c r="H315" s="175"/>
      <c r="I315" s="57" t="str">
        <f t="shared" si="47"/>
        <v>Q2</v>
      </c>
      <c r="J315" s="175" t="s">
        <v>335</v>
      </c>
      <c r="K315" s="175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76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4">
        <v>9.7600000000000006E-2</v>
      </c>
      <c r="AE315" s="173">
        <f t="shared" si="50"/>
        <v>0</v>
      </c>
      <c r="AF315" s="173" t="str">
        <f>IF(AND(COUNTIFS($J$18:J315,J315)=1,AE315=1),1,"")</f>
        <v/>
      </c>
      <c r="AG315" s="173">
        <f>IF(C315="","",IF(AND(COUNTIFS($J$18:J315,J315)=1,C315&lt;&gt;""),1,""))</f>
        <v>1</v>
      </c>
      <c r="AH315" s="173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2">
        <v>2018</v>
      </c>
      <c r="C316" s="172">
        <v>1</v>
      </c>
      <c r="D316" s="57" t="str">
        <f t="shared" si="57"/>
        <v>Q4</v>
      </c>
      <c r="E316" s="16" t="s">
        <v>28</v>
      </c>
      <c r="F316" s="172">
        <v>2018</v>
      </c>
      <c r="G316" s="172">
        <v>9</v>
      </c>
      <c r="H316" s="175"/>
      <c r="I316" s="57" t="str">
        <f t="shared" si="47"/>
        <v>Q2</v>
      </c>
      <c r="J316" s="175" t="s">
        <v>320</v>
      </c>
      <c r="K316" s="175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76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4">
        <v>0.13400000000000001</v>
      </c>
      <c r="AE316" s="173">
        <f t="shared" si="50"/>
        <v>0</v>
      </c>
      <c r="AF316" s="173" t="str">
        <f>IF(AND(COUNTIFS($J$18:J316,J316)=1,AE316=1),1,"")</f>
        <v/>
      </c>
      <c r="AG316" s="173" t="str">
        <f>IF(C316="","",IF(AND(COUNTIFS($J$18:J316,J316)=1,C316&lt;&gt;""),1,""))</f>
        <v/>
      </c>
      <c r="AH316" s="173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2">
        <v>2018</v>
      </c>
      <c r="C317" s="172">
        <v>1</v>
      </c>
      <c r="D317" s="57" t="str">
        <f t="shared" si="57"/>
        <v>Q4</v>
      </c>
      <c r="E317" s="16" t="s">
        <v>28</v>
      </c>
      <c r="F317" s="172">
        <v>2018</v>
      </c>
      <c r="G317" s="172">
        <v>9</v>
      </c>
      <c r="H317" s="175"/>
      <c r="I317" s="57" t="str">
        <f t="shared" si="47"/>
        <v>Q2</v>
      </c>
      <c r="J317" s="175" t="s">
        <v>336</v>
      </c>
      <c r="K317" s="175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76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4">
        <v>5.3499999999999999E-2</v>
      </c>
      <c r="AE317" s="173">
        <f t="shared" si="50"/>
        <v>1</v>
      </c>
      <c r="AF317" s="173">
        <f>IF(AND(COUNTIFS($J$18:J317,J317)=1,AE317=1),1,"")</f>
        <v>1</v>
      </c>
      <c r="AG317" s="173">
        <f>IF(C317="","",IF(AND(COUNTIFS($J$18:J317,J317)=1,C317&lt;&gt;""),1,""))</f>
        <v>1</v>
      </c>
      <c r="AH317" s="173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2">
        <v>2018</v>
      </c>
      <c r="C318" s="172">
        <v>1</v>
      </c>
      <c r="D318" s="57" t="str">
        <f t="shared" si="57"/>
        <v>Q4</v>
      </c>
      <c r="E318" s="16" t="s">
        <v>28</v>
      </c>
      <c r="F318" s="172">
        <v>2018</v>
      </c>
      <c r="G318" s="172">
        <v>9</v>
      </c>
      <c r="H318" s="175"/>
      <c r="I318" s="57" t="str">
        <f t="shared" si="47"/>
        <v>Q2</v>
      </c>
      <c r="J318" s="175" t="s">
        <v>338</v>
      </c>
      <c r="K318" s="175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76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4">
        <v>0.107</v>
      </c>
      <c r="AE318" s="173">
        <f t="shared" si="50"/>
        <v>1</v>
      </c>
      <c r="AF318" s="173">
        <f>IF(AND(COUNTIFS($J$18:J318,J318)=1,AE318=1),1,"")</f>
        <v>1</v>
      </c>
      <c r="AG318" s="173">
        <f>IF(C318="","",IF(AND(COUNTIFS($J$18:J318,J318)=1,C318&lt;&gt;""),1,""))</f>
        <v>1</v>
      </c>
      <c r="AH318" s="173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2">
        <v>2018</v>
      </c>
      <c r="C319" s="172">
        <v>7</v>
      </c>
      <c r="D319" s="57" t="str">
        <f t="shared" si="57"/>
        <v>Q2</v>
      </c>
      <c r="E319" s="16" t="s">
        <v>28</v>
      </c>
      <c r="F319" s="172">
        <v>2018</v>
      </c>
      <c r="G319" s="172">
        <v>8</v>
      </c>
      <c r="H319" s="175"/>
      <c r="I319" s="57" t="str">
        <f t="shared" si="47"/>
        <v>Q2</v>
      </c>
      <c r="J319" s="175" t="s">
        <v>340</v>
      </c>
      <c r="K319" s="175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76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4">
        <v>0.1208</v>
      </c>
      <c r="AE319" s="173">
        <f t="shared" si="50"/>
        <v>1</v>
      </c>
      <c r="AF319" s="173">
        <f>IF(AND(COUNTIFS($J$18:J319,J319)=1,AE319=1),1,"")</f>
        <v>1</v>
      </c>
      <c r="AG319" s="173">
        <f>IF(C319="","",IF(AND(COUNTIFS($J$18:J319,J319)=1,C319&lt;&gt;""),1,""))</f>
        <v>1</v>
      </c>
      <c r="AH319" s="173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2">
        <v>2018</v>
      </c>
      <c r="C320" s="172">
        <v>7</v>
      </c>
      <c r="D320" s="57" t="str">
        <f t="shared" si="57"/>
        <v>Q2</v>
      </c>
      <c r="E320" s="16" t="s">
        <v>28</v>
      </c>
      <c r="F320" s="172">
        <v>2018</v>
      </c>
      <c r="G320" s="172">
        <v>8</v>
      </c>
      <c r="H320" s="175"/>
      <c r="I320" s="57" t="str">
        <f t="shared" si="47"/>
        <v>Q2</v>
      </c>
      <c r="J320" s="175" t="s">
        <v>340</v>
      </c>
      <c r="K320" s="175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76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4">
        <v>0.1208</v>
      </c>
      <c r="AE320" s="173">
        <f t="shared" si="50"/>
        <v>1</v>
      </c>
      <c r="AF320" s="173" t="str">
        <f>IF(AND(COUNTIFS($J$18:J320,J320)=1,AE320=1),1,"")</f>
        <v/>
      </c>
      <c r="AG320" s="173" t="str">
        <f>IF(C320="","",IF(AND(COUNTIFS($J$18:J320,J320)=1,C320&lt;&gt;""),1,""))</f>
        <v/>
      </c>
      <c r="AH320" s="173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2">
        <v>2018</v>
      </c>
      <c r="C321" s="172">
        <v>7</v>
      </c>
      <c r="D321" s="57" t="str">
        <f t="shared" si="57"/>
        <v>Q2</v>
      </c>
      <c r="E321" s="16" t="s">
        <v>28</v>
      </c>
      <c r="F321" s="172">
        <v>2018</v>
      </c>
      <c r="G321" s="172">
        <v>8</v>
      </c>
      <c r="H321" s="175"/>
      <c r="I321" s="57" t="str">
        <f t="shared" si="47"/>
        <v>Q2</v>
      </c>
      <c r="J321" s="175" t="s">
        <v>344</v>
      </c>
      <c r="K321" s="175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76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4">
        <v>0.1628</v>
      </c>
      <c r="AE321" s="173">
        <f t="shared" si="50"/>
        <v>0</v>
      </c>
      <c r="AF321" s="173" t="str">
        <f>IF(AND(COUNTIFS($J$18:J321,J321)=1,AE321=1),1,"")</f>
        <v/>
      </c>
      <c r="AG321" s="173">
        <f>IF(C321="","",IF(AND(COUNTIFS($J$18:J321,J321)=1,C321&lt;&gt;""),1,""))</f>
        <v>1</v>
      </c>
      <c r="AH321" s="173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2">
        <v>2018</v>
      </c>
      <c r="C322" s="172">
        <v>7</v>
      </c>
      <c r="D322" s="57" t="str">
        <f t="shared" si="57"/>
        <v>Q2</v>
      </c>
      <c r="E322" s="16" t="s">
        <v>28</v>
      </c>
      <c r="F322" s="172">
        <v>2018</v>
      </c>
      <c r="G322" s="172">
        <v>10</v>
      </c>
      <c r="H322" s="175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5" t="s">
        <v>349</v>
      </c>
      <c r="K322" s="175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76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4">
        <v>6.13E-2</v>
      </c>
      <c r="AE322" s="173">
        <f t="shared" ref="AE322:AE385" si="62">IF(Q322="","",IF(Q322="Yes",1,0))</f>
        <v>1</v>
      </c>
      <c r="AF322" s="173">
        <f>IF(AND(COUNTIFS($J$18:J322,J322)=1,AE322=1),1,"")</f>
        <v>1</v>
      </c>
      <c r="AG322" s="173">
        <f>IF(C322="","",IF(AND(COUNTIFS($J$18:J322,J322)=1,C322&lt;&gt;""),1,""))</f>
        <v>1</v>
      </c>
      <c r="AH322" s="173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2">
        <v>2018</v>
      </c>
      <c r="C323" s="172">
        <v>7</v>
      </c>
      <c r="D323" s="57" t="str">
        <f t="shared" si="57"/>
        <v>Q2</v>
      </c>
      <c r="E323" s="16" t="s">
        <v>28</v>
      </c>
      <c r="F323" s="172">
        <v>2018</v>
      </c>
      <c r="G323" s="172">
        <v>9</v>
      </c>
      <c r="H323" s="175"/>
      <c r="I323" s="57" t="str">
        <f t="shared" si="59"/>
        <v>Q2</v>
      </c>
      <c r="J323" s="175" t="s">
        <v>351</v>
      </c>
      <c r="K323" s="175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76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4">
        <v>0.34010000000000001</v>
      </c>
      <c r="AE323" s="173">
        <f t="shared" si="62"/>
        <v>1</v>
      </c>
      <c r="AF323" s="173">
        <f>IF(AND(COUNTIFS($J$18:J323,J323)=1,AE323=1),1,"")</f>
        <v>1</v>
      </c>
      <c r="AG323" s="173">
        <f>IF(C323="","",IF(AND(COUNTIFS($J$18:J323,J323)=1,C323&lt;&gt;""),1,""))</f>
        <v>1</v>
      </c>
      <c r="AH323" s="173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2">
        <v>2018</v>
      </c>
      <c r="C324" s="172">
        <v>7</v>
      </c>
      <c r="D324" s="57" t="str">
        <f t="shared" si="57"/>
        <v>Q2</v>
      </c>
      <c r="E324" s="16" t="s">
        <v>28</v>
      </c>
      <c r="F324" s="172">
        <v>2018</v>
      </c>
      <c r="G324" s="172">
        <v>9</v>
      </c>
      <c r="H324" s="175"/>
      <c r="I324" s="57" t="str">
        <f t="shared" si="59"/>
        <v>Q2</v>
      </c>
      <c r="J324" s="175" t="s">
        <v>355</v>
      </c>
      <c r="K324" s="175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76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4">
        <v>0.12</v>
      </c>
      <c r="AE324" s="173">
        <f t="shared" si="62"/>
        <v>1</v>
      </c>
      <c r="AF324" s="173">
        <f>IF(AND(COUNTIFS($J$18:J324,J324)=1,AE324=1),1,"")</f>
        <v>1</v>
      </c>
      <c r="AG324" s="173">
        <f>IF(C324="","",IF(AND(COUNTIFS($J$18:J324,J324)=1,C324&lt;&gt;""),1,""))</f>
        <v>1</v>
      </c>
      <c r="AH324" s="173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2">
        <v>2018</v>
      </c>
      <c r="C325" s="172">
        <v>7</v>
      </c>
      <c r="D325" s="57" t="str">
        <f t="shared" si="57"/>
        <v>Q2</v>
      </c>
      <c r="E325" s="16" t="s">
        <v>28</v>
      </c>
      <c r="F325" s="172">
        <v>2018</v>
      </c>
      <c r="G325" s="172">
        <v>9</v>
      </c>
      <c r="H325" s="175"/>
      <c r="I325" s="57" t="str">
        <f t="shared" si="59"/>
        <v>Q2</v>
      </c>
      <c r="J325" s="175" t="s">
        <v>357</v>
      </c>
      <c r="K325" s="175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76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4">
        <v>0.16439999999999999</v>
      </c>
      <c r="AE325" s="173">
        <f t="shared" si="62"/>
        <v>1</v>
      </c>
      <c r="AF325" s="173">
        <f>IF(AND(COUNTIFS($J$18:J325,J325)=1,AE325=1),1,"")</f>
        <v>1</v>
      </c>
      <c r="AG325" s="173">
        <f>IF(C325="","",IF(AND(COUNTIFS($J$18:J325,J325)=1,C325&lt;&gt;""),1,""))</f>
        <v>1</v>
      </c>
      <c r="AH325" s="173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2">
        <v>2018</v>
      </c>
      <c r="C326" s="172">
        <v>7</v>
      </c>
      <c r="D326" s="57" t="str">
        <f t="shared" si="57"/>
        <v>Q2</v>
      </c>
      <c r="E326" s="16" t="s">
        <v>28</v>
      </c>
      <c r="F326" s="172">
        <v>2018</v>
      </c>
      <c r="G326" s="172">
        <v>9</v>
      </c>
      <c r="H326" s="175"/>
      <c r="I326" s="57" t="str">
        <f t="shared" si="59"/>
        <v>Q2</v>
      </c>
      <c r="J326" s="175" t="s">
        <v>359</v>
      </c>
      <c r="K326" s="175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76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4">
        <v>9.01E-2</v>
      </c>
      <c r="AE326" s="173">
        <f t="shared" si="62"/>
        <v>1</v>
      </c>
      <c r="AF326" s="173">
        <f>IF(AND(COUNTIFS($J$18:J326,J326)=1,AE326=1),1,"")</f>
        <v>1</v>
      </c>
      <c r="AG326" s="173">
        <f>IF(C326="","",IF(AND(COUNTIFS($J$18:J326,J326)=1,C326&lt;&gt;""),1,""))</f>
        <v>1</v>
      </c>
      <c r="AH326" s="173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2">
        <v>2018</v>
      </c>
      <c r="C327" s="172">
        <v>7</v>
      </c>
      <c r="D327" s="57" t="str">
        <f t="shared" si="57"/>
        <v>Q2</v>
      </c>
      <c r="E327" s="16" t="s">
        <v>28</v>
      </c>
      <c r="F327" s="172">
        <v>2018</v>
      </c>
      <c r="G327" s="172">
        <v>9</v>
      </c>
      <c r="H327" s="175"/>
      <c r="I327" s="57" t="str">
        <f t="shared" si="59"/>
        <v>Q2</v>
      </c>
      <c r="J327" s="175" t="s">
        <v>361</v>
      </c>
      <c r="K327" s="175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76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4">
        <v>0.16200000000000001</v>
      </c>
      <c r="AE327" s="173">
        <f t="shared" si="62"/>
        <v>1</v>
      </c>
      <c r="AF327" s="173">
        <f>IF(AND(COUNTIFS($J$18:J327,J327)=1,AE327=1),1,"")</f>
        <v>1</v>
      </c>
      <c r="AG327" s="173">
        <f>IF(C327="","",IF(AND(COUNTIFS($J$18:J327,J327)=1,C327&lt;&gt;""),1,""))</f>
        <v>1</v>
      </c>
      <c r="AH327" s="173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2">
        <v>2018</v>
      </c>
      <c r="C328" s="172">
        <v>6</v>
      </c>
      <c r="D328" s="57" t="str">
        <f t="shared" si="57"/>
        <v>Q1</v>
      </c>
      <c r="E328" s="16" t="s">
        <v>28</v>
      </c>
      <c r="F328" s="172">
        <v>2018</v>
      </c>
      <c r="G328" s="172">
        <v>8</v>
      </c>
      <c r="H328" s="175"/>
      <c r="I328" s="57" t="str">
        <f t="shared" si="59"/>
        <v>Q2</v>
      </c>
      <c r="J328" s="175" t="s">
        <v>363</v>
      </c>
      <c r="K328" s="175" t="s">
        <v>3125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76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4">
        <v>7.0999999999999994E-2</v>
      </c>
      <c r="AE328" s="173">
        <f t="shared" si="62"/>
        <v>0</v>
      </c>
      <c r="AF328" s="173" t="str">
        <f>IF(AND(COUNTIFS($J$18:J328,J328)=1,AE328=1),1,"")</f>
        <v/>
      </c>
      <c r="AG328" s="173">
        <f>IF(C328="","",IF(AND(COUNTIFS($J$18:J328,J328)=1,C328&lt;&gt;""),1,""))</f>
        <v>1</v>
      </c>
      <c r="AH328" s="173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2">
        <v>2018</v>
      </c>
      <c r="C329" s="172">
        <v>6</v>
      </c>
      <c r="D329" s="57" t="str">
        <f t="shared" si="57"/>
        <v>Q1</v>
      </c>
      <c r="E329" s="16" t="s">
        <v>28</v>
      </c>
      <c r="F329" s="172">
        <v>2018</v>
      </c>
      <c r="G329" s="172">
        <v>8</v>
      </c>
      <c r="H329" s="175"/>
      <c r="I329" s="57" t="str">
        <f t="shared" si="59"/>
        <v>Q2</v>
      </c>
      <c r="J329" s="175" t="s">
        <v>363</v>
      </c>
      <c r="K329" s="175" t="s">
        <v>3125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76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4">
        <v>7.0999999999999994E-2</v>
      </c>
      <c r="AE329" s="173">
        <f t="shared" si="62"/>
        <v>0</v>
      </c>
      <c r="AF329" s="173" t="str">
        <f>IF(AND(COUNTIFS($J$18:J329,J329)=1,AE329=1),1,"")</f>
        <v/>
      </c>
      <c r="AG329" s="173" t="str">
        <f>IF(C329="","",IF(AND(COUNTIFS($J$18:J329,J329)=1,C329&lt;&gt;""),1,""))</f>
        <v/>
      </c>
      <c r="AH329" s="173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2">
        <v>2018</v>
      </c>
      <c r="C330" s="172">
        <v>6</v>
      </c>
      <c r="D330" s="57" t="str">
        <f t="shared" si="57"/>
        <v>Q1</v>
      </c>
      <c r="E330" s="16" t="s">
        <v>28</v>
      </c>
      <c r="F330" s="172">
        <v>2018</v>
      </c>
      <c r="G330" s="172">
        <v>8</v>
      </c>
      <c r="H330" s="175"/>
      <c r="I330" s="57" t="str">
        <f t="shared" si="59"/>
        <v>Q2</v>
      </c>
      <c r="J330" s="175" t="s">
        <v>365</v>
      </c>
      <c r="K330" s="175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76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4">
        <v>0.161</v>
      </c>
      <c r="AE330" s="173">
        <f t="shared" si="62"/>
        <v>1</v>
      </c>
      <c r="AF330" s="173">
        <f>IF(AND(COUNTIFS($J$18:J330,J330)=1,AE330=1),1,"")</f>
        <v>1</v>
      </c>
      <c r="AG330" s="173">
        <f>IF(C330="","",IF(AND(COUNTIFS($J$18:J330,J330)=1,C330&lt;&gt;""),1,""))</f>
        <v>1</v>
      </c>
      <c r="AH330" s="173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2">
        <v>2018</v>
      </c>
      <c r="C331" s="172">
        <v>6</v>
      </c>
      <c r="D331" s="57" t="str">
        <f t="shared" si="57"/>
        <v>Q1</v>
      </c>
      <c r="E331" s="16" t="s">
        <v>28</v>
      </c>
      <c r="F331" s="172">
        <v>2018</v>
      </c>
      <c r="G331" s="172">
        <v>12</v>
      </c>
      <c r="H331" s="175"/>
      <c r="I331" s="57" t="str">
        <f t="shared" si="59"/>
        <v>Q3</v>
      </c>
      <c r="J331" s="175" t="s">
        <v>367</v>
      </c>
      <c r="K331" s="175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76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4">
        <v>0.16020000000000001</v>
      </c>
      <c r="AE331" s="173">
        <f t="shared" si="62"/>
        <v>0</v>
      </c>
      <c r="AF331" s="173" t="str">
        <f>IF(AND(COUNTIFS($J$18:J331,J331)=1,AE331=1),1,"")</f>
        <v/>
      </c>
      <c r="AG331" s="173">
        <f>IF(C331="","",IF(AND(COUNTIFS($J$18:J331,J331)=1,C331&lt;&gt;""),1,""))</f>
        <v>1</v>
      </c>
      <c r="AH331" s="173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2">
        <v>2018</v>
      </c>
      <c r="C332" s="172">
        <v>6</v>
      </c>
      <c r="D332" s="57" t="str">
        <f t="shared" si="57"/>
        <v>Q1</v>
      </c>
      <c r="E332" s="16" t="s">
        <v>28</v>
      </c>
      <c r="F332" s="172">
        <v>2018</v>
      </c>
      <c r="G332" s="172">
        <v>12</v>
      </c>
      <c r="H332" s="175"/>
      <c r="I332" s="57" t="str">
        <f t="shared" si="59"/>
        <v>Q3</v>
      </c>
      <c r="J332" s="175" t="s">
        <v>369</v>
      </c>
      <c r="K332" s="175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76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4">
        <v>0.16259999999999999</v>
      </c>
      <c r="AE332" s="173">
        <f t="shared" si="62"/>
        <v>0</v>
      </c>
      <c r="AF332" s="173" t="str">
        <f>IF(AND(COUNTIFS($J$18:J332,J332)=1,AE332=1),1,"")</f>
        <v/>
      </c>
      <c r="AG332" s="173">
        <f>IF(C332="","",IF(AND(COUNTIFS($J$18:J332,J332)=1,C332&lt;&gt;""),1,""))</f>
        <v>1</v>
      </c>
      <c r="AH332" s="173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2">
        <v>2018</v>
      </c>
      <c r="C333" s="172">
        <v>6</v>
      </c>
      <c r="D333" s="57" t="str">
        <f t="shared" si="57"/>
        <v>Q1</v>
      </c>
      <c r="E333" s="16" t="s">
        <v>28</v>
      </c>
      <c r="F333" s="172">
        <v>2018</v>
      </c>
      <c r="G333" s="172">
        <v>12</v>
      </c>
      <c r="H333" s="175"/>
      <c r="I333" s="57" t="str">
        <f t="shared" si="59"/>
        <v>Q3</v>
      </c>
      <c r="J333" s="175" t="s">
        <v>370</v>
      </c>
      <c r="K333" s="175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76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4">
        <v>0.1958</v>
      </c>
      <c r="AE333" s="173">
        <f t="shared" si="62"/>
        <v>1</v>
      </c>
      <c r="AF333" s="173">
        <f>IF(AND(COUNTIFS($J$18:J333,J333)=1,AE333=1),1,"")</f>
        <v>1</v>
      </c>
      <c r="AG333" s="173">
        <f>IF(C333="","",IF(AND(COUNTIFS($J$18:J333,J333)=1,C333&lt;&gt;""),1,""))</f>
        <v>1</v>
      </c>
      <c r="AH333" s="173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2">
        <v>2018</v>
      </c>
      <c r="C334" s="172">
        <v>6</v>
      </c>
      <c r="D334" s="57" t="str">
        <f t="shared" si="57"/>
        <v>Q1</v>
      </c>
      <c r="E334" s="16" t="s">
        <v>28</v>
      </c>
      <c r="F334" s="172">
        <v>2018</v>
      </c>
      <c r="G334" s="172">
        <v>7</v>
      </c>
      <c r="H334" s="175"/>
      <c r="I334" s="57" t="str">
        <f t="shared" si="59"/>
        <v>Q2</v>
      </c>
      <c r="J334" s="175" t="s">
        <v>373</v>
      </c>
      <c r="K334" s="175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76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4">
        <v>0.16170000000000001</v>
      </c>
      <c r="AE334" s="173">
        <f t="shared" si="62"/>
        <v>1</v>
      </c>
      <c r="AF334" s="173">
        <f>IF(AND(COUNTIFS($J$18:J334,J334)=1,AE334=1),1,"")</f>
        <v>1</v>
      </c>
      <c r="AG334" s="173">
        <f>IF(C334="","",IF(AND(COUNTIFS($J$18:J334,J334)=1,C334&lt;&gt;""),1,""))</f>
        <v>1</v>
      </c>
      <c r="AH334" s="173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2">
        <v>2018</v>
      </c>
      <c r="C335" s="172">
        <v>6</v>
      </c>
      <c r="D335" s="57" t="str">
        <f t="shared" si="57"/>
        <v>Q1</v>
      </c>
      <c r="E335" s="16" t="s">
        <v>28</v>
      </c>
      <c r="F335" s="172">
        <v>2018</v>
      </c>
      <c r="G335" s="172">
        <v>7</v>
      </c>
      <c r="H335" s="175"/>
      <c r="I335" s="57" t="str">
        <f t="shared" si="59"/>
        <v>Q2</v>
      </c>
      <c r="J335" s="175" t="s">
        <v>376</v>
      </c>
      <c r="K335" s="175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76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4">
        <v>0.161</v>
      </c>
      <c r="AE335" s="173">
        <f t="shared" si="62"/>
        <v>1</v>
      </c>
      <c r="AF335" s="173">
        <f>IF(AND(COUNTIFS($J$18:J335,J335)=1,AE335=1),1,"")</f>
        <v>1</v>
      </c>
      <c r="AG335" s="173">
        <f>IF(C335="","",IF(AND(COUNTIFS($J$18:J335,J335)=1,C335&lt;&gt;""),1,""))</f>
        <v>1</v>
      </c>
      <c r="AH335" s="173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2">
        <v>2018</v>
      </c>
      <c r="C336" s="172">
        <v>6</v>
      </c>
      <c r="D336" s="57" t="str">
        <f t="shared" si="57"/>
        <v>Q1</v>
      </c>
      <c r="E336" s="16" t="s">
        <v>28</v>
      </c>
      <c r="F336" s="172">
        <v>2018</v>
      </c>
      <c r="G336" s="172">
        <v>7</v>
      </c>
      <c r="H336" s="175"/>
      <c r="I336" s="57" t="str">
        <f t="shared" si="59"/>
        <v>Q2</v>
      </c>
      <c r="J336" s="175" t="s">
        <v>365</v>
      </c>
      <c r="K336" s="175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76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4">
        <v>0.1082</v>
      </c>
      <c r="AE336" s="173">
        <f t="shared" si="62"/>
        <v>1</v>
      </c>
      <c r="AF336" s="173" t="str">
        <f>IF(AND(COUNTIFS($J$18:J336,J336)=1,AE336=1),1,"")</f>
        <v/>
      </c>
      <c r="AG336" s="173" t="str">
        <f>IF(C336="","",IF(AND(COUNTIFS($J$18:J336,J336)=1,C336&lt;&gt;""),1,""))</f>
        <v/>
      </c>
      <c r="AH336" s="173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2">
        <v>2018</v>
      </c>
      <c r="C337" s="172">
        <v>6</v>
      </c>
      <c r="D337" s="57" t="str">
        <f t="shared" si="57"/>
        <v>Q1</v>
      </c>
      <c r="E337" s="16" t="s">
        <v>28</v>
      </c>
      <c r="F337" s="172">
        <v>2018</v>
      </c>
      <c r="G337" s="172">
        <v>7</v>
      </c>
      <c r="H337" s="175"/>
      <c r="I337" s="57" t="str">
        <f t="shared" si="59"/>
        <v>Q2</v>
      </c>
      <c r="J337" s="175" t="s">
        <v>365</v>
      </c>
      <c r="K337" s="175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76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4">
        <v>0.1082</v>
      </c>
      <c r="AE337" s="173">
        <f t="shared" si="62"/>
        <v>1</v>
      </c>
      <c r="AF337" s="173" t="str">
        <f>IF(AND(COUNTIFS($J$18:J337,J337)=1,AE337=1),1,"")</f>
        <v/>
      </c>
      <c r="AG337" s="173" t="str">
        <f>IF(C337="","",IF(AND(COUNTIFS($J$18:J337,J337)=1,C337&lt;&gt;""),1,""))</f>
        <v/>
      </c>
      <c r="AH337" s="173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2">
        <v>2018</v>
      </c>
      <c r="C338" s="172">
        <v>6</v>
      </c>
      <c r="D338" s="57" t="str">
        <f t="shared" si="57"/>
        <v>Q1</v>
      </c>
      <c r="E338" s="16" t="s">
        <v>28</v>
      </c>
      <c r="F338" s="172">
        <v>2018</v>
      </c>
      <c r="G338" s="172">
        <v>7</v>
      </c>
      <c r="H338" s="175"/>
      <c r="I338" s="57" t="str">
        <f t="shared" si="59"/>
        <v>Q2</v>
      </c>
      <c r="J338" s="175" t="s">
        <v>378</v>
      </c>
      <c r="K338" s="175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76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4">
        <v>0.16600000000000001</v>
      </c>
      <c r="AE338" s="173">
        <f t="shared" si="62"/>
        <v>1</v>
      </c>
      <c r="AF338" s="173">
        <f>IF(AND(COUNTIFS($J$18:J338,J338)=1,AE338=1),1,"")</f>
        <v>1</v>
      </c>
      <c r="AG338" s="173">
        <f>IF(C338="","",IF(AND(COUNTIFS($J$18:J338,J338)=1,C338&lt;&gt;""),1,""))</f>
        <v>1</v>
      </c>
      <c r="AH338" s="173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2">
        <v>2018</v>
      </c>
      <c r="C339" s="172">
        <v>6</v>
      </c>
      <c r="D339" s="57" t="str">
        <f t="shared" si="57"/>
        <v>Q1</v>
      </c>
      <c r="E339" s="16" t="s">
        <v>28</v>
      </c>
      <c r="F339" s="172">
        <v>2018</v>
      </c>
      <c r="G339" s="172">
        <v>7</v>
      </c>
      <c r="H339" s="175"/>
      <c r="I339" s="57" t="str">
        <f t="shared" si="59"/>
        <v>Q2</v>
      </c>
      <c r="J339" s="175" t="s">
        <v>380</v>
      </c>
      <c r="K339" s="175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76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4">
        <v>0.1663</v>
      </c>
      <c r="AE339" s="173">
        <f t="shared" si="62"/>
        <v>1</v>
      </c>
      <c r="AF339" s="173">
        <f>IF(AND(COUNTIFS($J$18:J339,J339)=1,AE339=1),1,"")</f>
        <v>1</v>
      </c>
      <c r="AG339" s="173">
        <f>IF(C339="","",IF(AND(COUNTIFS($J$18:J339,J339)=1,C339&lt;&gt;""),1,""))</f>
        <v>1</v>
      </c>
      <c r="AH339" s="173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2">
        <v>2018</v>
      </c>
      <c r="C340" s="172">
        <v>6</v>
      </c>
      <c r="D340" s="57" t="str">
        <f t="shared" si="57"/>
        <v>Q1</v>
      </c>
      <c r="E340" s="16" t="s">
        <v>28</v>
      </c>
      <c r="F340" s="172">
        <v>2018</v>
      </c>
      <c r="G340" s="172">
        <v>7</v>
      </c>
      <c r="H340" s="175"/>
      <c r="I340" s="57" t="str">
        <f t="shared" si="59"/>
        <v>Q2</v>
      </c>
      <c r="J340" s="175" t="s">
        <v>382</v>
      </c>
      <c r="K340" s="175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76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4">
        <v>0.19220000000000001</v>
      </c>
      <c r="AE340" s="173">
        <f t="shared" si="62"/>
        <v>1</v>
      </c>
      <c r="AF340" s="173">
        <f>IF(AND(COUNTIFS($J$18:J340,J340)=1,AE340=1),1,"")</f>
        <v>1</v>
      </c>
      <c r="AG340" s="173">
        <f>IF(C340="","",IF(AND(COUNTIFS($J$18:J340,J340)=1,C340&lt;&gt;""),1,""))</f>
        <v>1</v>
      </c>
      <c r="AH340" s="173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2">
        <v>2018</v>
      </c>
      <c r="C341" s="172">
        <v>6</v>
      </c>
      <c r="D341" s="57" t="str">
        <f t="shared" si="57"/>
        <v>Q1</v>
      </c>
      <c r="E341" s="16" t="s">
        <v>28</v>
      </c>
      <c r="F341" s="172">
        <v>2018</v>
      </c>
      <c r="G341" s="172">
        <v>7</v>
      </c>
      <c r="H341" s="175"/>
      <c r="I341" s="57" t="str">
        <f t="shared" si="59"/>
        <v>Q2</v>
      </c>
      <c r="J341" s="175" t="s">
        <v>384</v>
      </c>
      <c r="K341" s="175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76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4">
        <v>0.1227</v>
      </c>
      <c r="AE341" s="173">
        <f t="shared" si="62"/>
        <v>0</v>
      </c>
      <c r="AF341" s="173" t="str">
        <f>IF(AND(COUNTIFS($J$18:J341,J341)=1,AE341=1),1,"")</f>
        <v/>
      </c>
      <c r="AG341" s="173">
        <f>IF(C341="","",IF(AND(COUNTIFS($J$18:J341,J341)=1,C341&lt;&gt;""),1,""))</f>
        <v>1</v>
      </c>
      <c r="AH341" s="173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2">
        <v>2018</v>
      </c>
      <c r="C342" s="172">
        <v>6</v>
      </c>
      <c r="D342" s="57" t="str">
        <f t="shared" si="57"/>
        <v>Q1</v>
      </c>
      <c r="E342" s="16" t="s">
        <v>28</v>
      </c>
      <c r="F342" s="172">
        <v>2018</v>
      </c>
      <c r="G342" s="172">
        <v>6</v>
      </c>
      <c r="H342" s="175"/>
      <c r="I342" s="57" t="str">
        <f t="shared" si="59"/>
        <v>Q1</v>
      </c>
      <c r="J342" s="175" t="s">
        <v>369</v>
      </c>
      <c r="K342" s="175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76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4">
        <v>0.18479999999999999</v>
      </c>
      <c r="AE342" s="173">
        <f t="shared" si="62"/>
        <v>0</v>
      </c>
      <c r="AF342" s="173" t="str">
        <f>IF(AND(COUNTIFS($J$18:J342,J342)=1,AE342=1),1,"")</f>
        <v/>
      </c>
      <c r="AG342" s="173" t="str">
        <f>IF(C342="","",IF(AND(COUNTIFS($J$18:J342,J342)=1,C342&lt;&gt;""),1,""))</f>
        <v/>
      </c>
      <c r="AH342" s="173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2">
        <v>2018</v>
      </c>
      <c r="C343" s="172">
        <v>6</v>
      </c>
      <c r="D343" s="57" t="str">
        <f t="shared" si="57"/>
        <v>Q1</v>
      </c>
      <c r="E343" s="16" t="s">
        <v>28</v>
      </c>
      <c r="F343" s="172">
        <v>2018</v>
      </c>
      <c r="G343" s="172">
        <v>11</v>
      </c>
      <c r="H343" s="175"/>
      <c r="I343" s="57" t="str">
        <f t="shared" si="59"/>
        <v>Q3</v>
      </c>
      <c r="J343" s="175" t="s">
        <v>387</v>
      </c>
      <c r="K343" s="175" t="s">
        <v>3126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76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4">
        <v>0.14430000000000001</v>
      </c>
      <c r="AE343" s="173">
        <f t="shared" si="62"/>
        <v>1</v>
      </c>
      <c r="AF343" s="173">
        <f>IF(AND(COUNTIFS($J$18:J343,J343)=1,AE343=1),1,"")</f>
        <v>1</v>
      </c>
      <c r="AG343" s="173">
        <f>IF(C343="","",IF(AND(COUNTIFS($J$18:J343,J343)=1,C343&lt;&gt;""),1,""))</f>
        <v>1</v>
      </c>
      <c r="AH343" s="173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2">
        <v>2018</v>
      </c>
      <c r="C344" s="172">
        <v>6</v>
      </c>
      <c r="D344" s="57" t="str">
        <f t="shared" si="57"/>
        <v>Q1</v>
      </c>
      <c r="E344" s="16" t="s">
        <v>28</v>
      </c>
      <c r="F344" s="172">
        <v>2018</v>
      </c>
      <c r="G344" s="172">
        <v>11</v>
      </c>
      <c r="H344" s="175"/>
      <c r="I344" s="57" t="str">
        <f t="shared" si="59"/>
        <v>Q3</v>
      </c>
      <c r="J344" s="175" t="s">
        <v>389</v>
      </c>
      <c r="K344" s="175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76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4">
        <v>0.12089999999999999</v>
      </c>
      <c r="AE344" s="173">
        <f t="shared" si="62"/>
        <v>0</v>
      </c>
      <c r="AF344" s="173" t="str">
        <f>IF(AND(COUNTIFS($J$18:J344,J344)=1,AE344=1),1,"")</f>
        <v/>
      </c>
      <c r="AG344" s="173">
        <f>IF(C344="","",IF(AND(COUNTIFS($J$18:J344,J344)=1,C344&lt;&gt;""),1,""))</f>
        <v>1</v>
      </c>
      <c r="AH344" s="173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2">
        <v>2018</v>
      </c>
      <c r="C345" s="172">
        <v>6</v>
      </c>
      <c r="D345" s="57" t="str">
        <f t="shared" si="57"/>
        <v>Q1</v>
      </c>
      <c r="E345" s="16" t="s">
        <v>28</v>
      </c>
      <c r="F345" s="172">
        <v>2018</v>
      </c>
      <c r="G345" s="172">
        <v>10</v>
      </c>
      <c r="H345" s="175"/>
      <c r="I345" s="57" t="str">
        <f t="shared" si="59"/>
        <v>Q3</v>
      </c>
      <c r="J345" s="175" t="s">
        <v>392</v>
      </c>
      <c r="K345" s="175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76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4">
        <v>0.1658</v>
      </c>
      <c r="AE345" s="173">
        <f t="shared" si="62"/>
        <v>1</v>
      </c>
      <c r="AF345" s="173">
        <f>IF(AND(COUNTIFS($J$18:J345,J345)=1,AE345=1),1,"")</f>
        <v>1</v>
      </c>
      <c r="AG345" s="173">
        <f>IF(C345="","",IF(AND(COUNTIFS($J$18:J345,J345)=1,C345&lt;&gt;""),1,""))</f>
        <v>1</v>
      </c>
      <c r="AH345" s="173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2">
        <v>2018</v>
      </c>
      <c r="C346" s="172">
        <v>6</v>
      </c>
      <c r="D346" s="57" t="str">
        <f t="shared" si="57"/>
        <v>Q1</v>
      </c>
      <c r="E346" s="16" t="s">
        <v>28</v>
      </c>
      <c r="F346" s="172">
        <v>2018</v>
      </c>
      <c r="G346" s="172">
        <v>10</v>
      </c>
      <c r="H346" s="175"/>
      <c r="I346" s="57" t="str">
        <f t="shared" si="59"/>
        <v>Q3</v>
      </c>
      <c r="J346" s="175" t="s">
        <v>394</v>
      </c>
      <c r="K346" s="175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76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4">
        <v>0.16289999999999999</v>
      </c>
      <c r="AE346" s="173">
        <f t="shared" si="62"/>
        <v>1</v>
      </c>
      <c r="AF346" s="173">
        <f>IF(AND(COUNTIFS($J$18:J346,J346)=1,AE346=1),1,"")</f>
        <v>1</v>
      </c>
      <c r="AG346" s="173">
        <f>IF(C346="","",IF(AND(COUNTIFS($J$18:J346,J346)=1,C346&lt;&gt;""),1,""))</f>
        <v>1</v>
      </c>
      <c r="AH346" s="173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2">
        <v>2018</v>
      </c>
      <c r="C347" s="172">
        <v>6</v>
      </c>
      <c r="D347" s="57" t="str">
        <f t="shared" si="57"/>
        <v>Q1</v>
      </c>
      <c r="E347" s="16" t="s">
        <v>28</v>
      </c>
      <c r="F347" s="172">
        <v>2018</v>
      </c>
      <c r="G347" s="172">
        <v>9</v>
      </c>
      <c r="H347" s="175"/>
      <c r="I347" s="57" t="str">
        <f t="shared" si="59"/>
        <v>Q2</v>
      </c>
      <c r="J347" s="175" t="s">
        <v>395</v>
      </c>
      <c r="K347" s="175" t="s">
        <v>3127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76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4">
        <v>0.12</v>
      </c>
      <c r="AE347" s="173">
        <f t="shared" si="62"/>
        <v>1</v>
      </c>
      <c r="AF347" s="173">
        <f>IF(AND(COUNTIFS($J$18:J347,J347)=1,AE347=1),1,"")</f>
        <v>1</v>
      </c>
      <c r="AG347" s="173">
        <f>IF(C347="","",IF(AND(COUNTIFS($J$18:J347,J347)=1,C347&lt;&gt;""),1,""))</f>
        <v>1</v>
      </c>
      <c r="AH347" s="173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2">
        <v>2018</v>
      </c>
      <c r="C348" s="172">
        <v>6</v>
      </c>
      <c r="D348" s="57" t="str">
        <f t="shared" si="57"/>
        <v>Q1</v>
      </c>
      <c r="E348" s="16" t="s">
        <v>28</v>
      </c>
      <c r="F348" s="172">
        <v>2018</v>
      </c>
      <c r="G348" s="172">
        <v>9</v>
      </c>
      <c r="H348" s="175"/>
      <c r="I348" s="57" t="str">
        <f t="shared" si="59"/>
        <v>Q2</v>
      </c>
      <c r="J348" s="175" t="s">
        <v>399</v>
      </c>
      <c r="K348" s="175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76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4">
        <v>0.12839999999999999</v>
      </c>
      <c r="AE348" s="173">
        <f t="shared" si="62"/>
        <v>0</v>
      </c>
      <c r="AF348" s="173" t="str">
        <f>IF(AND(COUNTIFS($J$18:J348,J348)=1,AE348=1),1,"")</f>
        <v/>
      </c>
      <c r="AG348" s="173">
        <f>IF(C348="","",IF(AND(COUNTIFS($J$18:J348,J348)=1,C348&lt;&gt;""),1,""))</f>
        <v>1</v>
      </c>
      <c r="AH348" s="173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2">
        <v>2018</v>
      </c>
      <c r="C349" s="172">
        <v>6</v>
      </c>
      <c r="D349" s="57" t="str">
        <f t="shared" si="57"/>
        <v>Q1</v>
      </c>
      <c r="E349" s="16" t="s">
        <v>28</v>
      </c>
      <c r="F349" s="172">
        <v>2018</v>
      </c>
      <c r="G349" s="172">
        <v>9</v>
      </c>
      <c r="H349" s="175"/>
      <c r="I349" s="57" t="str">
        <f t="shared" si="59"/>
        <v>Q2</v>
      </c>
      <c r="J349" s="175" t="s">
        <v>399</v>
      </c>
      <c r="K349" s="175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76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4">
        <v>0.12839999999999999</v>
      </c>
      <c r="AE349" s="173">
        <f t="shared" si="62"/>
        <v>0</v>
      </c>
      <c r="AF349" s="173" t="str">
        <f>IF(AND(COUNTIFS($J$18:J349,J349)=1,AE349=1),1,"")</f>
        <v/>
      </c>
      <c r="AG349" s="173" t="str">
        <f>IF(C349="","",IF(AND(COUNTIFS($J$18:J349,J349)=1,C349&lt;&gt;""),1,""))</f>
        <v/>
      </c>
      <c r="AH349" s="173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2">
        <v>2018</v>
      </c>
      <c r="C350" s="172">
        <v>6</v>
      </c>
      <c r="D350" s="57" t="str">
        <f t="shared" si="57"/>
        <v>Q1</v>
      </c>
      <c r="E350" s="16" t="s">
        <v>28</v>
      </c>
      <c r="F350" s="172">
        <v>2018</v>
      </c>
      <c r="G350" s="172">
        <v>9</v>
      </c>
      <c r="H350" s="175"/>
      <c r="I350" s="57" t="str">
        <f t="shared" si="59"/>
        <v>Q2</v>
      </c>
      <c r="J350" s="175" t="s">
        <v>401</v>
      </c>
      <c r="K350" s="175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76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4">
        <v>0.12</v>
      </c>
      <c r="AE350" s="173">
        <f t="shared" si="62"/>
        <v>1</v>
      </c>
      <c r="AF350" s="173">
        <f>IF(AND(COUNTIFS($J$18:J350,J350)=1,AE350=1),1,"")</f>
        <v>1</v>
      </c>
      <c r="AG350" s="173">
        <f>IF(C350="","",IF(AND(COUNTIFS($J$18:J350,J350)=1,C350&lt;&gt;""),1,""))</f>
        <v>1</v>
      </c>
      <c r="AH350" s="173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2">
        <v>2018</v>
      </c>
      <c r="C351" s="172">
        <v>6</v>
      </c>
      <c r="D351" s="57" t="str">
        <f t="shared" si="57"/>
        <v>Q1</v>
      </c>
      <c r="E351" s="16" t="s">
        <v>28</v>
      </c>
      <c r="F351" s="172">
        <v>2018</v>
      </c>
      <c r="G351" s="172">
        <v>9</v>
      </c>
      <c r="H351" s="175"/>
      <c r="I351" s="57" t="str">
        <f t="shared" si="59"/>
        <v>Q2</v>
      </c>
      <c r="J351" s="175" t="s">
        <v>403</v>
      </c>
      <c r="K351" s="175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76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4">
        <v>0.1181</v>
      </c>
      <c r="AE351" s="173">
        <f t="shared" si="62"/>
        <v>1</v>
      </c>
      <c r="AF351" s="173">
        <f>IF(AND(COUNTIFS($J$18:J351,J351)=1,AE351=1),1,"")</f>
        <v>1</v>
      </c>
      <c r="AG351" s="173">
        <f>IF(C351="","",IF(AND(COUNTIFS($J$18:J351,J351)=1,C351&lt;&gt;""),1,""))</f>
        <v>1</v>
      </c>
      <c r="AH351" s="173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2">
        <v>2018</v>
      </c>
      <c r="C352" s="172">
        <v>3</v>
      </c>
      <c r="D352" s="57" t="str">
        <f t="shared" si="57"/>
        <v>Q4</v>
      </c>
      <c r="E352" s="16" t="s">
        <v>28</v>
      </c>
      <c r="F352" s="172">
        <v>2018</v>
      </c>
      <c r="G352" s="172">
        <v>4</v>
      </c>
      <c r="H352" s="175"/>
      <c r="I352" s="57" t="str">
        <f t="shared" si="59"/>
        <v>Q1</v>
      </c>
      <c r="J352" s="175" t="s">
        <v>405</v>
      </c>
      <c r="K352" s="175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76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4">
        <v>0.1081</v>
      </c>
      <c r="AE352" s="173">
        <f t="shared" si="62"/>
        <v>1</v>
      </c>
      <c r="AF352" s="173">
        <f>IF(AND(COUNTIFS($J$18:J352,J352)=1,AE352=1),1,"")</f>
        <v>1</v>
      </c>
      <c r="AG352" s="173">
        <f>IF(C352="","",IF(AND(COUNTIFS($J$18:J352,J352)=1,C352&lt;&gt;""),1,""))</f>
        <v>1</v>
      </c>
      <c r="AH352" s="173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2">
        <v>2018</v>
      </c>
      <c r="C353" s="172">
        <v>3</v>
      </c>
      <c r="D353" s="57" t="str">
        <f t="shared" si="57"/>
        <v>Q4</v>
      </c>
      <c r="E353" s="16" t="s">
        <v>28</v>
      </c>
      <c r="F353" s="172">
        <v>2018</v>
      </c>
      <c r="G353" s="172">
        <v>4</v>
      </c>
      <c r="H353" s="175"/>
      <c r="I353" s="57" t="str">
        <f t="shared" si="59"/>
        <v>Q1</v>
      </c>
      <c r="J353" s="175" t="s">
        <v>410</v>
      </c>
      <c r="K353" s="175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76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4">
        <v>8.1500000000000003E-2</v>
      </c>
      <c r="AE353" s="173">
        <f t="shared" si="62"/>
        <v>0</v>
      </c>
      <c r="AF353" s="173" t="str">
        <f>IF(AND(COUNTIFS($J$18:J353,J353)=1,AE353=1),1,"")</f>
        <v/>
      </c>
      <c r="AG353" s="173">
        <f>IF(C353="","",IF(AND(COUNTIFS($J$18:J353,J353)=1,C353&lt;&gt;""),1,""))</f>
        <v>1</v>
      </c>
      <c r="AH353" s="173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2">
        <v>2018</v>
      </c>
      <c r="C354" s="172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2">
        <v>2018</v>
      </c>
      <c r="G354" s="172">
        <v>4</v>
      </c>
      <c r="H354" s="175"/>
      <c r="I354" s="57" t="str">
        <f t="shared" si="59"/>
        <v>Q1</v>
      </c>
      <c r="J354" s="175" t="s">
        <v>413</v>
      </c>
      <c r="K354" s="175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76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4">
        <v>0.1061</v>
      </c>
      <c r="AE354" s="173">
        <f t="shared" si="62"/>
        <v>0</v>
      </c>
      <c r="AF354" s="173" t="str">
        <f>IF(AND(COUNTIFS($J$18:J354,J354)=1,AE354=1),1,"")</f>
        <v/>
      </c>
      <c r="AG354" s="173">
        <f>IF(C354="","",IF(AND(COUNTIFS($J$18:J354,J354)=1,C354&lt;&gt;""),1,""))</f>
        <v>1</v>
      </c>
      <c r="AH354" s="173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2">
        <v>2018</v>
      </c>
      <c r="C355" s="172">
        <v>3</v>
      </c>
      <c r="D355" s="57" t="str">
        <f t="shared" si="69"/>
        <v>Q4</v>
      </c>
      <c r="E355" s="16" t="s">
        <v>28</v>
      </c>
      <c r="F355" s="172">
        <v>2018</v>
      </c>
      <c r="G355" s="172">
        <v>4</v>
      </c>
      <c r="H355" s="175"/>
      <c r="I355" s="57" t="str">
        <f t="shared" si="59"/>
        <v>Q1</v>
      </c>
      <c r="J355" s="175" t="s">
        <v>414</v>
      </c>
      <c r="K355" s="175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76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4">
        <v>0.16239999999999999</v>
      </c>
      <c r="AE355" s="173">
        <f t="shared" si="62"/>
        <v>0</v>
      </c>
      <c r="AF355" s="173" t="str">
        <f>IF(AND(COUNTIFS($J$18:J355,J355)=1,AE355=1),1,"")</f>
        <v/>
      </c>
      <c r="AG355" s="173">
        <f>IF(C355="","",IF(AND(COUNTIFS($J$18:J355,J355)=1,C355&lt;&gt;""),1,""))</f>
        <v>1</v>
      </c>
      <c r="AH355" s="173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2">
        <v>2018</v>
      </c>
      <c r="C356" s="172">
        <v>3</v>
      </c>
      <c r="D356" s="57" t="str">
        <f t="shared" si="69"/>
        <v>Q4</v>
      </c>
      <c r="E356" s="16" t="s">
        <v>28</v>
      </c>
      <c r="F356" s="172">
        <v>2018</v>
      </c>
      <c r="G356" s="172">
        <v>4</v>
      </c>
      <c r="H356" s="175"/>
      <c r="I356" s="57" t="str">
        <f t="shared" si="59"/>
        <v>Q1</v>
      </c>
      <c r="J356" s="175" t="s">
        <v>417</v>
      </c>
      <c r="K356" s="175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76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4">
        <v>0.19639999999999999</v>
      </c>
      <c r="AE356" s="173">
        <f t="shared" si="62"/>
        <v>0</v>
      </c>
      <c r="AF356" s="173" t="str">
        <f>IF(AND(COUNTIFS($J$18:J356,J356)=1,AE356=1),1,"")</f>
        <v/>
      </c>
      <c r="AG356" s="173">
        <f>IF(C356="","",IF(AND(COUNTIFS($J$18:J356,J356)=1,C356&lt;&gt;""),1,""))</f>
        <v>1</v>
      </c>
      <c r="AH356" s="173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2">
        <v>2018</v>
      </c>
      <c r="C357" s="172">
        <v>3</v>
      </c>
      <c r="D357" s="57" t="str">
        <f t="shared" si="69"/>
        <v>Q4</v>
      </c>
      <c r="E357" s="16" t="s">
        <v>28</v>
      </c>
      <c r="F357" s="172">
        <v>2018</v>
      </c>
      <c r="G357" s="172">
        <v>4</v>
      </c>
      <c r="H357" s="175"/>
      <c r="I357" s="57" t="str">
        <f t="shared" si="59"/>
        <v>Q1</v>
      </c>
      <c r="J357" s="175" t="s">
        <v>420</v>
      </c>
      <c r="K357" s="175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76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4">
        <v>0.16270000000000001</v>
      </c>
      <c r="AE357" s="173">
        <f t="shared" si="62"/>
        <v>1</v>
      </c>
      <c r="AF357" s="173">
        <f>IF(AND(COUNTIFS($J$18:J357,J357)=1,AE357=1),1,"")</f>
        <v>1</v>
      </c>
      <c r="AG357" s="173">
        <f>IF(C357="","",IF(AND(COUNTIFS($J$18:J357,J357)=1,C357&lt;&gt;""),1,""))</f>
        <v>1</v>
      </c>
      <c r="AH357" s="173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2">
        <v>2018</v>
      </c>
      <c r="C358" s="172">
        <v>3</v>
      </c>
      <c r="D358" s="57" t="str">
        <f t="shared" si="69"/>
        <v>Q4</v>
      </c>
      <c r="E358" s="16" t="s">
        <v>28</v>
      </c>
      <c r="F358" s="172">
        <v>2018</v>
      </c>
      <c r="G358" s="172">
        <v>8</v>
      </c>
      <c r="H358" s="175"/>
      <c r="I358" s="57" t="str">
        <f t="shared" si="59"/>
        <v>Q2</v>
      </c>
      <c r="J358" s="175" t="s">
        <v>423</v>
      </c>
      <c r="K358" s="175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76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4">
        <v>0.1694</v>
      </c>
      <c r="AE358" s="173">
        <f t="shared" si="62"/>
        <v>0</v>
      </c>
      <c r="AF358" s="173" t="str">
        <f>IF(AND(COUNTIFS($J$18:J358,J358)=1,AE358=1),1,"")</f>
        <v/>
      </c>
      <c r="AG358" s="173">
        <f>IF(C358="","",IF(AND(COUNTIFS($J$18:J358,J358)=1,C358&lt;&gt;""),1,""))</f>
        <v>1</v>
      </c>
      <c r="AH358" s="173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2">
        <v>2018</v>
      </c>
      <c r="C359" s="172">
        <v>3</v>
      </c>
      <c r="D359" s="57" t="str">
        <f t="shared" si="69"/>
        <v>Q4</v>
      </c>
      <c r="E359" s="16" t="s">
        <v>28</v>
      </c>
      <c r="F359" s="172">
        <v>2018</v>
      </c>
      <c r="G359" s="172">
        <v>6</v>
      </c>
      <c r="H359" s="175"/>
      <c r="I359" s="57" t="str">
        <f t="shared" si="59"/>
        <v>Q1</v>
      </c>
      <c r="J359" s="175" t="s">
        <v>425</v>
      </c>
      <c r="K359" s="175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76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4">
        <v>0.1719</v>
      </c>
      <c r="AE359" s="173">
        <f t="shared" si="62"/>
        <v>1</v>
      </c>
      <c r="AF359" s="173">
        <f>IF(AND(COUNTIFS($J$18:J359,J359)=1,AE359=1),1,"")</f>
        <v>1</v>
      </c>
      <c r="AG359" s="173">
        <f>IF(C359="","",IF(AND(COUNTIFS($J$18:J359,J359)=1,C359&lt;&gt;""),1,""))</f>
        <v>1</v>
      </c>
      <c r="AH359" s="173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2">
        <v>2018</v>
      </c>
      <c r="C360" s="172">
        <v>3</v>
      </c>
      <c r="D360" s="57" t="str">
        <f t="shared" si="69"/>
        <v>Q4</v>
      </c>
      <c r="E360" s="16" t="s">
        <v>43</v>
      </c>
      <c r="F360" s="172">
        <v>2018</v>
      </c>
      <c r="G360" s="172">
        <v>3</v>
      </c>
      <c r="H360" s="175"/>
      <c r="I360" s="57" t="str">
        <f t="shared" si="59"/>
        <v>Q4</v>
      </c>
      <c r="J360" s="175" t="s">
        <v>427</v>
      </c>
      <c r="K360" s="175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76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4">
        <v>0.12</v>
      </c>
      <c r="AE360" s="173">
        <f t="shared" si="62"/>
        <v>0</v>
      </c>
      <c r="AF360" s="173" t="str">
        <f>IF(AND(COUNTIFS($J$18:J360,J360)=1,AE360=1),1,"")</f>
        <v/>
      </c>
      <c r="AG360" s="173">
        <f>IF(C360="","",IF(AND(COUNTIFS($J$18:J360,J360)=1,C360&lt;&gt;""),1,""))</f>
        <v>1</v>
      </c>
      <c r="AH360" s="173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2">
        <v>2018</v>
      </c>
      <c r="C361" s="172">
        <v>3</v>
      </c>
      <c r="D361" s="57" t="str">
        <f t="shared" si="69"/>
        <v>Q4</v>
      </c>
      <c r="E361" s="16" t="s">
        <v>28</v>
      </c>
      <c r="F361" s="172">
        <v>2018</v>
      </c>
      <c r="G361" s="172">
        <v>5</v>
      </c>
      <c r="H361" s="175"/>
      <c r="I361" s="57" t="str">
        <f t="shared" si="59"/>
        <v>Q1</v>
      </c>
      <c r="J361" s="175" t="s">
        <v>429</v>
      </c>
      <c r="K361" s="175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76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4">
        <v>0.16039999999999999</v>
      </c>
      <c r="AE361" s="173">
        <f t="shared" si="62"/>
        <v>1</v>
      </c>
      <c r="AF361" s="173">
        <f>IF(AND(COUNTIFS($J$18:J361,J361)=1,AE361=1),1,"")</f>
        <v>1</v>
      </c>
      <c r="AG361" s="173">
        <f>IF(C361="","",IF(AND(COUNTIFS($J$18:J361,J361)=1,C361&lt;&gt;""),1,""))</f>
        <v>1</v>
      </c>
      <c r="AH361" s="173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2">
        <v>2018</v>
      </c>
      <c r="C362" s="172">
        <v>3</v>
      </c>
      <c r="D362" s="57" t="str">
        <f t="shared" si="69"/>
        <v>Q4</v>
      </c>
      <c r="E362" s="16" t="s">
        <v>28</v>
      </c>
      <c r="F362" s="172">
        <v>2018</v>
      </c>
      <c r="G362" s="172">
        <v>5</v>
      </c>
      <c r="H362" s="175"/>
      <c r="I362" s="57" t="str">
        <f t="shared" si="59"/>
        <v>Q1</v>
      </c>
      <c r="J362" s="175" t="s">
        <v>431</v>
      </c>
      <c r="K362" s="175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76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4">
        <v>0.1313</v>
      </c>
      <c r="AE362" s="173">
        <f t="shared" si="62"/>
        <v>1</v>
      </c>
      <c r="AF362" s="173">
        <f>IF(AND(COUNTIFS($J$18:J362,J362)=1,AE362=1),1,"")</f>
        <v>1</v>
      </c>
      <c r="AG362" s="173">
        <f>IF(C362="","",IF(AND(COUNTIFS($J$18:J362,J362)=1,C362&lt;&gt;""),1,""))</f>
        <v>1</v>
      </c>
      <c r="AH362" s="173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2">
        <v>2018</v>
      </c>
      <c r="C363" s="172">
        <v>5</v>
      </c>
      <c r="D363" s="57" t="str">
        <f t="shared" si="69"/>
        <v>Q1</v>
      </c>
      <c r="E363" s="16" t="s">
        <v>28</v>
      </c>
      <c r="F363" s="172">
        <v>2018</v>
      </c>
      <c r="G363" s="172">
        <v>8</v>
      </c>
      <c r="H363" s="175"/>
      <c r="I363" s="57" t="str">
        <f t="shared" si="59"/>
        <v>Q2</v>
      </c>
      <c r="J363" s="175" t="s">
        <v>433</v>
      </c>
      <c r="K363" s="175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76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4">
        <v>0.1114</v>
      </c>
      <c r="AE363" s="173">
        <f t="shared" si="62"/>
        <v>0</v>
      </c>
      <c r="AF363" s="173" t="str">
        <f>IF(AND(COUNTIFS($J$18:J363,J363)=1,AE363=1),1,"")</f>
        <v/>
      </c>
      <c r="AG363" s="173">
        <f>IF(C363="","",IF(AND(COUNTIFS($J$18:J363,J363)=1,C363&lt;&gt;""),1,""))</f>
        <v>1</v>
      </c>
      <c r="AH363" s="173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2">
        <v>2018</v>
      </c>
      <c r="C364" s="172">
        <v>5</v>
      </c>
      <c r="D364" s="57" t="str">
        <f t="shared" si="69"/>
        <v>Q1</v>
      </c>
      <c r="E364" s="16" t="s">
        <v>28</v>
      </c>
      <c r="F364" s="172">
        <v>2018</v>
      </c>
      <c r="G364" s="172">
        <v>8</v>
      </c>
      <c r="H364" s="175"/>
      <c r="I364" s="57" t="str">
        <f t="shared" si="59"/>
        <v>Q2</v>
      </c>
      <c r="J364" s="175" t="s">
        <v>435</v>
      </c>
      <c r="K364" s="175" t="s">
        <v>3128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76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4">
        <v>9.0899999999999995E-2</v>
      </c>
      <c r="AE364" s="173">
        <f t="shared" si="62"/>
        <v>0</v>
      </c>
      <c r="AF364" s="173" t="str">
        <f>IF(AND(COUNTIFS($J$18:J364,J364)=1,AE364=1),1,"")</f>
        <v/>
      </c>
      <c r="AG364" s="173">
        <f>IF(C364="","",IF(AND(COUNTIFS($J$18:J364,J364)=1,C364&lt;&gt;""),1,""))</f>
        <v>1</v>
      </c>
      <c r="AH364" s="173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2">
        <v>2018</v>
      </c>
      <c r="C365" s="172">
        <v>5</v>
      </c>
      <c r="D365" s="57" t="str">
        <f t="shared" si="69"/>
        <v>Q1</v>
      </c>
      <c r="E365" s="16" t="s">
        <v>28</v>
      </c>
      <c r="F365" s="172">
        <v>2018</v>
      </c>
      <c r="G365" s="172">
        <v>8</v>
      </c>
      <c r="H365" s="175"/>
      <c r="I365" s="57" t="str">
        <f t="shared" si="59"/>
        <v>Q2</v>
      </c>
      <c r="J365" s="175" t="s">
        <v>435</v>
      </c>
      <c r="K365" s="175" t="s">
        <v>3128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76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4">
        <v>9.0899999999999995E-2</v>
      </c>
      <c r="AE365" s="173">
        <f t="shared" si="62"/>
        <v>0</v>
      </c>
      <c r="AF365" s="173" t="str">
        <f>IF(AND(COUNTIFS($J$18:J365,J365)=1,AE365=1),1,"")</f>
        <v/>
      </c>
      <c r="AG365" s="173" t="str">
        <f>IF(C365="","",IF(AND(COUNTIFS($J$18:J365,J365)=1,C365&lt;&gt;""),1,""))</f>
        <v/>
      </c>
      <c r="AH365" s="173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2">
        <v>2018</v>
      </c>
      <c r="C366" s="172">
        <v>5</v>
      </c>
      <c r="D366" s="57" t="str">
        <f t="shared" si="69"/>
        <v>Q1</v>
      </c>
      <c r="E366" s="16" t="s">
        <v>28</v>
      </c>
      <c r="F366" s="172">
        <v>2018</v>
      </c>
      <c r="G366" s="172">
        <v>8</v>
      </c>
      <c r="H366" s="175"/>
      <c r="I366" s="57" t="str">
        <f t="shared" si="59"/>
        <v>Q2</v>
      </c>
      <c r="J366" s="175" t="s">
        <v>435</v>
      </c>
      <c r="K366" s="175" t="s">
        <v>3128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76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4">
        <v>9.0899999999999995E-2</v>
      </c>
      <c r="AE366" s="173">
        <f t="shared" si="62"/>
        <v>0</v>
      </c>
      <c r="AF366" s="173" t="str">
        <f>IF(AND(COUNTIFS($J$18:J366,J366)=1,AE366=1),1,"")</f>
        <v/>
      </c>
      <c r="AG366" s="173" t="str">
        <f>IF(C366="","",IF(AND(COUNTIFS($J$18:J366,J366)=1,C366&lt;&gt;""),1,""))</f>
        <v/>
      </c>
      <c r="AH366" s="173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2">
        <v>2018</v>
      </c>
      <c r="C367" s="172">
        <v>5</v>
      </c>
      <c r="D367" s="57" t="str">
        <f t="shared" si="69"/>
        <v>Q1</v>
      </c>
      <c r="E367" s="16" t="s">
        <v>28</v>
      </c>
      <c r="F367" s="172">
        <v>2018</v>
      </c>
      <c r="G367" s="172">
        <v>8</v>
      </c>
      <c r="H367" s="175"/>
      <c r="I367" s="57" t="str">
        <f t="shared" si="59"/>
        <v>Q2</v>
      </c>
      <c r="J367" s="175" t="s">
        <v>436</v>
      </c>
      <c r="K367" s="175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76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4">
        <v>0.1338</v>
      </c>
      <c r="AE367" s="173">
        <f t="shared" si="62"/>
        <v>1</v>
      </c>
      <c r="AF367" s="173">
        <f>IF(AND(COUNTIFS($J$18:J367,J367)=1,AE367=1),1,"")</f>
        <v>1</v>
      </c>
      <c r="AG367" s="173">
        <f>IF(C367="","",IF(AND(COUNTIFS($J$18:J367,J367)=1,C367&lt;&gt;""),1,""))</f>
        <v>1</v>
      </c>
      <c r="AH367" s="173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2">
        <v>2018</v>
      </c>
      <c r="C368" s="172">
        <v>5</v>
      </c>
      <c r="D368" s="57" t="str">
        <f t="shared" si="69"/>
        <v>Q1</v>
      </c>
      <c r="E368" s="16" t="s">
        <v>28</v>
      </c>
      <c r="F368" s="172">
        <v>2018</v>
      </c>
      <c r="G368" s="172">
        <v>12</v>
      </c>
      <c r="H368" s="175"/>
      <c r="I368" s="57" t="str">
        <f t="shared" si="59"/>
        <v>Q3</v>
      </c>
      <c r="J368" s="175" t="s">
        <v>439</v>
      </c>
      <c r="K368" s="175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76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4">
        <v>8.2500000000000004E-2</v>
      </c>
      <c r="AE368" s="173">
        <f t="shared" si="62"/>
        <v>0</v>
      </c>
      <c r="AF368" s="173" t="str">
        <f>IF(AND(COUNTIFS($J$18:J368,J368)=1,AE368=1),1,"")</f>
        <v/>
      </c>
      <c r="AG368" s="173">
        <f>IF(C368="","",IF(AND(COUNTIFS($J$18:J368,J368)=1,C368&lt;&gt;""),1,""))</f>
        <v>1</v>
      </c>
      <c r="AH368" s="173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2">
        <v>2018</v>
      </c>
      <c r="C369" s="172">
        <v>5</v>
      </c>
      <c r="D369" s="57" t="str">
        <f t="shared" si="69"/>
        <v>Q1</v>
      </c>
      <c r="E369" s="16" t="s">
        <v>28</v>
      </c>
      <c r="F369" s="172">
        <v>2018</v>
      </c>
      <c r="G369" s="172">
        <v>12</v>
      </c>
      <c r="H369" s="175"/>
      <c r="I369" s="57" t="str">
        <f t="shared" si="59"/>
        <v>Q3</v>
      </c>
      <c r="J369" s="175" t="s">
        <v>439</v>
      </c>
      <c r="K369" s="175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76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4">
        <v>8.2500000000000004E-2</v>
      </c>
      <c r="AE369" s="173">
        <f t="shared" si="62"/>
        <v>0</v>
      </c>
      <c r="AF369" s="173" t="str">
        <f>IF(AND(COUNTIFS($J$18:J369,J369)=1,AE369=1),1,"")</f>
        <v/>
      </c>
      <c r="AG369" s="173" t="str">
        <f>IF(C369="","",IF(AND(COUNTIFS($J$18:J369,J369)=1,C369&lt;&gt;""),1,""))</f>
        <v/>
      </c>
      <c r="AH369" s="173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2">
        <v>2018</v>
      </c>
      <c r="C370" s="172">
        <v>5</v>
      </c>
      <c r="D370" s="57" t="str">
        <f t="shared" si="69"/>
        <v>Q1</v>
      </c>
      <c r="E370" s="16" t="s">
        <v>28</v>
      </c>
      <c r="F370" s="172">
        <v>2018</v>
      </c>
      <c r="G370" s="172">
        <v>7</v>
      </c>
      <c r="H370" s="175"/>
      <c r="I370" s="57" t="str">
        <f t="shared" si="59"/>
        <v>Q2</v>
      </c>
      <c r="J370" s="175" t="s">
        <v>441</v>
      </c>
      <c r="K370" s="175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76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4">
        <v>0.14019999999999999</v>
      </c>
      <c r="AE370" s="173">
        <f t="shared" si="62"/>
        <v>1</v>
      </c>
      <c r="AF370" s="173">
        <f>IF(AND(COUNTIFS($J$18:J370,J370)=1,AE370=1),1,"")</f>
        <v>1</v>
      </c>
      <c r="AG370" s="173">
        <f>IF(C370="","",IF(AND(COUNTIFS($J$18:J370,J370)=1,C370&lt;&gt;""),1,""))</f>
        <v>1</v>
      </c>
      <c r="AH370" s="173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2">
        <v>2018</v>
      </c>
      <c r="C371" s="172">
        <v>5</v>
      </c>
      <c r="D371" s="57" t="str">
        <f t="shared" si="69"/>
        <v>Q1</v>
      </c>
      <c r="E371" s="16" t="s">
        <v>28</v>
      </c>
      <c r="F371" s="172">
        <v>2018</v>
      </c>
      <c r="G371" s="172">
        <v>7</v>
      </c>
      <c r="H371" s="175"/>
      <c r="I371" s="57" t="str">
        <f t="shared" si="59"/>
        <v>Q2</v>
      </c>
      <c r="J371" s="175" t="s">
        <v>442</v>
      </c>
      <c r="K371" s="175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76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4">
        <v>7.3599999999999999E-2</v>
      </c>
      <c r="AE371" s="173">
        <f t="shared" si="62"/>
        <v>0</v>
      </c>
      <c r="AF371" s="173" t="str">
        <f>IF(AND(COUNTIFS($J$18:J371,J371)=1,AE371=1),1,"")</f>
        <v/>
      </c>
      <c r="AG371" s="173">
        <f>IF(C371="","",IF(AND(COUNTIFS($J$18:J371,J371)=1,C371&lt;&gt;""),1,""))</f>
        <v>1</v>
      </c>
      <c r="AH371" s="173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2">
        <v>2018</v>
      </c>
      <c r="C372" s="172">
        <v>5</v>
      </c>
      <c r="D372" s="57" t="str">
        <f t="shared" si="69"/>
        <v>Q1</v>
      </c>
      <c r="E372" s="16" t="s">
        <v>28</v>
      </c>
      <c r="F372" s="172">
        <v>2018</v>
      </c>
      <c r="G372" s="172">
        <v>7</v>
      </c>
      <c r="H372" s="175"/>
      <c r="I372" s="57" t="str">
        <f t="shared" si="59"/>
        <v>Q2</v>
      </c>
      <c r="J372" s="175" t="s">
        <v>443</v>
      </c>
      <c r="K372" s="175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76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4">
        <v>0.16350000000000001</v>
      </c>
      <c r="AE372" s="173">
        <f t="shared" si="62"/>
        <v>1</v>
      </c>
      <c r="AF372" s="173">
        <f>IF(AND(COUNTIFS($J$18:J372,J372)=1,AE372=1),1,"")</f>
        <v>1</v>
      </c>
      <c r="AG372" s="173">
        <f>IF(C372="","",IF(AND(COUNTIFS($J$18:J372,J372)=1,C372&lt;&gt;""),1,""))</f>
        <v>1</v>
      </c>
      <c r="AH372" s="173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2">
        <v>2018</v>
      </c>
      <c r="C373" s="172">
        <v>5</v>
      </c>
      <c r="D373" s="57" t="str">
        <f t="shared" si="69"/>
        <v>Q1</v>
      </c>
      <c r="E373" s="16" t="s">
        <v>28</v>
      </c>
      <c r="F373" s="172">
        <v>2018</v>
      </c>
      <c r="G373" s="172">
        <v>6</v>
      </c>
      <c r="H373" s="175"/>
      <c r="I373" s="57" t="str">
        <f t="shared" si="59"/>
        <v>Q1</v>
      </c>
      <c r="J373" s="175" t="s">
        <v>446</v>
      </c>
      <c r="K373" s="175" t="s">
        <v>3129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76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4">
        <v>0.1603</v>
      </c>
      <c r="AE373" s="173">
        <f t="shared" si="62"/>
        <v>1</v>
      </c>
      <c r="AF373" s="173">
        <f>IF(AND(COUNTIFS($J$18:J373,J373)=1,AE373=1),1,"")</f>
        <v>1</v>
      </c>
      <c r="AG373" s="173">
        <f>IF(C373="","",IF(AND(COUNTIFS($J$18:J373,J373)=1,C373&lt;&gt;""),1,""))</f>
        <v>1</v>
      </c>
      <c r="AH373" s="173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2">
        <v>2018</v>
      </c>
      <c r="C374" s="172">
        <v>5</v>
      </c>
      <c r="D374" s="57" t="str">
        <f t="shared" si="69"/>
        <v>Q1</v>
      </c>
      <c r="E374" s="16" t="s">
        <v>28</v>
      </c>
      <c r="F374" s="172">
        <v>2018</v>
      </c>
      <c r="G374" s="172">
        <v>6</v>
      </c>
      <c r="H374" s="175"/>
      <c r="I374" s="57" t="str">
        <f t="shared" si="59"/>
        <v>Q1</v>
      </c>
      <c r="J374" s="175" t="s">
        <v>448</v>
      </c>
      <c r="K374" s="175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76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4">
        <v>0.16109999999999999</v>
      </c>
      <c r="AE374" s="173">
        <f t="shared" si="62"/>
        <v>1</v>
      </c>
      <c r="AF374" s="173">
        <f>IF(AND(COUNTIFS($J$18:J374,J374)=1,AE374=1),1,"")</f>
        <v>1</v>
      </c>
      <c r="AG374" s="173">
        <f>IF(C374="","",IF(AND(COUNTIFS($J$18:J374,J374)=1,C374&lt;&gt;""),1,""))</f>
        <v>1</v>
      </c>
      <c r="AH374" s="173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2">
        <v>2018</v>
      </c>
      <c r="C375" s="172">
        <v>5</v>
      </c>
      <c r="D375" s="57" t="str">
        <f t="shared" si="69"/>
        <v>Q1</v>
      </c>
      <c r="E375" s="16" t="s">
        <v>28</v>
      </c>
      <c r="F375" s="172">
        <v>2018</v>
      </c>
      <c r="G375" s="172">
        <v>6</v>
      </c>
      <c r="H375" s="175"/>
      <c r="I375" s="57" t="str">
        <f t="shared" si="59"/>
        <v>Q1</v>
      </c>
      <c r="J375" s="175" t="s">
        <v>448</v>
      </c>
      <c r="K375" s="175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76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4">
        <v>0.16109999999999999</v>
      </c>
      <c r="AE375" s="173">
        <f t="shared" si="62"/>
        <v>1</v>
      </c>
      <c r="AF375" s="173" t="str">
        <f>IF(AND(COUNTIFS($J$18:J375,J375)=1,AE375=1),1,"")</f>
        <v/>
      </c>
      <c r="AG375" s="173" t="str">
        <f>IF(C375="","",IF(AND(COUNTIFS($J$18:J375,J375)=1,C375&lt;&gt;""),1,""))</f>
        <v/>
      </c>
      <c r="AH375" s="173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2">
        <v>2018</v>
      </c>
      <c r="C376" s="172">
        <v>5</v>
      </c>
      <c r="D376" s="57" t="str">
        <f t="shared" si="69"/>
        <v>Q1</v>
      </c>
      <c r="E376" s="16" t="s">
        <v>28</v>
      </c>
      <c r="F376" s="172">
        <v>2018</v>
      </c>
      <c r="G376" s="172">
        <v>6</v>
      </c>
      <c r="H376" s="175"/>
      <c r="I376" s="57" t="str">
        <f t="shared" si="59"/>
        <v>Q1</v>
      </c>
      <c r="J376" s="175" t="s">
        <v>450</v>
      </c>
      <c r="K376" s="175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76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4">
        <v>0.24629999999999999</v>
      </c>
      <c r="AE376" s="173">
        <f t="shared" si="62"/>
        <v>0</v>
      </c>
      <c r="AF376" s="173" t="str">
        <f>IF(AND(COUNTIFS($J$18:J376,J376)=1,AE376=1),1,"")</f>
        <v/>
      </c>
      <c r="AG376" s="173">
        <f>IF(C376="","",IF(AND(COUNTIFS($J$18:J376,J376)=1,C376&lt;&gt;""),1,""))</f>
        <v>1</v>
      </c>
      <c r="AH376" s="173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2">
        <v>2018</v>
      </c>
      <c r="C377" s="172">
        <v>5</v>
      </c>
      <c r="D377" s="57" t="str">
        <f t="shared" si="69"/>
        <v>Q1</v>
      </c>
      <c r="E377" s="16" t="s">
        <v>28</v>
      </c>
      <c r="F377" s="172">
        <v>2018</v>
      </c>
      <c r="G377" s="172">
        <v>6</v>
      </c>
      <c r="H377" s="175"/>
      <c r="I377" s="57" t="str">
        <f t="shared" si="59"/>
        <v>Q1</v>
      </c>
      <c r="J377" s="175" t="s">
        <v>454</v>
      </c>
      <c r="K377" s="175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76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4">
        <v>0.1198</v>
      </c>
      <c r="AE377" s="173">
        <f t="shared" si="62"/>
        <v>0</v>
      </c>
      <c r="AF377" s="173" t="str">
        <f>IF(AND(COUNTIFS($J$18:J377,J377)=1,AE377=1),1,"")</f>
        <v/>
      </c>
      <c r="AG377" s="173">
        <f>IF(C377="","",IF(AND(COUNTIFS($J$18:J377,J377)=1,C377&lt;&gt;""),1,""))</f>
        <v>1</v>
      </c>
      <c r="AH377" s="173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2">
        <v>2018</v>
      </c>
      <c r="C378" s="172">
        <v>5</v>
      </c>
      <c r="D378" s="57" t="str">
        <f t="shared" si="69"/>
        <v>Q1</v>
      </c>
      <c r="E378" s="16" t="s">
        <v>28</v>
      </c>
      <c r="F378" s="172">
        <v>2018</v>
      </c>
      <c r="G378" s="172">
        <v>5</v>
      </c>
      <c r="H378" s="175"/>
      <c r="I378" s="57" t="str">
        <f t="shared" si="59"/>
        <v>Q1</v>
      </c>
      <c r="J378" s="175" t="s">
        <v>456</v>
      </c>
      <c r="K378" s="175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76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4">
        <v>0.12</v>
      </c>
      <c r="AE378" s="173">
        <f t="shared" si="62"/>
        <v>0</v>
      </c>
      <c r="AF378" s="173" t="str">
        <f>IF(AND(COUNTIFS($J$18:J378,J378)=1,AE378=1),1,"")</f>
        <v/>
      </c>
      <c r="AG378" s="173">
        <f>IF(C378="","",IF(AND(COUNTIFS($J$18:J378,J378)=1,C378&lt;&gt;""),1,""))</f>
        <v>1</v>
      </c>
      <c r="AH378" s="173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2">
        <v>2018</v>
      </c>
      <c r="C379" s="172">
        <v>5</v>
      </c>
      <c r="D379" s="57" t="str">
        <f t="shared" si="69"/>
        <v>Q1</v>
      </c>
      <c r="E379" s="16" t="s">
        <v>28</v>
      </c>
      <c r="F379" s="172">
        <v>2018</v>
      </c>
      <c r="G379" s="172">
        <v>5</v>
      </c>
      <c r="H379" s="175"/>
      <c r="I379" s="57" t="str">
        <f t="shared" si="59"/>
        <v>Q1</v>
      </c>
      <c r="J379" s="175" t="s">
        <v>456</v>
      </c>
      <c r="K379" s="175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76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4">
        <v>0.12</v>
      </c>
      <c r="AE379" s="173">
        <f t="shared" si="62"/>
        <v>0</v>
      </c>
      <c r="AF379" s="173" t="str">
        <f>IF(AND(COUNTIFS($J$18:J379,J379)=1,AE379=1),1,"")</f>
        <v/>
      </c>
      <c r="AG379" s="173" t="str">
        <f>IF(C379="","",IF(AND(COUNTIFS($J$18:J379,J379)=1,C379&lt;&gt;""),1,""))</f>
        <v/>
      </c>
      <c r="AH379" s="173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2">
        <v>2018</v>
      </c>
      <c r="C380" s="172">
        <v>5</v>
      </c>
      <c r="D380" s="57" t="str">
        <f t="shared" si="69"/>
        <v>Q1</v>
      </c>
      <c r="E380" s="16" t="s">
        <v>28</v>
      </c>
      <c r="F380" s="172">
        <v>2018</v>
      </c>
      <c r="G380" s="172">
        <v>5</v>
      </c>
      <c r="H380" s="175"/>
      <c r="I380" s="57" t="str">
        <f t="shared" si="59"/>
        <v>Q1</v>
      </c>
      <c r="J380" s="175" t="s">
        <v>456</v>
      </c>
      <c r="K380" s="175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76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4">
        <v>0.12</v>
      </c>
      <c r="AE380" s="173">
        <f t="shared" si="62"/>
        <v>0</v>
      </c>
      <c r="AF380" s="173" t="str">
        <f>IF(AND(COUNTIFS($J$18:J380,J380)=1,AE380=1),1,"")</f>
        <v/>
      </c>
      <c r="AG380" s="173" t="str">
        <f>IF(C380="","",IF(AND(COUNTIFS($J$18:J380,J380)=1,C380&lt;&gt;""),1,""))</f>
        <v/>
      </c>
      <c r="AH380" s="173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2">
        <v>2018</v>
      </c>
      <c r="C381" s="172">
        <v>5</v>
      </c>
      <c r="D381" s="57" t="str">
        <f t="shared" si="69"/>
        <v>Q1</v>
      </c>
      <c r="E381" s="16" t="s">
        <v>28</v>
      </c>
      <c r="F381" s="172">
        <v>2018</v>
      </c>
      <c r="G381" s="172">
        <v>5</v>
      </c>
      <c r="H381" s="175"/>
      <c r="I381" s="57" t="str">
        <f t="shared" si="59"/>
        <v>Q1</v>
      </c>
      <c r="J381" s="175" t="s">
        <v>458</v>
      </c>
      <c r="K381" s="175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76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4">
        <v>0.1381</v>
      </c>
      <c r="AE381" s="173">
        <f t="shared" si="62"/>
        <v>1</v>
      </c>
      <c r="AF381" s="173">
        <f>IF(AND(COUNTIFS($J$18:J381,J381)=1,AE381=1),1,"")</f>
        <v>1</v>
      </c>
      <c r="AG381" s="173">
        <f>IF(C381="","",IF(AND(COUNTIFS($J$18:J381,J381)=1,C381&lt;&gt;""),1,""))</f>
        <v>1</v>
      </c>
      <c r="AH381" s="173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2">
        <v>2018</v>
      </c>
      <c r="C382" s="172">
        <v>5</v>
      </c>
      <c r="D382" s="57" t="str">
        <f t="shared" si="69"/>
        <v>Q1</v>
      </c>
      <c r="E382" s="16" t="s">
        <v>28</v>
      </c>
      <c r="F382" s="172">
        <v>2018</v>
      </c>
      <c r="G382" s="172">
        <v>5</v>
      </c>
      <c r="H382" s="175"/>
      <c r="I382" s="57" t="str">
        <f t="shared" si="59"/>
        <v>Q1</v>
      </c>
      <c r="J382" s="175" t="s">
        <v>461</v>
      </c>
      <c r="K382" s="175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76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4">
        <v>0.16039999999999999</v>
      </c>
      <c r="AE382" s="173">
        <f t="shared" si="62"/>
        <v>0</v>
      </c>
      <c r="AF382" s="173" t="str">
        <f>IF(AND(COUNTIFS($J$18:J382,J382)=1,AE382=1),1,"")</f>
        <v/>
      </c>
      <c r="AG382" s="173">
        <f>IF(C382="","",IF(AND(COUNTIFS($J$18:J382,J382)=1,C382&lt;&gt;""),1,""))</f>
        <v>1</v>
      </c>
      <c r="AH382" s="173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2">
        <v>2018</v>
      </c>
      <c r="C383" s="172">
        <v>5</v>
      </c>
      <c r="D383" s="57" t="str">
        <f t="shared" si="69"/>
        <v>Q1</v>
      </c>
      <c r="E383" s="16" t="s">
        <v>28</v>
      </c>
      <c r="F383" s="172">
        <v>2018</v>
      </c>
      <c r="G383" s="172">
        <v>11</v>
      </c>
      <c r="H383" s="175"/>
      <c r="I383" s="57" t="str">
        <f t="shared" si="59"/>
        <v>Q3</v>
      </c>
      <c r="J383" s="175" t="s">
        <v>436</v>
      </c>
      <c r="K383" s="175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76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4">
        <v>0.1338</v>
      </c>
      <c r="AE383" s="173">
        <f t="shared" si="62"/>
        <v>1</v>
      </c>
      <c r="AF383" s="173" t="str">
        <f>IF(AND(COUNTIFS($J$18:J383,J383)=1,AE383=1),1,"")</f>
        <v/>
      </c>
      <c r="AG383" s="173" t="str">
        <f>IF(C383="","",IF(AND(COUNTIFS($J$18:J383,J383)=1,C383&lt;&gt;""),1,""))</f>
        <v/>
      </c>
      <c r="AH383" s="173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2">
        <v>2018</v>
      </c>
      <c r="C384" s="172">
        <v>5</v>
      </c>
      <c r="D384" s="57" t="str">
        <f t="shared" si="69"/>
        <v>Q1</v>
      </c>
      <c r="E384" s="16" t="s">
        <v>28</v>
      </c>
      <c r="F384" s="172">
        <v>2018</v>
      </c>
      <c r="G384" s="172">
        <v>10</v>
      </c>
      <c r="H384" s="175"/>
      <c r="I384" s="57" t="str">
        <f t="shared" si="59"/>
        <v>Q3</v>
      </c>
      <c r="J384" s="175" t="s">
        <v>465</v>
      </c>
      <c r="K384" s="175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76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4">
        <v>0.16200000000000001</v>
      </c>
      <c r="AE384" s="173">
        <f t="shared" si="62"/>
        <v>1</v>
      </c>
      <c r="AF384" s="173">
        <f>IF(AND(COUNTIFS($J$18:J384,J384)=1,AE384=1),1,"")</f>
        <v>1</v>
      </c>
      <c r="AG384" s="173">
        <f>IF(C384="","",IF(AND(COUNTIFS($J$18:J384,J384)=1,C384&lt;&gt;""),1,""))</f>
        <v>1</v>
      </c>
      <c r="AH384" s="173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2">
        <v>2018</v>
      </c>
      <c r="C385" s="172">
        <v>11</v>
      </c>
      <c r="D385" s="57" t="str">
        <f t="shared" si="69"/>
        <v>Q3</v>
      </c>
      <c r="E385" s="16" t="s">
        <v>28</v>
      </c>
      <c r="F385" s="172">
        <v>2018</v>
      </c>
      <c r="G385" s="172">
        <v>12</v>
      </c>
      <c r="H385" s="175"/>
      <c r="I385" s="57" t="str">
        <f t="shared" si="59"/>
        <v>Q3</v>
      </c>
      <c r="J385" s="175" t="s">
        <v>467</v>
      </c>
      <c r="K385" s="175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76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4">
        <v>0.1188</v>
      </c>
      <c r="AE385" s="173">
        <f t="shared" si="62"/>
        <v>1</v>
      </c>
      <c r="AF385" s="173">
        <f>IF(AND(COUNTIFS($J$18:J385,J385)=1,AE385=1),1,"")</f>
        <v>1</v>
      </c>
      <c r="AG385" s="173">
        <f>IF(C385="","",IF(AND(COUNTIFS($J$18:J385,J385)=1,C385&lt;&gt;""),1,""))</f>
        <v>1</v>
      </c>
      <c r="AH385" s="173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2">
        <v>2018</v>
      </c>
      <c r="C386" s="172">
        <v>11</v>
      </c>
      <c r="D386" s="57" t="str">
        <f t="shared" si="69"/>
        <v>Q3</v>
      </c>
      <c r="E386" s="16" t="s">
        <v>28</v>
      </c>
      <c r="F386" s="172">
        <v>2018</v>
      </c>
      <c r="G386" s="172">
        <v>12</v>
      </c>
      <c r="H386" s="175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5" t="s">
        <v>469</v>
      </c>
      <c r="K386" s="175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76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4">
        <v>0.1002</v>
      </c>
      <c r="AE386" s="173">
        <f t="shared" ref="AE386:AE449" si="74">IF(Q386="","",IF(Q386="Yes",1,0))</f>
        <v>0</v>
      </c>
      <c r="AF386" s="173" t="str">
        <f>IF(AND(COUNTIFS($J$18:J386,J386)=1,AE386=1),1,"")</f>
        <v/>
      </c>
      <c r="AG386" s="173">
        <f>IF(C386="","",IF(AND(COUNTIFS($J$18:J386,J386)=1,C386&lt;&gt;""),1,""))</f>
        <v>1</v>
      </c>
      <c r="AH386" s="173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2">
        <v>2018</v>
      </c>
      <c r="C387" s="172">
        <v>11</v>
      </c>
      <c r="D387" s="57" t="str">
        <f t="shared" si="69"/>
        <v>Q3</v>
      </c>
      <c r="E387" s="16" t="s">
        <v>28</v>
      </c>
      <c r="F387" s="172">
        <v>2018</v>
      </c>
      <c r="G387" s="172">
        <v>12</v>
      </c>
      <c r="H387" s="175"/>
      <c r="I387" s="57" t="str">
        <f t="shared" si="71"/>
        <v>Q3</v>
      </c>
      <c r="J387" s="175" t="s">
        <v>469</v>
      </c>
      <c r="K387" s="175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76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4">
        <v>0.1002</v>
      </c>
      <c r="AE387" s="173">
        <f t="shared" si="74"/>
        <v>0</v>
      </c>
      <c r="AF387" s="173" t="str">
        <f>IF(AND(COUNTIFS($J$18:J387,J387)=1,AE387=1),1,"")</f>
        <v/>
      </c>
      <c r="AG387" s="173" t="str">
        <f>IF(C387="","",IF(AND(COUNTIFS($J$18:J387,J387)=1,C387&lt;&gt;""),1,""))</f>
        <v/>
      </c>
      <c r="AH387" s="173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2">
        <v>2018</v>
      </c>
      <c r="C388" s="172">
        <v>11</v>
      </c>
      <c r="D388" s="57" t="str">
        <f t="shared" si="69"/>
        <v>Q3</v>
      </c>
      <c r="E388" s="16" t="s">
        <v>28</v>
      </c>
      <c r="F388" s="172">
        <v>2018</v>
      </c>
      <c r="G388" s="172">
        <v>12</v>
      </c>
      <c r="H388" s="175"/>
      <c r="I388" s="57" t="str">
        <f t="shared" si="71"/>
        <v>Q3</v>
      </c>
      <c r="J388" s="175" t="s">
        <v>471</v>
      </c>
      <c r="K388" s="175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76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4">
        <v>0.1171</v>
      </c>
      <c r="AE388" s="173">
        <f t="shared" si="74"/>
        <v>0</v>
      </c>
      <c r="AF388" s="173" t="str">
        <f>IF(AND(COUNTIFS($J$18:J388,J388)=1,AE388=1),1,"")</f>
        <v/>
      </c>
      <c r="AG388" s="173">
        <f>IF(C388="","",IF(AND(COUNTIFS($J$18:J388,J388)=1,C388&lt;&gt;""),1,""))</f>
        <v>1</v>
      </c>
      <c r="AH388" s="173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2">
        <v>2018</v>
      </c>
      <c r="C389" s="172">
        <v>11</v>
      </c>
      <c r="D389" s="57" t="str">
        <f t="shared" si="69"/>
        <v>Q3</v>
      </c>
      <c r="E389" s="16" t="s">
        <v>28</v>
      </c>
      <c r="F389" s="172">
        <v>2018</v>
      </c>
      <c r="G389" s="172">
        <v>12</v>
      </c>
      <c r="H389" s="175"/>
      <c r="I389" s="57" t="str">
        <f t="shared" si="71"/>
        <v>Q3</v>
      </c>
      <c r="J389" s="175" t="s">
        <v>473</v>
      </c>
      <c r="K389" s="175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76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4">
        <v>0.14549999999999999</v>
      </c>
      <c r="AE389" s="173">
        <f t="shared" si="74"/>
        <v>0</v>
      </c>
      <c r="AF389" s="173" t="str">
        <f>IF(AND(COUNTIFS($J$18:J389,J389)=1,AE389=1),1,"")</f>
        <v/>
      </c>
      <c r="AG389" s="173">
        <f>IF(C389="","",IF(AND(COUNTIFS($J$18:J389,J389)=1,C389&lt;&gt;""),1,""))</f>
        <v>1</v>
      </c>
      <c r="AH389" s="173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2">
        <v>2018</v>
      </c>
      <c r="C390" s="172">
        <v>11</v>
      </c>
      <c r="D390" s="57" t="str">
        <f t="shared" si="69"/>
        <v>Q3</v>
      </c>
      <c r="E390" s="16" t="s">
        <v>28</v>
      </c>
      <c r="F390" s="172">
        <v>2018</v>
      </c>
      <c r="G390" s="172">
        <v>11</v>
      </c>
      <c r="H390" s="175"/>
      <c r="I390" s="57" t="str">
        <f t="shared" si="71"/>
        <v>Q3</v>
      </c>
      <c r="J390" s="175" t="s">
        <v>474</v>
      </c>
      <c r="K390" s="175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76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4">
        <v>0.12</v>
      </c>
      <c r="AE390" s="173">
        <f t="shared" si="74"/>
        <v>0</v>
      </c>
      <c r="AF390" s="173" t="str">
        <f>IF(AND(COUNTIFS($J$18:J390,J390)=1,AE390=1),1,"")</f>
        <v/>
      </c>
      <c r="AG390" s="173">
        <f>IF(C390="","",IF(AND(COUNTIFS($J$18:J390,J390)=1,C390&lt;&gt;""),1,""))</f>
        <v>1</v>
      </c>
      <c r="AH390" s="173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2">
        <v>2018</v>
      </c>
      <c r="C391" s="172">
        <v>10</v>
      </c>
      <c r="D391" s="57" t="str">
        <f t="shared" si="69"/>
        <v>Q3</v>
      </c>
      <c r="E391" s="16" t="s">
        <v>28</v>
      </c>
      <c r="F391" s="172">
        <v>2018</v>
      </c>
      <c r="G391" s="172">
        <v>12</v>
      </c>
      <c r="H391" s="175"/>
      <c r="I391" s="57" t="str">
        <f t="shared" si="71"/>
        <v>Q3</v>
      </c>
      <c r="J391" s="175" t="s">
        <v>476</v>
      </c>
      <c r="K391" s="175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76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4">
        <v>0.1119</v>
      </c>
      <c r="AE391" s="173">
        <f t="shared" si="74"/>
        <v>0</v>
      </c>
      <c r="AF391" s="173" t="str">
        <f>IF(AND(COUNTIFS($J$18:J391,J391)=1,AE391=1),1,"")</f>
        <v/>
      </c>
      <c r="AG391" s="173">
        <f>IF(C391="","",IF(AND(COUNTIFS($J$18:J391,J391)=1,C391&lt;&gt;""),1,""))</f>
        <v>1</v>
      </c>
      <c r="AH391" s="173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2">
        <v>2018</v>
      </c>
      <c r="C392" s="172">
        <v>10</v>
      </c>
      <c r="D392" s="57" t="str">
        <f t="shared" si="69"/>
        <v>Q3</v>
      </c>
      <c r="E392" s="16" t="s">
        <v>28</v>
      </c>
      <c r="F392" s="172">
        <v>2018</v>
      </c>
      <c r="G392" s="172">
        <v>12</v>
      </c>
      <c r="H392" s="175"/>
      <c r="I392" s="57" t="str">
        <f t="shared" si="71"/>
        <v>Q3</v>
      </c>
      <c r="J392" s="175" t="s">
        <v>478</v>
      </c>
      <c r="K392" s="175" t="s">
        <v>3130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76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4">
        <v>0.12</v>
      </c>
      <c r="AE392" s="173">
        <f t="shared" si="74"/>
        <v>1</v>
      </c>
      <c r="AF392" s="173">
        <f>IF(AND(COUNTIFS($J$18:J392,J392)=1,AE392=1),1,"")</f>
        <v>1</v>
      </c>
      <c r="AG392" s="173">
        <f>IF(C392="","",IF(AND(COUNTIFS($J$18:J392,J392)=1,C392&lt;&gt;""),1,""))</f>
        <v>1</v>
      </c>
      <c r="AH392" s="173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2">
        <v>2018</v>
      </c>
      <c r="C393" s="172">
        <v>10</v>
      </c>
      <c r="D393" s="57" t="str">
        <f t="shared" si="69"/>
        <v>Q3</v>
      </c>
      <c r="E393" s="16" t="s">
        <v>28</v>
      </c>
      <c r="F393" s="172">
        <v>2018</v>
      </c>
      <c r="G393" s="172">
        <v>12</v>
      </c>
      <c r="H393" s="175"/>
      <c r="I393" s="57" t="str">
        <f t="shared" si="71"/>
        <v>Q3</v>
      </c>
      <c r="J393" s="175" t="s">
        <v>481</v>
      </c>
      <c r="K393" s="175" t="s">
        <v>3131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76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4">
        <v>9.1600000000000001E-2</v>
      </c>
      <c r="AE393" s="173">
        <f t="shared" si="74"/>
        <v>1</v>
      </c>
      <c r="AF393" s="173">
        <f>IF(AND(COUNTIFS($J$18:J393,J393)=1,AE393=1),1,"")</f>
        <v>1</v>
      </c>
      <c r="AG393" s="173">
        <f>IF(C393="","",IF(AND(COUNTIFS($J$18:J393,J393)=1,C393&lt;&gt;""),1,""))</f>
        <v>1</v>
      </c>
      <c r="AH393" s="173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2">
        <v>2018</v>
      </c>
      <c r="C394" s="172">
        <v>10</v>
      </c>
      <c r="D394" s="57" t="str">
        <f t="shared" si="69"/>
        <v>Q3</v>
      </c>
      <c r="E394" s="16" t="s">
        <v>28</v>
      </c>
      <c r="F394" s="172">
        <v>2018</v>
      </c>
      <c r="G394" s="172">
        <v>11</v>
      </c>
      <c r="H394" s="175"/>
      <c r="I394" s="57" t="str">
        <f t="shared" si="71"/>
        <v>Q3</v>
      </c>
      <c r="J394" s="175" t="s">
        <v>482</v>
      </c>
      <c r="K394" s="175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76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4">
        <v>0.2283</v>
      </c>
      <c r="AE394" s="173">
        <f t="shared" si="74"/>
        <v>0</v>
      </c>
      <c r="AF394" s="173" t="str">
        <f>IF(AND(COUNTIFS($J$18:J394,J394)=1,AE394=1),1,"")</f>
        <v/>
      </c>
      <c r="AG394" s="173">
        <f>IF(C394="","",IF(AND(COUNTIFS($J$18:J394,J394)=1,C394&lt;&gt;""),1,""))</f>
        <v>1</v>
      </c>
      <c r="AH394" s="173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2">
        <v>2018</v>
      </c>
      <c r="C395" s="172">
        <v>10</v>
      </c>
      <c r="D395" s="57" t="str">
        <f t="shared" si="69"/>
        <v>Q3</v>
      </c>
      <c r="E395" s="16" t="s">
        <v>28</v>
      </c>
      <c r="F395" s="172">
        <v>2018</v>
      </c>
      <c r="G395" s="172">
        <v>11</v>
      </c>
      <c r="H395" s="175"/>
      <c r="I395" s="57" t="str">
        <f t="shared" si="71"/>
        <v>Q3</v>
      </c>
      <c r="J395" s="175" t="s">
        <v>481</v>
      </c>
      <c r="K395" s="175" t="s">
        <v>3131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76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4">
        <v>0.12</v>
      </c>
      <c r="AE395" s="173">
        <f t="shared" si="74"/>
        <v>1</v>
      </c>
      <c r="AF395" s="173" t="str">
        <f>IF(AND(COUNTIFS($J$18:J395,J395)=1,AE395=1),1,"")</f>
        <v/>
      </c>
      <c r="AG395" s="173" t="str">
        <f>IF(C395="","",IF(AND(COUNTIFS($J$18:J395,J395)=1,C395&lt;&gt;""),1,""))</f>
        <v/>
      </c>
      <c r="AH395" s="173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2">
        <v>2018</v>
      </c>
      <c r="C396" s="172">
        <v>10</v>
      </c>
      <c r="D396" s="57" t="str">
        <f t="shared" si="69"/>
        <v>Q3</v>
      </c>
      <c r="E396" s="16" t="s">
        <v>28</v>
      </c>
      <c r="F396" s="172">
        <v>2018</v>
      </c>
      <c r="G396" s="172">
        <v>11</v>
      </c>
      <c r="H396" s="175"/>
      <c r="I396" s="57" t="str">
        <f t="shared" si="71"/>
        <v>Q3</v>
      </c>
      <c r="J396" s="175" t="s">
        <v>484</v>
      </c>
      <c r="K396" s="175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76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4">
        <v>0.126</v>
      </c>
      <c r="AE396" s="173">
        <f t="shared" si="74"/>
        <v>0</v>
      </c>
      <c r="AF396" s="173" t="str">
        <f>IF(AND(COUNTIFS($J$18:J396,J396)=1,AE396=1),1,"")</f>
        <v/>
      </c>
      <c r="AG396" s="173">
        <f>IF(C396="","",IF(AND(COUNTIFS($J$18:J396,J396)=1,C396&lt;&gt;""),1,""))</f>
        <v>1</v>
      </c>
      <c r="AH396" s="173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2">
        <v>2018</v>
      </c>
      <c r="C397" s="172">
        <v>10</v>
      </c>
      <c r="D397" s="57" t="str">
        <f t="shared" si="69"/>
        <v>Q3</v>
      </c>
      <c r="E397" s="16" t="s">
        <v>28</v>
      </c>
      <c r="F397" s="172">
        <v>2018</v>
      </c>
      <c r="G397" s="172">
        <v>11</v>
      </c>
      <c r="H397" s="175"/>
      <c r="I397" s="57" t="str">
        <f t="shared" si="71"/>
        <v>Q3</v>
      </c>
      <c r="J397" s="175" t="s">
        <v>486</v>
      </c>
      <c r="K397" s="175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76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4">
        <v>0.17829999999999999</v>
      </c>
      <c r="AE397" s="173">
        <f t="shared" si="74"/>
        <v>0</v>
      </c>
      <c r="AF397" s="173" t="str">
        <f>IF(AND(COUNTIFS($J$18:J397,J397)=1,AE397=1),1,"")</f>
        <v/>
      </c>
      <c r="AG397" s="173">
        <f>IF(C397="","",IF(AND(COUNTIFS($J$18:J397,J397)=1,C397&lt;&gt;""),1,""))</f>
        <v>1</v>
      </c>
      <c r="AH397" s="173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2">
        <v>2018</v>
      </c>
      <c r="C398" s="172">
        <v>10</v>
      </c>
      <c r="D398" s="57" t="str">
        <f t="shared" si="69"/>
        <v>Q3</v>
      </c>
      <c r="E398" s="16" t="s">
        <v>28</v>
      </c>
      <c r="F398" s="172">
        <v>2018</v>
      </c>
      <c r="G398" s="172">
        <v>10</v>
      </c>
      <c r="H398" s="175"/>
      <c r="I398" s="57" t="str">
        <f t="shared" si="71"/>
        <v>Q3</v>
      </c>
      <c r="J398" s="175" t="s">
        <v>489</v>
      </c>
      <c r="K398" s="175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76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4">
        <v>0.1172</v>
      </c>
      <c r="AE398" s="173">
        <f t="shared" si="74"/>
        <v>0</v>
      </c>
      <c r="AF398" s="173" t="str">
        <f>IF(AND(COUNTIFS($J$18:J398,J398)=1,AE398=1),1,"")</f>
        <v/>
      </c>
      <c r="AG398" s="173">
        <f>IF(C398="","",IF(AND(COUNTIFS($J$18:J398,J398)=1,C398&lt;&gt;""),1,""))</f>
        <v>1</v>
      </c>
      <c r="AH398" s="173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2">
        <v>2018</v>
      </c>
      <c r="C399" s="172">
        <v>10</v>
      </c>
      <c r="D399" s="57" t="str">
        <f t="shared" si="69"/>
        <v>Q3</v>
      </c>
      <c r="E399" s="16" t="s">
        <v>28</v>
      </c>
      <c r="F399" s="172">
        <v>2018</v>
      </c>
      <c r="G399" s="172">
        <v>10</v>
      </c>
      <c r="H399" s="175"/>
      <c r="I399" s="57" t="str">
        <f t="shared" si="71"/>
        <v>Q3</v>
      </c>
      <c r="J399" s="175" t="s">
        <v>489</v>
      </c>
      <c r="K399" s="175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76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4">
        <v>0.1172</v>
      </c>
      <c r="AE399" s="173">
        <f t="shared" si="74"/>
        <v>0</v>
      </c>
      <c r="AF399" s="173" t="str">
        <f>IF(AND(COUNTIFS($J$18:J399,J399)=1,AE399=1),1,"")</f>
        <v/>
      </c>
      <c r="AG399" s="173" t="str">
        <f>IF(C399="","",IF(AND(COUNTIFS($J$18:J399,J399)=1,C399&lt;&gt;""),1,""))</f>
        <v/>
      </c>
      <c r="AH399" s="173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2">
        <v>2018</v>
      </c>
      <c r="C400" s="172">
        <v>10</v>
      </c>
      <c r="D400" s="57" t="str">
        <f t="shared" si="69"/>
        <v>Q3</v>
      </c>
      <c r="E400" s="16" t="s">
        <v>28</v>
      </c>
      <c r="F400" s="172">
        <v>2018</v>
      </c>
      <c r="G400" s="172">
        <v>10</v>
      </c>
      <c r="H400" s="175"/>
      <c r="I400" s="57" t="str">
        <f t="shared" si="71"/>
        <v>Q3</v>
      </c>
      <c r="J400" s="175" t="s">
        <v>489</v>
      </c>
      <c r="K400" s="175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76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4">
        <v>0.1172</v>
      </c>
      <c r="AE400" s="173">
        <f t="shared" si="74"/>
        <v>0</v>
      </c>
      <c r="AF400" s="173" t="str">
        <f>IF(AND(COUNTIFS($J$18:J400,J400)=1,AE400=1),1,"")</f>
        <v/>
      </c>
      <c r="AG400" s="173" t="str">
        <f>IF(C400="","",IF(AND(COUNTIFS($J$18:J400,J400)=1,C400&lt;&gt;""),1,""))</f>
        <v/>
      </c>
      <c r="AH400" s="173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2">
        <v>2018</v>
      </c>
      <c r="C401" s="172">
        <v>9</v>
      </c>
      <c r="D401" s="57" t="str">
        <f t="shared" si="69"/>
        <v>Q2</v>
      </c>
      <c r="E401" s="16" t="s">
        <v>28</v>
      </c>
      <c r="F401" s="172">
        <v>2018</v>
      </c>
      <c r="G401" s="172">
        <v>12</v>
      </c>
      <c r="H401" s="175"/>
      <c r="I401" s="57" t="str">
        <f t="shared" si="71"/>
        <v>Q3</v>
      </c>
      <c r="J401" s="175" t="s">
        <v>491</v>
      </c>
      <c r="K401" s="175" t="s">
        <v>3132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76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4">
        <v>0.12</v>
      </c>
      <c r="AE401" s="173">
        <f t="shared" si="74"/>
        <v>1</v>
      </c>
      <c r="AF401" s="173">
        <f>IF(AND(COUNTIFS($J$18:J401,J401)=1,AE401=1),1,"")</f>
        <v>1</v>
      </c>
      <c r="AG401" s="173">
        <f>IF(C401="","",IF(AND(COUNTIFS($J$18:J401,J401)=1,C401&lt;&gt;""),1,""))</f>
        <v>1</v>
      </c>
      <c r="AH401" s="173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2">
        <v>2018</v>
      </c>
      <c r="C402" s="172">
        <v>9</v>
      </c>
      <c r="D402" s="57" t="str">
        <f t="shared" si="69"/>
        <v>Q2</v>
      </c>
      <c r="E402" s="16" t="s">
        <v>28</v>
      </c>
      <c r="F402" s="172">
        <v>2018</v>
      </c>
      <c r="G402" s="172">
        <v>12</v>
      </c>
      <c r="H402" s="175"/>
      <c r="I402" s="57" t="str">
        <f t="shared" si="71"/>
        <v>Q3</v>
      </c>
      <c r="J402" s="175" t="s">
        <v>492</v>
      </c>
      <c r="K402" s="175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76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4">
        <v>0.16700000000000001</v>
      </c>
      <c r="AE402" s="173">
        <f t="shared" si="74"/>
        <v>0</v>
      </c>
      <c r="AF402" s="173" t="str">
        <f>IF(AND(COUNTIFS($J$18:J402,J402)=1,AE402=1),1,"")</f>
        <v/>
      </c>
      <c r="AG402" s="173">
        <f>IF(C402="","",IF(AND(COUNTIFS($J$18:J402,J402)=1,C402&lt;&gt;""),1,""))</f>
        <v>1</v>
      </c>
      <c r="AH402" s="173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2">
        <v>2018</v>
      </c>
      <c r="C403" s="172">
        <v>9</v>
      </c>
      <c r="D403" s="57" t="str">
        <f t="shared" si="69"/>
        <v>Q2</v>
      </c>
      <c r="E403" s="16" t="s">
        <v>28</v>
      </c>
      <c r="F403" s="172">
        <v>2018</v>
      </c>
      <c r="G403" s="172">
        <v>12</v>
      </c>
      <c r="H403" s="175"/>
      <c r="I403" s="57" t="str">
        <f t="shared" si="71"/>
        <v>Q3</v>
      </c>
      <c r="J403" s="175" t="s">
        <v>492</v>
      </c>
      <c r="K403" s="175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76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4">
        <v>0.16700000000000001</v>
      </c>
      <c r="AE403" s="173">
        <f t="shared" si="74"/>
        <v>0</v>
      </c>
      <c r="AF403" s="173" t="str">
        <f>IF(AND(COUNTIFS($J$18:J403,J403)=1,AE403=1),1,"")</f>
        <v/>
      </c>
      <c r="AG403" s="173" t="str">
        <f>IF(C403="","",IF(AND(COUNTIFS($J$18:J403,J403)=1,C403&lt;&gt;""),1,""))</f>
        <v/>
      </c>
      <c r="AH403" s="173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2">
        <v>2018</v>
      </c>
      <c r="C404" s="172">
        <v>9</v>
      </c>
      <c r="D404" s="57" t="str">
        <f t="shared" si="69"/>
        <v>Q2</v>
      </c>
      <c r="E404" s="16" t="s">
        <v>28</v>
      </c>
      <c r="F404" s="172">
        <v>2018</v>
      </c>
      <c r="G404" s="172">
        <v>9</v>
      </c>
      <c r="H404" s="175"/>
      <c r="I404" s="57" t="str">
        <f t="shared" si="71"/>
        <v>Q2</v>
      </c>
      <c r="J404" s="175" t="s">
        <v>493</v>
      </c>
      <c r="K404" s="175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76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4">
        <v>0.121</v>
      </c>
      <c r="AE404" s="173">
        <f t="shared" si="74"/>
        <v>0</v>
      </c>
      <c r="AF404" s="173" t="str">
        <f>IF(AND(COUNTIFS($J$18:J404,J404)=1,AE404=1),1,"")</f>
        <v/>
      </c>
      <c r="AG404" s="173">
        <f>IF(C404="","",IF(AND(COUNTIFS($J$18:J404,J404)=1,C404&lt;&gt;""),1,""))</f>
        <v>1</v>
      </c>
      <c r="AH404" s="173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2">
        <v>2018</v>
      </c>
      <c r="C405" s="172">
        <v>9</v>
      </c>
      <c r="D405" s="57" t="str">
        <f t="shared" si="69"/>
        <v>Q2</v>
      </c>
      <c r="E405" s="16" t="s">
        <v>28</v>
      </c>
      <c r="F405" s="172">
        <v>2018</v>
      </c>
      <c r="G405" s="172">
        <v>9</v>
      </c>
      <c r="H405" s="175"/>
      <c r="I405" s="57" t="str">
        <f t="shared" si="71"/>
        <v>Q2</v>
      </c>
      <c r="J405" s="175" t="s">
        <v>496</v>
      </c>
      <c r="K405" s="175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76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4">
        <v>0.14269999999999999</v>
      </c>
      <c r="AE405" s="173">
        <f t="shared" si="74"/>
        <v>1</v>
      </c>
      <c r="AF405" s="173">
        <f>IF(AND(COUNTIFS($J$18:J405,J405)=1,AE405=1),1,"")</f>
        <v>1</v>
      </c>
      <c r="AG405" s="173">
        <f>IF(C405="","",IF(AND(COUNTIFS($J$18:J405,J405)=1,C405&lt;&gt;""),1,""))</f>
        <v>1</v>
      </c>
      <c r="AH405" s="173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2">
        <v>2018</v>
      </c>
      <c r="C406" s="172">
        <v>9</v>
      </c>
      <c r="D406" s="57" t="str">
        <f t="shared" si="69"/>
        <v>Q2</v>
      </c>
      <c r="E406" s="16" t="s">
        <v>28</v>
      </c>
      <c r="F406" s="172">
        <v>2018</v>
      </c>
      <c r="G406" s="172">
        <v>9</v>
      </c>
      <c r="H406" s="175"/>
      <c r="I406" s="57" t="str">
        <f t="shared" si="71"/>
        <v>Q2</v>
      </c>
      <c r="J406" s="175" t="s">
        <v>491</v>
      </c>
      <c r="K406" s="175" t="s">
        <v>3133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76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4">
        <v>0.12</v>
      </c>
      <c r="AE406" s="173">
        <f t="shared" si="74"/>
        <v>1</v>
      </c>
      <c r="AF406" s="173" t="str">
        <f>IF(AND(COUNTIFS($J$18:J406,J406)=1,AE406=1),1,"")</f>
        <v/>
      </c>
      <c r="AG406" s="173" t="str">
        <f>IF(C406="","",IF(AND(COUNTIFS($J$18:J406,J406)=1,C406&lt;&gt;""),1,""))</f>
        <v/>
      </c>
      <c r="AH406" s="173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2">
        <v>2018</v>
      </c>
      <c r="C407" s="172">
        <v>8</v>
      </c>
      <c r="D407" s="57" t="str">
        <f t="shared" si="69"/>
        <v>Q2</v>
      </c>
      <c r="E407" s="16" t="s">
        <v>28</v>
      </c>
      <c r="F407" s="172">
        <v>2019</v>
      </c>
      <c r="G407" s="172">
        <v>2</v>
      </c>
      <c r="H407" s="175"/>
      <c r="I407" s="57" t="str">
        <f t="shared" si="71"/>
        <v>Q4</v>
      </c>
      <c r="J407" s="175" t="s">
        <v>498</v>
      </c>
      <c r="K407" s="175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76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4">
        <v>0.16120000000000001</v>
      </c>
      <c r="AE407" s="173">
        <f t="shared" si="74"/>
        <v>0</v>
      </c>
      <c r="AF407" s="173" t="str">
        <f>IF(AND(COUNTIFS($J$18:J407,J407)=1,AE407=1),1,"")</f>
        <v/>
      </c>
      <c r="AG407" s="173">
        <f>IF(C407="","",IF(AND(COUNTIFS($J$18:J407,J407)=1,C407&lt;&gt;""),1,""))</f>
        <v>1</v>
      </c>
      <c r="AH407" s="173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2">
        <v>2018</v>
      </c>
      <c r="C408" s="172">
        <v>12</v>
      </c>
      <c r="D408" s="57" t="str">
        <f t="shared" si="69"/>
        <v>Q3</v>
      </c>
      <c r="E408" s="16" t="s">
        <v>28</v>
      </c>
      <c r="F408" s="172">
        <v>2019</v>
      </c>
      <c r="G408" s="172">
        <v>2</v>
      </c>
      <c r="H408" s="175"/>
      <c r="I408" s="57" t="str">
        <f t="shared" si="71"/>
        <v>Q4</v>
      </c>
      <c r="J408" s="175" t="s">
        <v>271</v>
      </c>
      <c r="K408" s="175" t="s">
        <v>3134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76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4">
        <v>0.1346</v>
      </c>
      <c r="AE408" s="173">
        <f t="shared" si="74"/>
        <v>0</v>
      </c>
      <c r="AF408" s="173" t="str">
        <f>IF(AND(COUNTIFS($J$18:J408,J408)=1,AE408=1),1,"")</f>
        <v/>
      </c>
      <c r="AG408" s="173" t="str">
        <f>IF(C408="","",IF(AND(COUNTIFS($J$18:J408,J408)=1,C408&lt;&gt;""),1,""))</f>
        <v/>
      </c>
      <c r="AH408" s="173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2">
        <v>2018</v>
      </c>
      <c r="C409" s="172">
        <v>12</v>
      </c>
      <c r="D409" s="57" t="str">
        <f t="shared" si="69"/>
        <v>Q3</v>
      </c>
      <c r="E409" s="16" t="s">
        <v>28</v>
      </c>
      <c r="F409" s="172">
        <v>2019</v>
      </c>
      <c r="G409" s="172">
        <v>2</v>
      </c>
      <c r="H409" s="175"/>
      <c r="I409" s="57" t="str">
        <f t="shared" si="71"/>
        <v>Q4</v>
      </c>
      <c r="J409" s="175" t="s">
        <v>500</v>
      </c>
      <c r="K409" s="175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76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4">
        <v>0.10100000000000001</v>
      </c>
      <c r="AE409" s="173">
        <f t="shared" si="74"/>
        <v>1</v>
      </c>
      <c r="AF409" s="173">
        <f>IF(AND(COUNTIFS($J$18:J409,J409)=1,AE409=1),1,"")</f>
        <v>1</v>
      </c>
      <c r="AG409" s="173">
        <f>IF(C409="","",IF(AND(COUNTIFS($J$18:J409,J409)=1,C409&lt;&gt;""),1,""))</f>
        <v>1</v>
      </c>
      <c r="AH409" s="173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2">
        <v>2018</v>
      </c>
      <c r="C410" s="172">
        <v>12</v>
      </c>
      <c r="D410" s="57" t="str">
        <f t="shared" si="69"/>
        <v>Q3</v>
      </c>
      <c r="E410" s="16" t="s">
        <v>28</v>
      </c>
      <c r="F410" s="172">
        <v>2019</v>
      </c>
      <c r="G410" s="172">
        <v>2</v>
      </c>
      <c r="H410" s="175"/>
      <c r="I410" s="57" t="str">
        <f t="shared" si="71"/>
        <v>Q4</v>
      </c>
      <c r="J410" s="175" t="s">
        <v>500</v>
      </c>
      <c r="K410" s="175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76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4">
        <v>0.10100000000000001</v>
      </c>
      <c r="AE410" s="173">
        <f t="shared" si="74"/>
        <v>1</v>
      </c>
      <c r="AF410" s="173" t="str">
        <f>IF(AND(COUNTIFS($J$18:J410,J410)=1,AE410=1),1,"")</f>
        <v/>
      </c>
      <c r="AG410" s="173" t="str">
        <f>IF(C410="","",IF(AND(COUNTIFS($J$18:J410,J410)=1,C410&lt;&gt;""),1,""))</f>
        <v/>
      </c>
      <c r="AH410" s="173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2">
        <v>2018</v>
      </c>
      <c r="C411" s="172">
        <v>12</v>
      </c>
      <c r="D411" s="57" t="str">
        <f t="shared" si="69"/>
        <v>Q3</v>
      </c>
      <c r="E411" s="16" t="s">
        <v>28</v>
      </c>
      <c r="F411" s="172">
        <v>2019</v>
      </c>
      <c r="G411" s="172">
        <v>2</v>
      </c>
      <c r="H411" s="175"/>
      <c r="I411" s="57" t="str">
        <f t="shared" si="71"/>
        <v>Q4</v>
      </c>
      <c r="J411" s="175" t="s">
        <v>502</v>
      </c>
      <c r="K411" s="175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76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4">
        <v>0.1235</v>
      </c>
      <c r="AE411" s="173">
        <f t="shared" si="74"/>
        <v>1</v>
      </c>
      <c r="AF411" s="173">
        <f>IF(AND(COUNTIFS($J$18:J411,J411)=1,AE411=1),1,"")</f>
        <v>1</v>
      </c>
      <c r="AG411" s="173">
        <f>IF(C411="","",IF(AND(COUNTIFS($J$18:J411,J411)=1,C411&lt;&gt;""),1,""))</f>
        <v>1</v>
      </c>
      <c r="AH411" s="173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2">
        <v>2018</v>
      </c>
      <c r="C412" s="172">
        <v>12</v>
      </c>
      <c r="D412" s="57" t="str">
        <f t="shared" si="69"/>
        <v>Q3</v>
      </c>
      <c r="E412" s="16" t="s">
        <v>28</v>
      </c>
      <c r="F412" s="172">
        <v>2019</v>
      </c>
      <c r="G412" s="172">
        <v>2</v>
      </c>
      <c r="H412" s="175"/>
      <c r="I412" s="57" t="str">
        <f t="shared" si="71"/>
        <v>Q4</v>
      </c>
      <c r="J412" s="175" t="s">
        <v>505</v>
      </c>
      <c r="K412" s="175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76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4">
        <v>0.1201</v>
      </c>
      <c r="AE412" s="173">
        <f t="shared" si="74"/>
        <v>0</v>
      </c>
      <c r="AF412" s="173" t="str">
        <f>IF(AND(COUNTIFS($J$18:J412,J412)=1,AE412=1),1,"")</f>
        <v/>
      </c>
      <c r="AG412" s="173">
        <f>IF(C412="","",IF(AND(COUNTIFS($J$18:J412,J412)=1,C412&lt;&gt;""),1,""))</f>
        <v>1</v>
      </c>
      <c r="AH412" s="173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2">
        <v>2018</v>
      </c>
      <c r="C413" s="172">
        <v>12</v>
      </c>
      <c r="D413" s="57" t="str">
        <f t="shared" si="69"/>
        <v>Q3</v>
      </c>
      <c r="E413" s="16" t="s">
        <v>28</v>
      </c>
      <c r="F413" s="172">
        <v>2019</v>
      </c>
      <c r="G413" s="172">
        <v>3</v>
      </c>
      <c r="H413" s="175"/>
      <c r="I413" s="57" t="str">
        <f t="shared" si="71"/>
        <v>Q4</v>
      </c>
      <c r="J413" s="175" t="s">
        <v>508</v>
      </c>
      <c r="K413" s="175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76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4">
        <v>9.9500000000000005E-2</v>
      </c>
      <c r="AE413" s="173">
        <f t="shared" si="74"/>
        <v>0</v>
      </c>
      <c r="AF413" s="173" t="str">
        <f>IF(AND(COUNTIFS($J$18:J413,J413)=1,AE413=1),1,"")</f>
        <v/>
      </c>
      <c r="AG413" s="173">
        <f>IF(C413="","",IF(AND(COUNTIFS($J$18:J413,J413)=1,C413&lt;&gt;""),1,""))</f>
        <v>1</v>
      </c>
      <c r="AH413" s="173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2">
        <v>2018</v>
      </c>
      <c r="C414" s="172">
        <v>2</v>
      </c>
      <c r="D414" s="57" t="str">
        <f t="shared" si="69"/>
        <v>Q4</v>
      </c>
      <c r="E414" s="16" t="s">
        <v>28</v>
      </c>
      <c r="F414" s="172">
        <v>2019</v>
      </c>
      <c r="G414" s="172">
        <v>3</v>
      </c>
      <c r="H414" s="175"/>
      <c r="I414" s="57" t="str">
        <f t="shared" si="71"/>
        <v>Q4</v>
      </c>
      <c r="J414" s="175" t="s">
        <v>285</v>
      </c>
      <c r="K414" s="175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76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4">
        <v>0.1072</v>
      </c>
      <c r="AE414" s="173">
        <f t="shared" si="74"/>
        <v>0</v>
      </c>
      <c r="AF414" s="173" t="str">
        <f>IF(AND(COUNTIFS($J$18:J414,J414)=1,AE414=1),1,"")</f>
        <v/>
      </c>
      <c r="AG414" s="173" t="str">
        <f>IF(C414="","",IF(AND(COUNTIFS($J$18:J414,J414)=1,C414&lt;&gt;""),1,""))</f>
        <v/>
      </c>
      <c r="AH414" s="173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2">
        <v>2018</v>
      </c>
      <c r="C415" s="172">
        <v>1</v>
      </c>
      <c r="D415" s="57" t="str">
        <f t="shared" si="69"/>
        <v>Q4</v>
      </c>
      <c r="E415" s="16" t="s">
        <v>34</v>
      </c>
      <c r="F415" s="172">
        <v>2019</v>
      </c>
      <c r="G415" s="172">
        <v>8</v>
      </c>
      <c r="H415" s="175"/>
      <c r="I415" s="57" t="str">
        <f t="shared" si="71"/>
        <v>Q2</v>
      </c>
      <c r="J415" s="175" t="s">
        <v>510</v>
      </c>
      <c r="K415" s="175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76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4">
        <v>0.1996</v>
      </c>
      <c r="AE415" s="173">
        <f t="shared" si="74"/>
        <v>0</v>
      </c>
      <c r="AF415" s="173" t="str">
        <f>IF(AND(COUNTIFS($J$18:J415,J415)=1,AE415=1),1,"")</f>
        <v/>
      </c>
      <c r="AG415" s="173">
        <f>IF(C415="","",IF(AND(COUNTIFS($J$18:J415,J415)=1,C415&lt;&gt;""),1,""))</f>
        <v>1</v>
      </c>
      <c r="AH415" s="173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2">
        <v>2018</v>
      </c>
      <c r="C416" s="172">
        <v>7</v>
      </c>
      <c r="D416" s="57" t="str">
        <f t="shared" si="69"/>
        <v>Q2</v>
      </c>
      <c r="E416" s="16" t="s">
        <v>28</v>
      </c>
      <c r="F416" s="172">
        <v>2019</v>
      </c>
      <c r="G416" s="172">
        <v>1</v>
      </c>
      <c r="H416" s="175"/>
      <c r="I416" s="57" t="str">
        <f t="shared" si="71"/>
        <v>Q4</v>
      </c>
      <c r="J416" s="175" t="s">
        <v>513</v>
      </c>
      <c r="K416" s="175" t="s">
        <v>3135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76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4">
        <v>0.1033</v>
      </c>
      <c r="AE416" s="173">
        <f t="shared" si="74"/>
        <v>0</v>
      </c>
      <c r="AF416" s="173" t="str">
        <f>IF(AND(COUNTIFS($J$18:J416,J416)=1,AE416=1),1,"")</f>
        <v/>
      </c>
      <c r="AG416" s="173">
        <f>IF(C416="","",IF(AND(COUNTIFS($J$18:J416,J416)=1,C416&lt;&gt;""),1,""))</f>
        <v>1</v>
      </c>
      <c r="AH416" s="173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2">
        <v>2018</v>
      </c>
      <c r="C417" s="172">
        <v>7</v>
      </c>
      <c r="D417" s="57" t="str">
        <f t="shared" si="69"/>
        <v>Q2</v>
      </c>
      <c r="E417" s="16" t="s">
        <v>28</v>
      </c>
      <c r="F417" s="172">
        <v>2019</v>
      </c>
      <c r="G417" s="172">
        <v>1</v>
      </c>
      <c r="H417" s="175"/>
      <c r="I417" s="57" t="str">
        <f t="shared" si="71"/>
        <v>Q4</v>
      </c>
      <c r="J417" s="175" t="s">
        <v>513</v>
      </c>
      <c r="K417" s="175" t="s">
        <v>3135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76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4">
        <v>0.1033</v>
      </c>
      <c r="AE417" s="173">
        <f t="shared" si="74"/>
        <v>0</v>
      </c>
      <c r="AF417" s="173" t="str">
        <f>IF(AND(COUNTIFS($J$18:J417,J417)=1,AE417=1),1,"")</f>
        <v/>
      </c>
      <c r="AG417" s="173" t="str">
        <f>IF(C417="","",IF(AND(COUNTIFS($J$18:J417,J417)=1,C417&lt;&gt;""),1,""))</f>
        <v/>
      </c>
      <c r="AH417" s="173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2">
        <v>2018</v>
      </c>
      <c r="C418" s="172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2">
        <v>2019</v>
      </c>
      <c r="G418" s="172">
        <v>3</v>
      </c>
      <c r="H418" s="175"/>
      <c r="I418" s="57" t="str">
        <f t="shared" si="71"/>
        <v>Q4</v>
      </c>
      <c r="J418" s="175" t="s">
        <v>514</v>
      </c>
      <c r="K418" s="175" t="s">
        <v>3119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76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4">
        <v>0.12</v>
      </c>
      <c r="AE418" s="173">
        <f t="shared" si="74"/>
        <v>1</v>
      </c>
      <c r="AF418" s="173">
        <f>IF(AND(COUNTIFS($J$18:J418,J418)=1,AE418=1),1,"")</f>
        <v>1</v>
      </c>
      <c r="AG418" s="173">
        <f>IF(C418="","",IF(AND(COUNTIFS($J$18:J418,J418)=1,C418&lt;&gt;""),1,""))</f>
        <v>1</v>
      </c>
      <c r="AH418" s="173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2">
        <v>2018</v>
      </c>
      <c r="C419" s="172">
        <v>7</v>
      </c>
      <c r="D419" s="57" t="str">
        <f t="shared" si="81"/>
        <v>Q2</v>
      </c>
      <c r="E419" s="16" t="s">
        <v>34</v>
      </c>
      <c r="F419" s="172">
        <v>2019</v>
      </c>
      <c r="G419" s="172">
        <v>5</v>
      </c>
      <c r="H419" s="175"/>
      <c r="I419" s="57" t="str">
        <f t="shared" si="71"/>
        <v>Q1</v>
      </c>
      <c r="J419" s="175" t="s">
        <v>515</v>
      </c>
      <c r="K419" s="175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76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4">
        <v>0.18079999999999999</v>
      </c>
      <c r="AE419" s="173">
        <f t="shared" si="74"/>
        <v>0</v>
      </c>
      <c r="AF419" s="173" t="str">
        <f>IF(AND(COUNTIFS($J$18:J419,J419)=1,AE419=1),1,"")</f>
        <v/>
      </c>
      <c r="AG419" s="173">
        <f>IF(C419="","",IF(AND(COUNTIFS($J$18:J419,J419)=1,C419&lt;&gt;""),1,""))</f>
        <v>1</v>
      </c>
      <c r="AH419" s="173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2">
        <v>2018</v>
      </c>
      <c r="C420" s="172">
        <v>6</v>
      </c>
      <c r="D420" s="57" t="str">
        <f t="shared" si="81"/>
        <v>Q1</v>
      </c>
      <c r="E420" s="16" t="s">
        <v>34</v>
      </c>
      <c r="F420" s="172">
        <v>2019</v>
      </c>
      <c r="G420" s="172">
        <v>4</v>
      </c>
      <c r="H420" s="175"/>
      <c r="I420" s="57" t="str">
        <f t="shared" si="71"/>
        <v>Q1</v>
      </c>
      <c r="J420" s="175" t="s">
        <v>518</v>
      </c>
      <c r="K420" s="175" t="s">
        <v>3136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76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4">
        <v>0.1021</v>
      </c>
      <c r="AE420" s="173">
        <f t="shared" si="74"/>
        <v>0</v>
      </c>
      <c r="AF420" s="173" t="str">
        <f>IF(AND(COUNTIFS($J$18:J420,J420)=1,AE420=1),1,"")</f>
        <v/>
      </c>
      <c r="AG420" s="173">
        <f>IF(C420="","",IF(AND(COUNTIFS($J$18:J420,J420)=1,C420&lt;&gt;""),1,""))</f>
        <v>1</v>
      </c>
      <c r="AH420" s="173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2">
        <v>2018</v>
      </c>
      <c r="C421" s="172">
        <v>6</v>
      </c>
      <c r="D421" s="57" t="str">
        <f t="shared" si="81"/>
        <v>Q1</v>
      </c>
      <c r="E421" s="16" t="s">
        <v>34</v>
      </c>
      <c r="F421" s="172">
        <v>2019</v>
      </c>
      <c r="G421" s="172">
        <v>4</v>
      </c>
      <c r="H421" s="175"/>
      <c r="I421" s="57" t="str">
        <f t="shared" si="71"/>
        <v>Q1</v>
      </c>
      <c r="J421" s="175" t="s">
        <v>518</v>
      </c>
      <c r="K421" s="175" t="s">
        <v>3136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76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4">
        <v>0.1021</v>
      </c>
      <c r="AE421" s="173">
        <f t="shared" si="74"/>
        <v>0</v>
      </c>
      <c r="AF421" s="173" t="str">
        <f>IF(AND(COUNTIFS($J$18:J421,J421)=1,AE421=1),1,"")</f>
        <v/>
      </c>
      <c r="AG421" s="173" t="str">
        <f>IF(C421="","",IF(AND(COUNTIFS($J$18:J421,J421)=1,C421&lt;&gt;""),1,""))</f>
        <v/>
      </c>
      <c r="AH421" s="173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2">
        <v>2018</v>
      </c>
      <c r="C422" s="172">
        <v>6</v>
      </c>
      <c r="D422" s="57" t="str">
        <f t="shared" si="81"/>
        <v>Q1</v>
      </c>
      <c r="E422" s="16" t="s">
        <v>28</v>
      </c>
      <c r="F422" s="172">
        <v>2019</v>
      </c>
      <c r="G422" s="172">
        <v>2</v>
      </c>
      <c r="H422" s="175"/>
      <c r="I422" s="57" t="str">
        <f t="shared" si="71"/>
        <v>Q4</v>
      </c>
      <c r="J422" s="175" t="s">
        <v>519</v>
      </c>
      <c r="K422" s="175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76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4">
        <v>0.11409999999999999</v>
      </c>
      <c r="AE422" s="173">
        <f t="shared" si="74"/>
        <v>0</v>
      </c>
      <c r="AF422" s="173" t="str">
        <f>IF(AND(COUNTIFS($J$18:J422,J422)=1,AE422=1),1,"")</f>
        <v/>
      </c>
      <c r="AG422" s="173">
        <f>IF(C422="","",IF(AND(COUNTIFS($J$18:J422,J422)=1,C422&lt;&gt;""),1,""))</f>
        <v>1</v>
      </c>
      <c r="AH422" s="173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2">
        <v>2018</v>
      </c>
      <c r="C423" s="172">
        <v>6</v>
      </c>
      <c r="D423" s="57" t="str">
        <f t="shared" si="81"/>
        <v>Q1</v>
      </c>
      <c r="E423" s="16" t="s">
        <v>28</v>
      </c>
      <c r="F423" s="172">
        <v>2019</v>
      </c>
      <c r="G423" s="172">
        <v>3</v>
      </c>
      <c r="H423" s="175"/>
      <c r="I423" s="57" t="str">
        <f t="shared" si="71"/>
        <v>Q4</v>
      </c>
      <c r="J423" s="175" t="s">
        <v>521</v>
      </c>
      <c r="K423" s="175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76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4">
        <v>0.1618</v>
      </c>
      <c r="AE423" s="173">
        <f t="shared" si="74"/>
        <v>0</v>
      </c>
      <c r="AF423" s="173" t="str">
        <f>IF(AND(COUNTIFS($J$18:J423,J423)=1,AE423=1),1,"")</f>
        <v/>
      </c>
      <c r="AG423" s="173">
        <f>IF(C423="","",IF(AND(COUNTIFS($J$18:J423,J423)=1,C423&lt;&gt;""),1,""))</f>
        <v>1</v>
      </c>
      <c r="AH423" s="173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2">
        <v>2018</v>
      </c>
      <c r="C424" s="172">
        <v>5</v>
      </c>
      <c r="D424" s="57" t="str">
        <f t="shared" si="81"/>
        <v>Q1</v>
      </c>
      <c r="E424" s="16" t="s">
        <v>34</v>
      </c>
      <c r="F424" s="172">
        <v>2019</v>
      </c>
      <c r="G424" s="172">
        <v>4</v>
      </c>
      <c r="H424" s="175"/>
      <c r="I424" s="57" t="str">
        <f t="shared" si="71"/>
        <v>Q1</v>
      </c>
      <c r="J424" s="175" t="s">
        <v>523</v>
      </c>
      <c r="K424" s="175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76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4">
        <v>0.19209999999999999</v>
      </c>
      <c r="AE424" s="173">
        <f t="shared" si="74"/>
        <v>1</v>
      </c>
      <c r="AF424" s="173">
        <f>IF(AND(COUNTIFS($J$18:J424,J424)=1,AE424=1),1,"")</f>
        <v>1</v>
      </c>
      <c r="AG424" s="173">
        <f>IF(C424="","",IF(AND(COUNTIFS($J$18:J424,J424)=1,C424&lt;&gt;""),1,""))</f>
        <v>1</v>
      </c>
      <c r="AH424" s="173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2">
        <v>2018</v>
      </c>
      <c r="C425" s="172">
        <v>5</v>
      </c>
      <c r="D425" s="57" t="str">
        <f t="shared" si="81"/>
        <v>Q1</v>
      </c>
      <c r="E425" s="16" t="s">
        <v>34</v>
      </c>
      <c r="F425" s="172">
        <v>2019</v>
      </c>
      <c r="G425" s="172">
        <v>4</v>
      </c>
      <c r="H425" s="175"/>
      <c r="I425" s="57" t="str">
        <f t="shared" si="71"/>
        <v>Q1</v>
      </c>
      <c r="J425" s="175" t="s">
        <v>523</v>
      </c>
      <c r="K425" s="175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76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4">
        <v>0.19209999999999999</v>
      </c>
      <c r="AE425" s="173">
        <f t="shared" si="74"/>
        <v>1</v>
      </c>
      <c r="AF425" s="173" t="str">
        <f>IF(AND(COUNTIFS($J$18:J425,J425)=1,AE425=1),1,"")</f>
        <v/>
      </c>
      <c r="AG425" s="173" t="str">
        <f>IF(C425="","",IF(AND(COUNTIFS($J$18:J425,J425)=1,C425&lt;&gt;""),1,""))</f>
        <v/>
      </c>
      <c r="AH425" s="173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2">
        <v>2018</v>
      </c>
      <c r="C426" s="172">
        <v>5</v>
      </c>
      <c r="D426" s="57" t="str">
        <f t="shared" si="81"/>
        <v>Q1</v>
      </c>
      <c r="E426" s="16" t="s">
        <v>28</v>
      </c>
      <c r="F426" s="172">
        <v>2019</v>
      </c>
      <c r="G426" s="172">
        <v>3</v>
      </c>
      <c r="H426" s="175"/>
      <c r="I426" s="57" t="str">
        <f t="shared" si="71"/>
        <v>Q4</v>
      </c>
      <c r="J426" s="175" t="s">
        <v>525</v>
      </c>
      <c r="K426" s="175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76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4">
        <v>0.1623</v>
      </c>
      <c r="AE426" s="173">
        <f t="shared" si="74"/>
        <v>0</v>
      </c>
      <c r="AF426" s="173" t="str">
        <f>IF(AND(COUNTIFS($J$18:J426,J426)=1,AE426=1),1,"")</f>
        <v/>
      </c>
      <c r="AG426" s="173">
        <f>IF(C426="","",IF(AND(COUNTIFS($J$18:J426,J426)=1,C426&lt;&gt;""),1,""))</f>
        <v>1</v>
      </c>
      <c r="AH426" s="173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2">
        <v>2018</v>
      </c>
      <c r="C427" s="172">
        <v>5</v>
      </c>
      <c r="D427" s="57" t="str">
        <f t="shared" si="81"/>
        <v>Q1</v>
      </c>
      <c r="E427" s="16" t="s">
        <v>28</v>
      </c>
      <c r="F427" s="172">
        <v>2019</v>
      </c>
      <c r="G427" s="172">
        <v>3</v>
      </c>
      <c r="H427" s="175"/>
      <c r="I427" s="57" t="str">
        <f t="shared" si="71"/>
        <v>Q4</v>
      </c>
      <c r="J427" s="175" t="s">
        <v>525</v>
      </c>
      <c r="K427" s="175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76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4">
        <v>0.1623</v>
      </c>
      <c r="AE427" s="173">
        <f t="shared" si="74"/>
        <v>0</v>
      </c>
      <c r="AF427" s="173" t="str">
        <f>IF(AND(COUNTIFS($J$18:J427,J427)=1,AE427=1),1,"")</f>
        <v/>
      </c>
      <c r="AG427" s="173" t="str">
        <f>IF(C427="","",IF(AND(COUNTIFS($J$18:J427,J427)=1,C427&lt;&gt;""),1,""))</f>
        <v/>
      </c>
      <c r="AH427" s="173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2">
        <v>2018</v>
      </c>
      <c r="C428" s="172">
        <v>11</v>
      </c>
      <c r="D428" s="57" t="str">
        <f t="shared" si="81"/>
        <v>Q3</v>
      </c>
      <c r="E428" s="16" t="s">
        <v>28</v>
      </c>
      <c r="F428" s="172">
        <v>2019</v>
      </c>
      <c r="G428" s="172">
        <v>2</v>
      </c>
      <c r="H428" s="175"/>
      <c r="I428" s="57" t="str">
        <f t="shared" si="71"/>
        <v>Q4</v>
      </c>
      <c r="J428" s="175" t="s">
        <v>527</v>
      </c>
      <c r="K428" s="175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76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4">
        <v>0.20069999999999999</v>
      </c>
      <c r="AE428" s="173">
        <f t="shared" si="74"/>
        <v>1</v>
      </c>
      <c r="AF428" s="173">
        <f>IF(AND(COUNTIFS($J$18:J428,J428)=1,AE428=1),1,"")</f>
        <v>1</v>
      </c>
      <c r="AG428" s="173">
        <f>IF(C428="","",IF(AND(COUNTIFS($J$18:J428,J428)=1,C428&lt;&gt;""),1,""))</f>
        <v>1</v>
      </c>
      <c r="AH428" s="173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2">
        <v>2018</v>
      </c>
      <c r="C429" s="172">
        <v>11</v>
      </c>
      <c r="D429" s="57" t="str">
        <f t="shared" si="81"/>
        <v>Q3</v>
      </c>
      <c r="E429" s="16" t="s">
        <v>28</v>
      </c>
      <c r="F429" s="172">
        <v>2019</v>
      </c>
      <c r="G429" s="172">
        <v>2</v>
      </c>
      <c r="H429" s="175"/>
      <c r="I429" s="57" t="str">
        <f t="shared" si="71"/>
        <v>Q4</v>
      </c>
      <c r="J429" s="175" t="s">
        <v>529</v>
      </c>
      <c r="K429" s="175" t="s">
        <v>3137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76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4">
        <v>0.1002</v>
      </c>
      <c r="AE429" s="173">
        <f t="shared" si="74"/>
        <v>0</v>
      </c>
      <c r="AF429" s="173" t="str">
        <f>IF(AND(COUNTIFS($J$18:J429,J429)=1,AE429=1),1,"")</f>
        <v/>
      </c>
      <c r="AG429" s="173">
        <f>IF(C429="","",IF(AND(COUNTIFS($J$18:J429,J429)=1,C429&lt;&gt;""),1,""))</f>
        <v>1</v>
      </c>
      <c r="AH429" s="173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2">
        <v>2018</v>
      </c>
      <c r="C430" s="172">
        <v>11</v>
      </c>
      <c r="D430" s="57" t="str">
        <f t="shared" si="81"/>
        <v>Q3</v>
      </c>
      <c r="E430" s="16" t="s">
        <v>28</v>
      </c>
      <c r="F430" s="172">
        <v>2019</v>
      </c>
      <c r="G430" s="172">
        <v>1</v>
      </c>
      <c r="H430" s="175"/>
      <c r="I430" s="57" t="str">
        <f t="shared" si="71"/>
        <v>Q4</v>
      </c>
      <c r="J430" s="175" t="s">
        <v>531</v>
      </c>
      <c r="K430" s="175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76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4">
        <v>9.0300000000000005E-2</v>
      </c>
      <c r="AE430" s="173">
        <f t="shared" si="74"/>
        <v>1</v>
      </c>
      <c r="AF430" s="173">
        <f>IF(AND(COUNTIFS($J$18:J430,J430)=1,AE430=1),1,"")</f>
        <v>1</v>
      </c>
      <c r="AG430" s="173">
        <f>IF(C430="","",IF(AND(COUNTIFS($J$18:J430,J430)=1,C430&lt;&gt;""),1,""))</f>
        <v>1</v>
      </c>
      <c r="AH430" s="173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2">
        <v>2018</v>
      </c>
      <c r="C431" s="172">
        <v>11</v>
      </c>
      <c r="D431" s="57" t="str">
        <f t="shared" si="81"/>
        <v>Q3</v>
      </c>
      <c r="E431" s="16" t="s">
        <v>28</v>
      </c>
      <c r="F431" s="172">
        <v>2019</v>
      </c>
      <c r="G431" s="172">
        <v>1</v>
      </c>
      <c r="H431" s="175"/>
      <c r="I431" s="57" t="str">
        <f t="shared" si="71"/>
        <v>Q4</v>
      </c>
      <c r="J431" s="175" t="s">
        <v>531</v>
      </c>
      <c r="K431" s="175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76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4">
        <v>9.0300000000000005E-2</v>
      </c>
      <c r="AE431" s="173">
        <f t="shared" si="74"/>
        <v>1</v>
      </c>
      <c r="AF431" s="173" t="str">
        <f>IF(AND(COUNTIFS($J$18:J431,J431)=1,AE431=1),1,"")</f>
        <v/>
      </c>
      <c r="AG431" s="173" t="str">
        <f>IF(C431="","",IF(AND(COUNTIFS($J$18:J431,J431)=1,C431&lt;&gt;""),1,""))</f>
        <v/>
      </c>
      <c r="AH431" s="173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2">
        <v>2018</v>
      </c>
      <c r="C432" s="172">
        <v>11</v>
      </c>
      <c r="D432" s="57" t="str">
        <f t="shared" si="81"/>
        <v>Q3</v>
      </c>
      <c r="E432" s="16" t="s">
        <v>28</v>
      </c>
      <c r="F432" s="172">
        <v>2019</v>
      </c>
      <c r="G432" s="172">
        <v>3</v>
      </c>
      <c r="H432" s="175"/>
      <c r="I432" s="57" t="str">
        <f t="shared" si="71"/>
        <v>Q4</v>
      </c>
      <c r="J432" s="175" t="s">
        <v>534</v>
      </c>
      <c r="K432" s="175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76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4">
        <v>0.1608</v>
      </c>
      <c r="AE432" s="173">
        <f t="shared" si="74"/>
        <v>0</v>
      </c>
      <c r="AF432" s="173" t="str">
        <f>IF(AND(COUNTIFS($J$18:J432,J432)=1,AE432=1),1,"")</f>
        <v/>
      </c>
      <c r="AG432" s="173">
        <f>IF(C432="","",IF(AND(COUNTIFS($J$18:J432,J432)=1,C432&lt;&gt;""),1,""))</f>
        <v>1</v>
      </c>
      <c r="AH432" s="173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2">
        <v>2018</v>
      </c>
      <c r="C433" s="172">
        <v>11</v>
      </c>
      <c r="D433" s="57" t="str">
        <f t="shared" si="81"/>
        <v>Q3</v>
      </c>
      <c r="E433" s="16" t="s">
        <v>28</v>
      </c>
      <c r="F433" s="172">
        <v>2019</v>
      </c>
      <c r="G433" s="172">
        <v>3</v>
      </c>
      <c r="H433" s="175"/>
      <c r="I433" s="57" t="str">
        <f t="shared" si="71"/>
        <v>Q4</v>
      </c>
      <c r="J433" s="175" t="s">
        <v>534</v>
      </c>
      <c r="K433" s="175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76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4">
        <v>0.1608</v>
      </c>
      <c r="AE433" s="173">
        <f t="shared" si="74"/>
        <v>0</v>
      </c>
      <c r="AF433" s="173" t="str">
        <f>IF(AND(COUNTIFS($J$18:J433,J433)=1,AE433=1),1,"")</f>
        <v/>
      </c>
      <c r="AG433" s="173" t="str">
        <f>IF(C433="","",IF(AND(COUNTIFS($J$18:J433,J433)=1,C433&lt;&gt;""),1,""))</f>
        <v/>
      </c>
      <c r="AH433" s="173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2">
        <v>2018</v>
      </c>
      <c r="C434" s="172">
        <v>11</v>
      </c>
      <c r="D434" s="57" t="str">
        <f t="shared" si="81"/>
        <v>Q3</v>
      </c>
      <c r="E434" s="16" t="s">
        <v>28</v>
      </c>
      <c r="F434" s="172">
        <v>2019</v>
      </c>
      <c r="G434" s="172">
        <v>3</v>
      </c>
      <c r="H434" s="175"/>
      <c r="I434" s="57" t="str">
        <f t="shared" si="71"/>
        <v>Q4</v>
      </c>
      <c r="J434" s="175" t="s">
        <v>534</v>
      </c>
      <c r="K434" s="175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76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4">
        <v>0.1608</v>
      </c>
      <c r="AE434" s="173">
        <f t="shared" si="74"/>
        <v>0</v>
      </c>
      <c r="AF434" s="173" t="str">
        <f>IF(AND(COUNTIFS($J$18:J434,J434)=1,AE434=1),1,"")</f>
        <v/>
      </c>
      <c r="AG434" s="173" t="str">
        <f>IF(C434="","",IF(AND(COUNTIFS($J$18:J434,J434)=1,C434&lt;&gt;""),1,""))</f>
        <v/>
      </c>
      <c r="AH434" s="173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2">
        <v>2018</v>
      </c>
      <c r="C435" s="172">
        <v>11</v>
      </c>
      <c r="D435" s="57" t="str">
        <f t="shared" si="81"/>
        <v>Q3</v>
      </c>
      <c r="E435" s="16" t="s">
        <v>28</v>
      </c>
      <c r="F435" s="172">
        <v>2019</v>
      </c>
      <c r="G435" s="172">
        <v>3</v>
      </c>
      <c r="H435" s="175"/>
      <c r="I435" s="57" t="str">
        <f t="shared" si="71"/>
        <v>Q4</v>
      </c>
      <c r="J435" s="175" t="s">
        <v>534</v>
      </c>
      <c r="K435" s="175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76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4">
        <v>0.1608</v>
      </c>
      <c r="AE435" s="173">
        <f t="shared" si="74"/>
        <v>0</v>
      </c>
      <c r="AF435" s="173" t="str">
        <f>IF(AND(COUNTIFS($J$18:J435,J435)=1,AE435=1),1,"")</f>
        <v/>
      </c>
      <c r="AG435" s="173" t="str">
        <f>IF(C435="","",IF(AND(COUNTIFS($J$18:J435,J435)=1,C435&lt;&gt;""),1,""))</f>
        <v/>
      </c>
      <c r="AH435" s="173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2">
        <v>2018</v>
      </c>
      <c r="C436" s="172">
        <v>11</v>
      </c>
      <c r="D436" s="57" t="str">
        <f t="shared" si="81"/>
        <v>Q3</v>
      </c>
      <c r="E436" s="16" t="s">
        <v>28</v>
      </c>
      <c r="F436" s="172">
        <v>2019</v>
      </c>
      <c r="G436" s="172">
        <v>3</v>
      </c>
      <c r="H436" s="175"/>
      <c r="I436" s="57" t="str">
        <f t="shared" si="71"/>
        <v>Q4</v>
      </c>
      <c r="J436" s="175" t="s">
        <v>534</v>
      </c>
      <c r="K436" s="175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76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4">
        <v>0.1608</v>
      </c>
      <c r="AE436" s="173">
        <f t="shared" si="74"/>
        <v>0</v>
      </c>
      <c r="AF436" s="173" t="str">
        <f>IF(AND(COUNTIFS($J$18:J436,J436)=1,AE436=1),1,"")</f>
        <v/>
      </c>
      <c r="AG436" s="173" t="str">
        <f>IF(C436="","",IF(AND(COUNTIFS($J$18:J436,J436)=1,C436&lt;&gt;""),1,""))</f>
        <v/>
      </c>
      <c r="AH436" s="173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2">
        <v>2018</v>
      </c>
      <c r="C437" s="172">
        <v>11</v>
      </c>
      <c r="D437" s="57" t="str">
        <f t="shared" si="81"/>
        <v>Q3</v>
      </c>
      <c r="E437" s="16" t="s">
        <v>28</v>
      </c>
      <c r="F437" s="172">
        <v>2019</v>
      </c>
      <c r="G437" s="172">
        <v>3</v>
      </c>
      <c r="H437" s="175"/>
      <c r="I437" s="57" t="str">
        <f t="shared" si="71"/>
        <v>Q4</v>
      </c>
      <c r="J437" s="175" t="s">
        <v>534</v>
      </c>
      <c r="K437" s="175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76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4">
        <v>0.1608</v>
      </c>
      <c r="AE437" s="173">
        <f t="shared" si="74"/>
        <v>0</v>
      </c>
      <c r="AF437" s="173" t="str">
        <f>IF(AND(COUNTIFS($J$18:J437,J437)=1,AE437=1),1,"")</f>
        <v/>
      </c>
      <c r="AG437" s="173" t="str">
        <f>IF(C437="","",IF(AND(COUNTIFS($J$18:J437,J437)=1,C437&lt;&gt;""),1,""))</f>
        <v/>
      </c>
      <c r="AH437" s="173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2">
        <v>2018</v>
      </c>
      <c r="C438" s="172">
        <v>11</v>
      </c>
      <c r="D438" s="57" t="str">
        <f t="shared" si="81"/>
        <v>Q3</v>
      </c>
      <c r="E438" s="16" t="s">
        <v>28</v>
      </c>
      <c r="F438" s="172">
        <v>2019</v>
      </c>
      <c r="G438" s="172">
        <v>3</v>
      </c>
      <c r="H438" s="175"/>
      <c r="I438" s="57" t="str">
        <f t="shared" si="71"/>
        <v>Q4</v>
      </c>
      <c r="J438" s="175" t="s">
        <v>534</v>
      </c>
      <c r="K438" s="175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76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4">
        <v>0.1608</v>
      </c>
      <c r="AE438" s="173">
        <f t="shared" si="74"/>
        <v>0</v>
      </c>
      <c r="AF438" s="173" t="str">
        <f>IF(AND(COUNTIFS($J$18:J438,J438)=1,AE438=1),1,"")</f>
        <v/>
      </c>
      <c r="AG438" s="173" t="str">
        <f>IF(C438="","",IF(AND(COUNTIFS($J$18:J438,J438)=1,C438&lt;&gt;""),1,""))</f>
        <v/>
      </c>
      <c r="AH438" s="173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2">
        <v>2018</v>
      </c>
      <c r="C439" s="172">
        <v>11</v>
      </c>
      <c r="D439" s="57" t="str">
        <f t="shared" si="81"/>
        <v>Q3</v>
      </c>
      <c r="E439" s="16" t="s">
        <v>28</v>
      </c>
      <c r="F439" s="172">
        <v>2019</v>
      </c>
      <c r="G439" s="172">
        <v>3</v>
      </c>
      <c r="H439" s="175"/>
      <c r="I439" s="57" t="str">
        <f t="shared" si="71"/>
        <v>Q4</v>
      </c>
      <c r="J439" s="175" t="s">
        <v>534</v>
      </c>
      <c r="K439" s="175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76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4">
        <v>0.1608</v>
      </c>
      <c r="AE439" s="173">
        <f t="shared" si="74"/>
        <v>0</v>
      </c>
      <c r="AF439" s="173" t="str">
        <f>IF(AND(COUNTIFS($J$18:J439,J439)=1,AE439=1),1,"")</f>
        <v/>
      </c>
      <c r="AG439" s="173" t="str">
        <f>IF(C439="","",IF(AND(COUNTIFS($J$18:J439,J439)=1,C439&lt;&gt;""),1,""))</f>
        <v/>
      </c>
      <c r="AH439" s="173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2">
        <v>2018</v>
      </c>
      <c r="C440" s="172">
        <v>11</v>
      </c>
      <c r="D440" s="57" t="str">
        <f t="shared" si="81"/>
        <v>Q3</v>
      </c>
      <c r="E440" s="16" t="s">
        <v>28</v>
      </c>
      <c r="F440" s="172">
        <v>2019</v>
      </c>
      <c r="G440" s="172">
        <v>3</v>
      </c>
      <c r="H440" s="175"/>
      <c r="I440" s="57" t="str">
        <f t="shared" si="71"/>
        <v>Q4</v>
      </c>
      <c r="J440" s="175" t="s">
        <v>534</v>
      </c>
      <c r="K440" s="175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76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4">
        <v>0.1608</v>
      </c>
      <c r="AE440" s="173">
        <f t="shared" si="74"/>
        <v>0</v>
      </c>
      <c r="AF440" s="173" t="str">
        <f>IF(AND(COUNTIFS($J$18:J440,J440)=1,AE440=1),1,"")</f>
        <v/>
      </c>
      <c r="AG440" s="173" t="str">
        <f>IF(C440="","",IF(AND(COUNTIFS($J$18:J440,J440)=1,C440&lt;&gt;""),1,""))</f>
        <v/>
      </c>
      <c r="AH440" s="173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2">
        <v>2018</v>
      </c>
      <c r="C441" s="172">
        <v>11</v>
      </c>
      <c r="D441" s="57" t="str">
        <f t="shared" si="81"/>
        <v>Q3</v>
      </c>
      <c r="E441" s="16" t="s">
        <v>28</v>
      </c>
      <c r="F441" s="172">
        <v>2019</v>
      </c>
      <c r="G441" s="172">
        <v>3</v>
      </c>
      <c r="H441" s="175"/>
      <c r="I441" s="57" t="str">
        <f t="shared" si="71"/>
        <v>Q4</v>
      </c>
      <c r="J441" s="175" t="s">
        <v>534</v>
      </c>
      <c r="K441" s="175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76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4">
        <v>0.1608</v>
      </c>
      <c r="AE441" s="173">
        <f t="shared" si="74"/>
        <v>0</v>
      </c>
      <c r="AF441" s="173" t="str">
        <f>IF(AND(COUNTIFS($J$18:J441,J441)=1,AE441=1),1,"")</f>
        <v/>
      </c>
      <c r="AG441" s="173" t="str">
        <f>IF(C441="","",IF(AND(COUNTIFS($J$18:J441,J441)=1,C441&lt;&gt;""),1,""))</f>
        <v/>
      </c>
      <c r="AH441" s="173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2">
        <v>2018</v>
      </c>
      <c r="C442" s="172">
        <v>11</v>
      </c>
      <c r="D442" s="57" t="str">
        <f t="shared" si="81"/>
        <v>Q3</v>
      </c>
      <c r="E442" s="16" t="s">
        <v>28</v>
      </c>
      <c r="F442" s="172">
        <v>2019</v>
      </c>
      <c r="G442" s="172">
        <v>3</v>
      </c>
      <c r="H442" s="175"/>
      <c r="I442" s="57" t="str">
        <f t="shared" si="71"/>
        <v>Q4</v>
      </c>
      <c r="J442" s="175" t="s">
        <v>534</v>
      </c>
      <c r="K442" s="175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76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4">
        <v>0.1608</v>
      </c>
      <c r="AE442" s="173">
        <f t="shared" si="74"/>
        <v>0</v>
      </c>
      <c r="AF442" s="173" t="str">
        <f>IF(AND(COUNTIFS($J$18:J442,J442)=1,AE442=1),1,"")</f>
        <v/>
      </c>
      <c r="AG442" s="173" t="str">
        <f>IF(C442="","",IF(AND(COUNTIFS($J$18:J442,J442)=1,C442&lt;&gt;""),1,""))</f>
        <v/>
      </c>
      <c r="AH442" s="173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2">
        <v>2018</v>
      </c>
      <c r="C443" s="172">
        <v>11</v>
      </c>
      <c r="D443" s="57" t="str">
        <f t="shared" si="81"/>
        <v>Q3</v>
      </c>
      <c r="E443" s="16" t="s">
        <v>28</v>
      </c>
      <c r="F443" s="172">
        <v>2019</v>
      </c>
      <c r="G443" s="172">
        <v>3</v>
      </c>
      <c r="H443" s="175"/>
      <c r="I443" s="57" t="str">
        <f t="shared" si="71"/>
        <v>Q4</v>
      </c>
      <c r="J443" s="175" t="s">
        <v>537</v>
      </c>
      <c r="K443" s="175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76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4">
        <v>0.1419</v>
      </c>
      <c r="AE443" s="173">
        <f t="shared" si="74"/>
        <v>0</v>
      </c>
      <c r="AF443" s="173" t="str">
        <f>IF(AND(COUNTIFS($J$18:J443,J443)=1,AE443=1),1,"")</f>
        <v/>
      </c>
      <c r="AG443" s="173">
        <f>IF(C443="","",IF(AND(COUNTIFS($J$18:J443,J443)=1,C443&lt;&gt;""),1,""))</f>
        <v>1</v>
      </c>
      <c r="AH443" s="173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2">
        <v>2018</v>
      </c>
      <c r="C444" s="172">
        <v>11</v>
      </c>
      <c r="D444" s="57" t="str">
        <f t="shared" si="81"/>
        <v>Q3</v>
      </c>
      <c r="E444" s="16" t="s">
        <v>28</v>
      </c>
      <c r="F444" s="172">
        <v>2019</v>
      </c>
      <c r="G444" s="172">
        <v>3</v>
      </c>
      <c r="H444" s="175"/>
      <c r="I444" s="57" t="str">
        <f t="shared" si="71"/>
        <v>Q4</v>
      </c>
      <c r="J444" s="175" t="s">
        <v>537</v>
      </c>
      <c r="K444" s="175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76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4">
        <v>0.1419</v>
      </c>
      <c r="AE444" s="173">
        <f t="shared" si="74"/>
        <v>0</v>
      </c>
      <c r="AF444" s="173" t="str">
        <f>IF(AND(COUNTIFS($J$18:J444,J444)=1,AE444=1),1,"")</f>
        <v/>
      </c>
      <c r="AG444" s="173" t="str">
        <f>IF(C444="","",IF(AND(COUNTIFS($J$18:J444,J444)=1,C444&lt;&gt;""),1,""))</f>
        <v/>
      </c>
      <c r="AH444" s="173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2">
        <v>2018</v>
      </c>
      <c r="C445" s="172">
        <v>10</v>
      </c>
      <c r="D445" s="57" t="str">
        <f t="shared" si="81"/>
        <v>Q3</v>
      </c>
      <c r="E445" s="16" t="s">
        <v>34</v>
      </c>
      <c r="F445" s="172">
        <v>2019</v>
      </c>
      <c r="G445" s="172">
        <v>6</v>
      </c>
      <c r="H445" s="175"/>
      <c r="I445" s="57" t="str">
        <f t="shared" si="71"/>
        <v>Q1</v>
      </c>
      <c r="J445" s="175" t="s">
        <v>539</v>
      </c>
      <c r="K445" s="175" t="s">
        <v>3138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76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4">
        <v>0.12</v>
      </c>
      <c r="AE445" s="173">
        <f t="shared" si="74"/>
        <v>1</v>
      </c>
      <c r="AF445" s="173">
        <f>IF(AND(COUNTIFS($J$18:J445,J445)=1,AE445=1),1,"")</f>
        <v>1</v>
      </c>
      <c r="AG445" s="173">
        <f>IF(C445="","",IF(AND(COUNTIFS($J$18:J445,J445)=1,C445&lt;&gt;""),1,""))</f>
        <v>1</v>
      </c>
      <c r="AH445" s="173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2">
        <v>2018</v>
      </c>
      <c r="C446" s="172">
        <v>10</v>
      </c>
      <c r="D446" s="57" t="str">
        <f t="shared" si="81"/>
        <v>Q3</v>
      </c>
      <c r="E446" s="16" t="s">
        <v>28</v>
      </c>
      <c r="F446" s="172">
        <v>2019</v>
      </c>
      <c r="G446" s="172">
        <v>3</v>
      </c>
      <c r="H446" s="175"/>
      <c r="I446" s="57" t="str">
        <f t="shared" si="71"/>
        <v>Q4</v>
      </c>
      <c r="J446" s="175" t="s">
        <v>540</v>
      </c>
      <c r="K446" s="175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76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4">
        <v>0.1681</v>
      </c>
      <c r="AE446" s="173">
        <f t="shared" si="74"/>
        <v>1</v>
      </c>
      <c r="AF446" s="173">
        <f>IF(AND(COUNTIFS($J$18:J446,J446)=1,AE446=1),1,"")</f>
        <v>1</v>
      </c>
      <c r="AG446" s="173">
        <f>IF(C446="","",IF(AND(COUNTIFS($J$18:J446,J446)=1,C446&lt;&gt;""),1,""))</f>
        <v>1</v>
      </c>
      <c r="AH446" s="173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2">
        <v>2018</v>
      </c>
      <c r="C447" s="172">
        <v>10</v>
      </c>
      <c r="D447" s="57" t="str">
        <f t="shared" si="81"/>
        <v>Q3</v>
      </c>
      <c r="E447" s="16" t="s">
        <v>28</v>
      </c>
      <c r="F447" s="172">
        <v>2019</v>
      </c>
      <c r="G447" s="172">
        <v>3</v>
      </c>
      <c r="H447" s="175"/>
      <c r="I447" s="57" t="str">
        <f t="shared" si="71"/>
        <v>Q4</v>
      </c>
      <c r="J447" s="175" t="s">
        <v>540</v>
      </c>
      <c r="K447" s="175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76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4">
        <v>0.1681</v>
      </c>
      <c r="AE447" s="173">
        <f t="shared" si="74"/>
        <v>1</v>
      </c>
      <c r="AF447" s="173" t="str">
        <f>IF(AND(COUNTIFS($J$18:J447,J447)=1,AE447=1),1,"")</f>
        <v/>
      </c>
      <c r="AG447" s="173" t="str">
        <f>IF(C447="","",IF(AND(COUNTIFS($J$18:J447,J447)=1,C447&lt;&gt;""),1,""))</f>
        <v/>
      </c>
      <c r="AH447" s="173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2">
        <v>2018</v>
      </c>
      <c r="C448" s="172">
        <v>9</v>
      </c>
      <c r="D448" s="57" t="str">
        <f t="shared" si="81"/>
        <v>Q2</v>
      </c>
      <c r="E448" s="16" t="s">
        <v>28</v>
      </c>
      <c r="F448" s="172">
        <v>2019</v>
      </c>
      <c r="G448" s="172">
        <v>1</v>
      </c>
      <c r="H448" s="175"/>
      <c r="I448" s="57" t="str">
        <f t="shared" si="71"/>
        <v>Q4</v>
      </c>
      <c r="J448" s="175" t="s">
        <v>543</v>
      </c>
      <c r="K448" s="175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76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4">
        <v>0.12</v>
      </c>
      <c r="AE448" s="173">
        <f t="shared" si="74"/>
        <v>1</v>
      </c>
      <c r="AF448" s="173">
        <f>IF(AND(COUNTIFS($J$18:J448,J448)=1,AE448=1),1,"")</f>
        <v>1</v>
      </c>
      <c r="AG448" s="173">
        <f>IF(C448="","",IF(AND(COUNTIFS($J$18:J448,J448)=1,C448&lt;&gt;""),1,""))</f>
        <v>1</v>
      </c>
      <c r="AH448" s="173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2">
        <v>2018</v>
      </c>
      <c r="C449" s="172">
        <v>9</v>
      </c>
      <c r="D449" s="57" t="str">
        <f t="shared" si="81"/>
        <v>Q2</v>
      </c>
      <c r="E449" s="16" t="s">
        <v>28</v>
      </c>
      <c r="F449" s="172">
        <v>2019</v>
      </c>
      <c r="G449" s="172">
        <v>1</v>
      </c>
      <c r="H449" s="175"/>
      <c r="I449" s="57" t="str">
        <f t="shared" si="71"/>
        <v>Q4</v>
      </c>
      <c r="J449" s="175" t="s">
        <v>543</v>
      </c>
      <c r="K449" s="175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76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4">
        <v>0.12</v>
      </c>
      <c r="AE449" s="173">
        <f t="shared" si="74"/>
        <v>1</v>
      </c>
      <c r="AF449" s="173" t="str">
        <f>IF(AND(COUNTIFS($J$18:J449,J449)=1,AE449=1),1,"")</f>
        <v/>
      </c>
      <c r="AG449" s="173" t="str">
        <f>IF(C449="","",IF(AND(COUNTIFS($J$18:J449,J449)=1,C449&lt;&gt;""),1,""))</f>
        <v/>
      </c>
      <c r="AH449" s="173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2">
        <v>2018</v>
      </c>
      <c r="C450" s="172">
        <v>9</v>
      </c>
      <c r="D450" s="57" t="str">
        <f t="shared" si="81"/>
        <v>Q2</v>
      </c>
      <c r="E450" s="16" t="s">
        <v>28</v>
      </c>
      <c r="F450" s="172">
        <v>2019</v>
      </c>
      <c r="G450" s="172">
        <v>1</v>
      </c>
      <c r="H450" s="175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5" t="s">
        <v>545</v>
      </c>
      <c r="K450" s="175" t="s">
        <v>3139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76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4">
        <v>0.1033</v>
      </c>
      <c r="AE450" s="173">
        <f t="shared" ref="AE450:AE513" si="86">IF(Q450="","",IF(Q450="Yes",1,0))</f>
        <v>1</v>
      </c>
      <c r="AF450" s="173">
        <f>IF(AND(COUNTIFS($J$18:J450,J450)=1,AE450=1),1,"")</f>
        <v>1</v>
      </c>
      <c r="AG450" s="173">
        <f>IF(C450="","",IF(AND(COUNTIFS($J$18:J450,J450)=1,C450&lt;&gt;""),1,""))</f>
        <v>1</v>
      </c>
      <c r="AH450" s="173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2">
        <v>2018</v>
      </c>
      <c r="C451" s="172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5"/>
      <c r="I451" s="57" t="str">
        <f t="shared" si="83"/>
        <v>Cancel</v>
      </c>
      <c r="J451" s="175" t="s">
        <v>546</v>
      </c>
      <c r="K451" s="175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76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4">
        <v>0.10290000000000001</v>
      </c>
      <c r="AE451" s="173">
        <f t="shared" si="86"/>
        <v>0</v>
      </c>
      <c r="AF451" s="173" t="str">
        <f>IF(AND(COUNTIFS($J$18:J451,J451)=1,AE451=1),1,"")</f>
        <v/>
      </c>
      <c r="AG451" s="173">
        <f>IF(C451="","",IF(AND(COUNTIFS($J$18:J451,J451)=1,C451&lt;&gt;""),1,""))</f>
        <v>1</v>
      </c>
      <c r="AH451" s="173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7" t="s">
        <v>28</v>
      </c>
      <c r="B452" s="172">
        <v>2018</v>
      </c>
      <c r="C452" s="172">
        <v>4</v>
      </c>
      <c r="D452" s="57" t="str">
        <f t="shared" si="81"/>
        <v>Q1</v>
      </c>
      <c r="E452" s="16" t="s">
        <v>171</v>
      </c>
      <c r="F452" s="16" t="s">
        <v>171</v>
      </c>
      <c r="G452" s="172" t="s">
        <v>171</v>
      </c>
      <c r="H452" s="175"/>
      <c r="I452" s="57" t="str">
        <f t="shared" si="83"/>
        <v>Cancel</v>
      </c>
      <c r="J452" s="175" t="s">
        <v>549</v>
      </c>
      <c r="K452" s="175" t="s">
        <v>3140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76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4">
        <v>0.12</v>
      </c>
      <c r="AE452" s="173">
        <f t="shared" si="86"/>
        <v>1</v>
      </c>
      <c r="AF452" s="173">
        <f>IF(AND(COUNTIFS($J$18:J452,J452)=1,AE452=1),1,"")</f>
        <v>1</v>
      </c>
      <c r="AG452" s="173">
        <f>IF(C452="","",IF(AND(COUNTIFS($J$18:J452,J452)=1,C452&lt;&gt;""),1,""))</f>
        <v>1</v>
      </c>
      <c r="AH452" s="173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7" t="s">
        <v>28</v>
      </c>
      <c r="B453" s="172">
        <v>2018</v>
      </c>
      <c r="C453" s="172">
        <v>4</v>
      </c>
      <c r="D453" s="57" t="str">
        <f t="shared" si="81"/>
        <v>Q1</v>
      </c>
      <c r="E453" s="16" t="s">
        <v>171</v>
      </c>
      <c r="F453" s="16" t="s">
        <v>171</v>
      </c>
      <c r="G453" s="172" t="s">
        <v>171</v>
      </c>
      <c r="H453" s="175"/>
      <c r="I453" s="57" t="str">
        <f t="shared" si="83"/>
        <v>Cancel</v>
      </c>
      <c r="J453" s="175" t="s">
        <v>551</v>
      </c>
      <c r="K453" s="175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76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3">
        <f t="shared" si="86"/>
        <v>0</v>
      </c>
      <c r="AF453" s="173" t="str">
        <f>IF(AND(COUNTIFS($J$18:J453,J453)=1,AE453=1),1,"")</f>
        <v/>
      </c>
      <c r="AG453" s="173">
        <f>IF(C453="","",IF(AND(COUNTIFS($J$18:J453,J453)=1,C453&lt;&gt;""),1,""))</f>
        <v>1</v>
      </c>
      <c r="AH453" s="173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7" t="s">
        <v>28</v>
      </c>
      <c r="B454" s="172">
        <v>2018</v>
      </c>
      <c r="C454" s="172">
        <v>4</v>
      </c>
      <c r="D454" s="57" t="str">
        <f t="shared" si="81"/>
        <v>Q1</v>
      </c>
      <c r="E454" s="16" t="s">
        <v>171</v>
      </c>
      <c r="F454" s="16" t="s">
        <v>171</v>
      </c>
      <c r="G454" s="172" t="s">
        <v>171</v>
      </c>
      <c r="H454" s="175"/>
      <c r="I454" s="57" t="str">
        <f t="shared" si="83"/>
        <v>Cancel</v>
      </c>
      <c r="J454" s="175" t="s">
        <v>551</v>
      </c>
      <c r="K454" s="175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76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3">
        <f t="shared" si="86"/>
        <v>0</v>
      </c>
      <c r="AF454" s="173" t="str">
        <f>IF(AND(COUNTIFS($J$18:J454,J454)=1,AE454=1),1,"")</f>
        <v/>
      </c>
      <c r="AG454" s="173" t="str">
        <f>IF(C454="","",IF(AND(COUNTIFS($J$18:J454,J454)=1,C454&lt;&gt;""),1,""))</f>
        <v/>
      </c>
      <c r="AH454" s="173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7" t="s">
        <v>28</v>
      </c>
      <c r="B455" s="172">
        <v>2018</v>
      </c>
      <c r="C455" s="172">
        <v>4</v>
      </c>
      <c r="D455" s="57" t="str">
        <f t="shared" si="81"/>
        <v>Q1</v>
      </c>
      <c r="E455" s="16" t="s">
        <v>171</v>
      </c>
      <c r="F455" s="16" t="s">
        <v>171</v>
      </c>
      <c r="G455" s="172" t="s">
        <v>171</v>
      </c>
      <c r="H455" s="175"/>
      <c r="I455" s="57" t="str">
        <f t="shared" si="83"/>
        <v>Cancel</v>
      </c>
      <c r="J455" s="175" t="s">
        <v>552</v>
      </c>
      <c r="K455" s="175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76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3">
        <f t="shared" si="86"/>
        <v>0</v>
      </c>
      <c r="AF455" s="173" t="str">
        <f>IF(AND(COUNTIFS($J$18:J455,J455)=1,AE455=1),1,"")</f>
        <v/>
      </c>
      <c r="AG455" s="173">
        <f>IF(C455="","",IF(AND(COUNTIFS($J$18:J455,J455)=1,C455&lt;&gt;""),1,""))</f>
        <v>1</v>
      </c>
      <c r="AH455" s="173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7" t="s">
        <v>28</v>
      </c>
      <c r="B456" s="172">
        <v>2018</v>
      </c>
      <c r="C456" s="172">
        <v>4</v>
      </c>
      <c r="D456" s="57" t="str">
        <f t="shared" si="81"/>
        <v>Q1</v>
      </c>
      <c r="E456" s="16" t="s">
        <v>171</v>
      </c>
      <c r="F456" s="16" t="s">
        <v>171</v>
      </c>
      <c r="G456" s="172" t="s">
        <v>171</v>
      </c>
      <c r="H456" s="175"/>
      <c r="I456" s="57" t="str">
        <f t="shared" si="83"/>
        <v>Cancel</v>
      </c>
      <c r="J456" s="175" t="s">
        <v>552</v>
      </c>
      <c r="K456" s="175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76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3">
        <f t="shared" si="86"/>
        <v>0</v>
      </c>
      <c r="AF456" s="173" t="str">
        <f>IF(AND(COUNTIFS($J$18:J456,J456)=1,AE456=1),1,"")</f>
        <v/>
      </c>
      <c r="AG456" s="173" t="str">
        <f>IF(C456="","",IF(AND(COUNTIFS($J$18:J456,J456)=1,C456&lt;&gt;""),1,""))</f>
        <v/>
      </c>
      <c r="AH456" s="173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7" t="s">
        <v>28</v>
      </c>
      <c r="B457" s="172">
        <v>2018</v>
      </c>
      <c r="C457" s="172">
        <v>4</v>
      </c>
      <c r="D457" s="57" t="str">
        <f t="shared" si="81"/>
        <v>Q1</v>
      </c>
      <c r="E457" s="16" t="s">
        <v>171</v>
      </c>
      <c r="F457" s="16" t="s">
        <v>171</v>
      </c>
      <c r="G457" s="172" t="s">
        <v>171</v>
      </c>
      <c r="H457" s="175"/>
      <c r="I457" s="57" t="str">
        <f t="shared" si="83"/>
        <v>Cancel</v>
      </c>
      <c r="J457" s="175" t="s">
        <v>553</v>
      </c>
      <c r="K457" s="175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76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3">
        <f t="shared" si="86"/>
        <v>0</v>
      </c>
      <c r="AF457" s="173" t="str">
        <f>IF(AND(COUNTIFS($J$18:J457,J457)=1,AE457=1),1,"")</f>
        <v/>
      </c>
      <c r="AG457" s="173">
        <f>IF(C457="","",IF(AND(COUNTIFS($J$18:J457,J457)=1,C457&lt;&gt;""),1,""))</f>
        <v>1</v>
      </c>
      <c r="AH457" s="173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7" t="s">
        <v>28</v>
      </c>
      <c r="B458" s="172">
        <v>2018</v>
      </c>
      <c r="C458" s="172">
        <v>8</v>
      </c>
      <c r="D458" s="57" t="str">
        <f t="shared" si="81"/>
        <v>Q2</v>
      </c>
      <c r="E458" s="16" t="s">
        <v>171</v>
      </c>
      <c r="F458" s="16" t="s">
        <v>171</v>
      </c>
      <c r="G458" s="172" t="s">
        <v>171</v>
      </c>
      <c r="H458" s="175"/>
      <c r="I458" s="57" t="str">
        <f t="shared" si="83"/>
        <v>Cancel</v>
      </c>
      <c r="J458" s="175" t="s">
        <v>555</v>
      </c>
      <c r="K458" s="175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76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3">
        <f t="shared" si="86"/>
        <v>1</v>
      </c>
      <c r="AF458" s="173">
        <f>IF(AND(COUNTIFS($J$18:J458,J458)=1,AE458=1),1,"")</f>
        <v>1</v>
      </c>
      <c r="AG458" s="173">
        <f>IF(C458="","",IF(AND(COUNTIFS($J$18:J458,J458)=1,C458&lt;&gt;""),1,""))</f>
        <v>1</v>
      </c>
      <c r="AH458" s="173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7" t="s">
        <v>28</v>
      </c>
      <c r="B459" s="172">
        <v>2018</v>
      </c>
      <c r="C459" s="172">
        <v>8</v>
      </c>
      <c r="D459" s="57" t="str">
        <f t="shared" si="81"/>
        <v>Q2</v>
      </c>
      <c r="E459" s="16" t="s">
        <v>171</v>
      </c>
      <c r="F459" s="16" t="s">
        <v>171</v>
      </c>
      <c r="G459" s="172" t="s">
        <v>171</v>
      </c>
      <c r="H459" s="175"/>
      <c r="I459" s="57" t="str">
        <f t="shared" si="83"/>
        <v>Cancel</v>
      </c>
      <c r="J459" s="175" t="s">
        <v>558</v>
      </c>
      <c r="K459" s="175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76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3">
        <f t="shared" si="86"/>
        <v>0</v>
      </c>
      <c r="AF459" s="173" t="str">
        <f>IF(AND(COUNTIFS($J$18:J459,J459)=1,AE459=1),1,"")</f>
        <v/>
      </c>
      <c r="AG459" s="173">
        <f>IF(C459="","",IF(AND(COUNTIFS($J$18:J459,J459)=1,C459&lt;&gt;""),1,""))</f>
        <v>1</v>
      </c>
      <c r="AH459" s="173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7" t="s">
        <v>28</v>
      </c>
      <c r="B460" s="172">
        <v>2018</v>
      </c>
      <c r="C460" s="172">
        <v>8</v>
      </c>
      <c r="D460" s="57" t="str">
        <f t="shared" si="81"/>
        <v>Q2</v>
      </c>
      <c r="E460" s="16" t="s">
        <v>171</v>
      </c>
      <c r="F460" s="16" t="s">
        <v>171</v>
      </c>
      <c r="G460" s="172" t="s">
        <v>171</v>
      </c>
      <c r="H460" s="175"/>
      <c r="I460" s="57" t="str">
        <f t="shared" si="83"/>
        <v>Cancel</v>
      </c>
      <c r="J460" s="175" t="s">
        <v>558</v>
      </c>
      <c r="K460" s="175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76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3">
        <f t="shared" si="86"/>
        <v>0</v>
      </c>
      <c r="AF460" s="173" t="str">
        <f>IF(AND(COUNTIFS($J$18:J460,J460)=1,AE460=1),1,"")</f>
        <v/>
      </c>
      <c r="AG460" s="173" t="str">
        <f>IF(C460="","",IF(AND(COUNTIFS($J$18:J460,J460)=1,C460&lt;&gt;""),1,""))</f>
        <v/>
      </c>
      <c r="AH460" s="173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7" t="s">
        <v>28</v>
      </c>
      <c r="B461" s="172">
        <v>2018</v>
      </c>
      <c r="C461" s="172">
        <v>8</v>
      </c>
      <c r="D461" s="57" t="str">
        <f t="shared" si="81"/>
        <v>Q2</v>
      </c>
      <c r="E461" s="16" t="s">
        <v>171</v>
      </c>
      <c r="F461" s="16" t="s">
        <v>171</v>
      </c>
      <c r="G461" s="172" t="s">
        <v>171</v>
      </c>
      <c r="H461" s="175"/>
      <c r="I461" s="57" t="str">
        <f t="shared" si="83"/>
        <v>Cancel</v>
      </c>
      <c r="J461" s="175" t="s">
        <v>561</v>
      </c>
      <c r="K461" s="175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76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3">
        <f t="shared" si="86"/>
        <v>1</v>
      </c>
      <c r="AF461" s="173">
        <f>IF(AND(COUNTIFS($J$18:J461,J461)=1,AE461=1),1,"")</f>
        <v>1</v>
      </c>
      <c r="AG461" s="173">
        <f>IF(C461="","",IF(AND(COUNTIFS($J$18:J461,J461)=1,C461&lt;&gt;""),1,""))</f>
        <v>1</v>
      </c>
      <c r="AH461" s="173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7" t="s">
        <v>28</v>
      </c>
      <c r="B462" s="172">
        <v>2018</v>
      </c>
      <c r="C462" s="172">
        <v>8</v>
      </c>
      <c r="D462" s="57" t="str">
        <f t="shared" si="81"/>
        <v>Q2</v>
      </c>
      <c r="E462" s="16" t="s">
        <v>171</v>
      </c>
      <c r="F462" s="16" t="s">
        <v>171</v>
      </c>
      <c r="G462" s="172" t="s">
        <v>171</v>
      </c>
      <c r="H462" s="175"/>
      <c r="I462" s="57" t="str">
        <f t="shared" si="83"/>
        <v>Cancel</v>
      </c>
      <c r="J462" s="175" t="s">
        <v>563</v>
      </c>
      <c r="K462" s="175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76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3">
        <f t="shared" si="86"/>
        <v>1</v>
      </c>
      <c r="AF462" s="173">
        <f>IF(AND(COUNTIFS($J$18:J462,J462)=1,AE462=1),1,"")</f>
        <v>1</v>
      </c>
      <c r="AG462" s="173">
        <f>IF(C462="","",IF(AND(COUNTIFS($J$18:J462,J462)=1,C462&lt;&gt;""),1,""))</f>
        <v>1</v>
      </c>
      <c r="AH462" s="173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7" t="s">
        <v>28</v>
      </c>
      <c r="B463" s="172">
        <v>2018</v>
      </c>
      <c r="C463" s="172">
        <v>8</v>
      </c>
      <c r="D463" s="57" t="str">
        <f t="shared" si="81"/>
        <v>Q2</v>
      </c>
      <c r="E463" s="16" t="s">
        <v>171</v>
      </c>
      <c r="F463" s="16" t="s">
        <v>171</v>
      </c>
      <c r="G463" s="172" t="s">
        <v>171</v>
      </c>
      <c r="H463" s="175"/>
      <c r="I463" s="57" t="str">
        <f t="shared" si="83"/>
        <v>Cancel</v>
      </c>
      <c r="J463" s="175" t="s">
        <v>564</v>
      </c>
      <c r="K463" s="175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76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4">
        <v>0.12</v>
      </c>
      <c r="AE463" s="173">
        <f t="shared" si="86"/>
        <v>0</v>
      </c>
      <c r="AF463" s="173" t="str">
        <f>IF(AND(COUNTIFS($J$18:J463,J463)=1,AE463=1),1,"")</f>
        <v/>
      </c>
      <c r="AG463" s="173">
        <f>IF(C463="","",IF(AND(COUNTIFS($J$18:J463,J463)=1,C463&lt;&gt;""),1,""))</f>
        <v>1</v>
      </c>
      <c r="AH463" s="173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7" t="s">
        <v>28</v>
      </c>
      <c r="B464" s="172">
        <v>2018</v>
      </c>
      <c r="C464" s="172">
        <v>8</v>
      </c>
      <c r="D464" s="57" t="str">
        <f t="shared" si="81"/>
        <v>Q2</v>
      </c>
      <c r="E464" s="16" t="s">
        <v>171</v>
      </c>
      <c r="F464" s="16" t="s">
        <v>171</v>
      </c>
      <c r="G464" s="172" t="s">
        <v>171</v>
      </c>
      <c r="H464" s="175"/>
      <c r="I464" s="57" t="str">
        <f t="shared" si="83"/>
        <v>Cancel</v>
      </c>
      <c r="J464" s="175" t="s">
        <v>564</v>
      </c>
      <c r="K464" s="175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76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4">
        <v>0.12</v>
      </c>
      <c r="AE464" s="173">
        <f t="shared" si="86"/>
        <v>0</v>
      </c>
      <c r="AF464" s="173" t="str">
        <f>IF(AND(COUNTIFS($J$18:J464,J464)=1,AE464=1),1,"")</f>
        <v/>
      </c>
      <c r="AG464" s="173" t="str">
        <f>IF(C464="","",IF(AND(COUNTIFS($J$18:J464,J464)=1,C464&lt;&gt;""),1,""))</f>
        <v/>
      </c>
      <c r="AH464" s="173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7" t="s">
        <v>43</v>
      </c>
      <c r="B465" s="172">
        <v>2018</v>
      </c>
      <c r="C465" s="172">
        <v>1</v>
      </c>
      <c r="D465" s="57" t="str">
        <f t="shared" si="81"/>
        <v>Q4</v>
      </c>
      <c r="E465" s="16" t="s">
        <v>171</v>
      </c>
      <c r="F465" s="16" t="s">
        <v>171</v>
      </c>
      <c r="G465" s="172" t="s">
        <v>171</v>
      </c>
      <c r="H465" s="175"/>
      <c r="I465" s="57" t="str">
        <f t="shared" si="83"/>
        <v>Cancel</v>
      </c>
      <c r="J465" s="175" t="s">
        <v>565</v>
      </c>
      <c r="K465" s="175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76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3">
        <f t="shared" si="86"/>
        <v>0</v>
      </c>
      <c r="AF465" s="173" t="str">
        <f>IF(AND(COUNTIFS($J$18:J465,J465)=1,AE465=1),1,"")</f>
        <v/>
      </c>
      <c r="AG465" s="173">
        <f>IF(C465="","",IF(AND(COUNTIFS($J$18:J465,J465)=1,C465&lt;&gt;""),1,""))</f>
        <v>1</v>
      </c>
      <c r="AH465" s="173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7" t="s">
        <v>43</v>
      </c>
      <c r="B466" s="172">
        <v>2018</v>
      </c>
      <c r="C466" s="172">
        <v>1</v>
      </c>
      <c r="D466" s="57" t="str">
        <f t="shared" si="81"/>
        <v>Q4</v>
      </c>
      <c r="E466" s="16" t="s">
        <v>171</v>
      </c>
      <c r="F466" s="16" t="s">
        <v>171</v>
      </c>
      <c r="G466" s="172" t="s">
        <v>171</v>
      </c>
      <c r="H466" s="175"/>
      <c r="I466" s="57" t="str">
        <f t="shared" si="83"/>
        <v>Cancel</v>
      </c>
      <c r="J466" s="175" t="s">
        <v>567</v>
      </c>
      <c r="K466" s="175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76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3">
        <f t="shared" si="86"/>
        <v>1</v>
      </c>
      <c r="AF466" s="173">
        <f>IF(AND(COUNTIFS($J$18:J466,J466)=1,AE466=1),1,"")</f>
        <v>1</v>
      </c>
      <c r="AG466" s="173">
        <f>IF(C466="","",IF(AND(COUNTIFS($J$18:J466,J466)=1,C466&lt;&gt;""),1,""))</f>
        <v>1</v>
      </c>
      <c r="AH466" s="173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7" t="s">
        <v>43</v>
      </c>
      <c r="B467" s="172">
        <v>2018</v>
      </c>
      <c r="C467" s="172">
        <v>1</v>
      </c>
      <c r="D467" s="57" t="str">
        <f t="shared" si="81"/>
        <v>Q4</v>
      </c>
      <c r="E467" s="16" t="s">
        <v>171</v>
      </c>
      <c r="F467" s="16" t="s">
        <v>171</v>
      </c>
      <c r="G467" s="172" t="s">
        <v>171</v>
      </c>
      <c r="H467" s="175"/>
      <c r="I467" s="57" t="str">
        <f t="shared" si="83"/>
        <v>Cancel</v>
      </c>
      <c r="J467" s="175" t="s">
        <v>569</v>
      </c>
      <c r="K467" s="175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76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3" t="str">
        <f t="shared" si="86"/>
        <v/>
      </c>
      <c r="AF467" s="173" t="str">
        <f>IF(AND(COUNTIFS($J$18:J467,J467)=1,AE467=1),1,"")</f>
        <v/>
      </c>
      <c r="AG467" s="173">
        <f>IF(C467="","",IF(AND(COUNTIFS($J$18:J467,J467)=1,C467&lt;&gt;""),1,""))</f>
        <v>1</v>
      </c>
      <c r="AH467" s="173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7" t="s">
        <v>43</v>
      </c>
      <c r="B468" s="172">
        <v>2018</v>
      </c>
      <c r="C468" s="172">
        <v>1</v>
      </c>
      <c r="D468" s="57" t="str">
        <f t="shared" si="81"/>
        <v>Q4</v>
      </c>
      <c r="E468" s="16" t="s">
        <v>171</v>
      </c>
      <c r="F468" s="16" t="s">
        <v>171</v>
      </c>
      <c r="G468" s="172" t="s">
        <v>171</v>
      </c>
      <c r="H468" s="175"/>
      <c r="I468" s="57" t="str">
        <f t="shared" si="83"/>
        <v>Cancel</v>
      </c>
      <c r="J468" s="175" t="s">
        <v>567</v>
      </c>
      <c r="K468" s="175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76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3">
        <f t="shared" si="86"/>
        <v>1</v>
      </c>
      <c r="AF468" s="173" t="str">
        <f>IF(AND(COUNTIFS($J$18:J468,J468)=1,AE468=1),1,"")</f>
        <v/>
      </c>
      <c r="AG468" s="173" t="str">
        <f>IF(C468="","",IF(AND(COUNTIFS($J$18:J468,J468)=1,C468&lt;&gt;""),1,""))</f>
        <v/>
      </c>
      <c r="AH468" s="173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7" t="s">
        <v>43</v>
      </c>
      <c r="B469" s="172">
        <v>2018</v>
      </c>
      <c r="C469" s="172">
        <v>1</v>
      </c>
      <c r="D469" s="57" t="str">
        <f t="shared" si="81"/>
        <v>Q4</v>
      </c>
      <c r="E469" s="16" t="s">
        <v>171</v>
      </c>
      <c r="F469" s="16" t="s">
        <v>171</v>
      </c>
      <c r="G469" s="172" t="s">
        <v>171</v>
      </c>
      <c r="H469" s="175"/>
      <c r="I469" s="57" t="str">
        <f t="shared" si="83"/>
        <v>Cancel</v>
      </c>
      <c r="J469" s="175" t="s">
        <v>570</v>
      </c>
      <c r="K469" s="175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76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3">
        <f t="shared" si="86"/>
        <v>1</v>
      </c>
      <c r="AF469" s="173">
        <f>IF(AND(COUNTIFS($J$18:J469,J469)=1,AE469=1),1,"")</f>
        <v>1</v>
      </c>
      <c r="AG469" s="173">
        <f>IF(C469="","",IF(AND(COUNTIFS($J$18:J469,J469)=1,C469&lt;&gt;""),1,""))</f>
        <v>1</v>
      </c>
      <c r="AH469" s="173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7" t="s">
        <v>43</v>
      </c>
      <c r="B470" s="172">
        <v>2018</v>
      </c>
      <c r="C470" s="172">
        <v>1</v>
      </c>
      <c r="D470" s="57" t="str">
        <f t="shared" si="81"/>
        <v>Q4</v>
      </c>
      <c r="E470" s="16" t="s">
        <v>171</v>
      </c>
      <c r="F470" s="16" t="s">
        <v>171</v>
      </c>
      <c r="G470" s="172" t="s">
        <v>171</v>
      </c>
      <c r="H470" s="175"/>
      <c r="I470" s="57" t="str">
        <f t="shared" si="83"/>
        <v>Cancel</v>
      </c>
      <c r="J470" s="175" t="s">
        <v>571</v>
      </c>
      <c r="K470" s="175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76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3">
        <f t="shared" si="86"/>
        <v>1</v>
      </c>
      <c r="AF470" s="173">
        <f>IF(AND(COUNTIFS($J$18:J470,J470)=1,AE470=1),1,"")</f>
        <v>1</v>
      </c>
      <c r="AG470" s="173">
        <f>IF(C470="","",IF(AND(COUNTIFS($J$18:J470,J470)=1,C470&lt;&gt;""),1,""))</f>
        <v>1</v>
      </c>
      <c r="AH470" s="173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7" t="s">
        <v>43</v>
      </c>
      <c r="B471" s="172">
        <v>2018</v>
      </c>
      <c r="C471" s="172">
        <v>1</v>
      </c>
      <c r="D471" s="57" t="str">
        <f t="shared" si="81"/>
        <v>Q4</v>
      </c>
      <c r="E471" s="16" t="s">
        <v>171</v>
      </c>
      <c r="F471" s="16" t="s">
        <v>171</v>
      </c>
      <c r="G471" s="172" t="s">
        <v>171</v>
      </c>
      <c r="H471" s="175"/>
      <c r="I471" s="57" t="str">
        <f t="shared" si="83"/>
        <v>Cancel</v>
      </c>
      <c r="J471" s="175" t="s">
        <v>567</v>
      </c>
      <c r="K471" s="175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76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3">
        <f t="shared" si="86"/>
        <v>1</v>
      </c>
      <c r="AF471" s="173" t="str">
        <f>IF(AND(COUNTIFS($J$18:J471,J471)=1,AE471=1),1,"")</f>
        <v/>
      </c>
      <c r="AG471" s="173" t="str">
        <f>IF(C471="","",IF(AND(COUNTIFS($J$18:J471,J471)=1,C471&lt;&gt;""),1,""))</f>
        <v/>
      </c>
      <c r="AH471" s="173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7" t="s">
        <v>43</v>
      </c>
      <c r="B472" s="172">
        <v>2018</v>
      </c>
      <c r="C472" s="172">
        <v>1</v>
      </c>
      <c r="D472" s="57" t="str">
        <f t="shared" si="81"/>
        <v>Q4</v>
      </c>
      <c r="E472" s="16" t="s">
        <v>171</v>
      </c>
      <c r="F472" s="16" t="s">
        <v>171</v>
      </c>
      <c r="G472" s="172" t="s">
        <v>171</v>
      </c>
      <c r="H472" s="175"/>
      <c r="I472" s="57" t="str">
        <f t="shared" si="83"/>
        <v>Cancel</v>
      </c>
      <c r="J472" s="175" t="s">
        <v>569</v>
      </c>
      <c r="K472" s="175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76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3" t="str">
        <f t="shared" si="86"/>
        <v/>
      </c>
      <c r="AF472" s="173" t="str">
        <f>IF(AND(COUNTIFS($J$18:J472,J472)=1,AE472=1),1,"")</f>
        <v/>
      </c>
      <c r="AG472" s="173" t="str">
        <f>IF(C472="","",IF(AND(COUNTIFS($J$18:J472,J472)=1,C472&lt;&gt;""),1,""))</f>
        <v/>
      </c>
      <c r="AH472" s="173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7" t="s">
        <v>43</v>
      </c>
      <c r="B473" s="172">
        <v>2018</v>
      </c>
      <c r="C473" s="172">
        <v>1</v>
      </c>
      <c r="D473" s="57" t="str">
        <f t="shared" si="81"/>
        <v>Q4</v>
      </c>
      <c r="E473" s="16" t="s">
        <v>171</v>
      </c>
      <c r="F473" s="16" t="s">
        <v>171</v>
      </c>
      <c r="G473" s="172" t="s">
        <v>171</v>
      </c>
      <c r="H473" s="175"/>
      <c r="I473" s="57" t="str">
        <f t="shared" si="83"/>
        <v>Cancel</v>
      </c>
      <c r="J473" s="175" t="s">
        <v>569</v>
      </c>
      <c r="K473" s="175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76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3" t="str">
        <f t="shared" si="86"/>
        <v/>
      </c>
      <c r="AF473" s="173" t="str">
        <f>IF(AND(COUNTIFS($J$18:J473,J473)=1,AE473=1),1,"")</f>
        <v/>
      </c>
      <c r="AG473" s="173" t="str">
        <f>IF(C473="","",IF(AND(COUNTIFS($J$18:J473,J473)=1,C473&lt;&gt;""),1,""))</f>
        <v/>
      </c>
      <c r="AH473" s="173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7" t="s">
        <v>28</v>
      </c>
      <c r="B474" s="172">
        <v>2018</v>
      </c>
      <c r="C474" s="172">
        <v>7</v>
      </c>
      <c r="D474" s="57" t="str">
        <f t="shared" si="81"/>
        <v>Q2</v>
      </c>
      <c r="E474" s="16" t="s">
        <v>171</v>
      </c>
      <c r="F474" s="16" t="s">
        <v>171</v>
      </c>
      <c r="G474" s="172" t="s">
        <v>171</v>
      </c>
      <c r="H474" s="175"/>
      <c r="I474" s="57" t="str">
        <f t="shared" si="83"/>
        <v>Cancel</v>
      </c>
      <c r="J474" s="175" t="s">
        <v>574</v>
      </c>
      <c r="K474" s="175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76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3">
        <f t="shared" si="86"/>
        <v>1</v>
      </c>
      <c r="AF474" s="173">
        <f>IF(AND(COUNTIFS($J$18:J474,J474)=1,AE474=1),1,"")</f>
        <v>1</v>
      </c>
      <c r="AG474" s="173">
        <f>IF(C474="","",IF(AND(COUNTIFS($J$18:J474,J474)=1,C474&lt;&gt;""),1,""))</f>
        <v>1</v>
      </c>
      <c r="AH474" s="173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7" t="s">
        <v>28</v>
      </c>
      <c r="B475" s="172">
        <v>2018</v>
      </c>
      <c r="C475" s="172">
        <v>7</v>
      </c>
      <c r="D475" s="57" t="str">
        <f t="shared" si="81"/>
        <v>Q2</v>
      </c>
      <c r="E475" s="16" t="s">
        <v>171</v>
      </c>
      <c r="F475" s="16" t="s">
        <v>171</v>
      </c>
      <c r="G475" s="172" t="s">
        <v>171</v>
      </c>
      <c r="H475" s="175"/>
      <c r="I475" s="57" t="str">
        <f t="shared" si="83"/>
        <v>Cancel</v>
      </c>
      <c r="J475" s="175" t="s">
        <v>576</v>
      </c>
      <c r="K475" s="175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76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3">
        <f t="shared" si="86"/>
        <v>0</v>
      </c>
      <c r="AF475" s="173" t="str">
        <f>IF(AND(COUNTIFS($J$18:J475,J475)=1,AE475=1),1,"")</f>
        <v/>
      </c>
      <c r="AG475" s="173">
        <f>IF(C475="","",IF(AND(COUNTIFS($J$18:J475,J475)=1,C475&lt;&gt;""),1,""))</f>
        <v>1</v>
      </c>
      <c r="AH475" s="173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7" t="s">
        <v>28</v>
      </c>
      <c r="B476" s="172">
        <v>2018</v>
      </c>
      <c r="C476" s="172">
        <v>7</v>
      </c>
      <c r="D476" s="57" t="str">
        <f t="shared" si="81"/>
        <v>Q2</v>
      </c>
      <c r="E476" s="16" t="s">
        <v>171</v>
      </c>
      <c r="F476" s="16" t="s">
        <v>171</v>
      </c>
      <c r="G476" s="172" t="s">
        <v>171</v>
      </c>
      <c r="H476" s="175"/>
      <c r="I476" s="57" t="str">
        <f t="shared" si="83"/>
        <v>Cancel</v>
      </c>
      <c r="J476" s="175" t="s">
        <v>574</v>
      </c>
      <c r="K476" s="175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76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3">
        <f t="shared" si="86"/>
        <v>1</v>
      </c>
      <c r="AF476" s="173" t="str">
        <f>IF(AND(COUNTIFS($J$18:J476,J476)=1,AE476=1),1,"")</f>
        <v/>
      </c>
      <c r="AG476" s="173" t="str">
        <f>IF(C476="","",IF(AND(COUNTIFS($J$18:J476,J476)=1,C476&lt;&gt;""),1,""))</f>
        <v/>
      </c>
      <c r="AH476" s="173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7" t="s">
        <v>28</v>
      </c>
      <c r="B477" s="172">
        <v>2018</v>
      </c>
      <c r="C477" s="172">
        <v>7</v>
      </c>
      <c r="D477" s="57" t="str">
        <f t="shared" si="81"/>
        <v>Q2</v>
      </c>
      <c r="E477" s="16" t="s">
        <v>171</v>
      </c>
      <c r="F477" s="16" t="s">
        <v>171</v>
      </c>
      <c r="G477" s="172" t="s">
        <v>171</v>
      </c>
      <c r="H477" s="175"/>
      <c r="I477" s="57" t="str">
        <f t="shared" si="83"/>
        <v>Cancel</v>
      </c>
      <c r="J477" s="175" t="s">
        <v>578</v>
      </c>
      <c r="K477" s="175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76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3">
        <f t="shared" si="86"/>
        <v>1</v>
      </c>
      <c r="AF477" s="173">
        <f>IF(AND(COUNTIFS($J$18:J477,J477)=1,AE477=1),1,"")</f>
        <v>1</v>
      </c>
      <c r="AG477" s="173">
        <f>IF(C477="","",IF(AND(COUNTIFS($J$18:J477,J477)=1,C477&lt;&gt;""),1,""))</f>
        <v>1</v>
      </c>
      <c r="AH477" s="173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7" t="s">
        <v>28</v>
      </c>
      <c r="B478" s="172">
        <v>2018</v>
      </c>
      <c r="C478" s="172">
        <v>7</v>
      </c>
      <c r="D478" s="57" t="str">
        <f t="shared" si="81"/>
        <v>Q2</v>
      </c>
      <c r="E478" s="16" t="s">
        <v>171</v>
      </c>
      <c r="F478" s="16" t="s">
        <v>171</v>
      </c>
      <c r="G478" s="172" t="s">
        <v>171</v>
      </c>
      <c r="H478" s="175"/>
      <c r="I478" s="57" t="str">
        <f t="shared" si="83"/>
        <v>Cancel</v>
      </c>
      <c r="J478" s="175" t="s">
        <v>580</v>
      </c>
      <c r="K478" s="175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76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3">
        <f t="shared" si="86"/>
        <v>0</v>
      </c>
      <c r="AF478" s="173" t="str">
        <f>IF(AND(COUNTIFS($J$18:J478,J478)=1,AE478=1),1,"")</f>
        <v/>
      </c>
      <c r="AG478" s="173">
        <f>IF(C478="","",IF(AND(COUNTIFS($J$18:J478,J478)=1,C478&lt;&gt;""),1,""))</f>
        <v>1</v>
      </c>
      <c r="AH478" s="173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7" t="s">
        <v>28</v>
      </c>
      <c r="B479" s="172">
        <v>2018</v>
      </c>
      <c r="C479" s="172">
        <v>7</v>
      </c>
      <c r="D479" s="57" t="str">
        <f t="shared" si="81"/>
        <v>Q2</v>
      </c>
      <c r="E479" s="16" t="s">
        <v>171</v>
      </c>
      <c r="F479" s="16" t="s">
        <v>171</v>
      </c>
      <c r="G479" s="172" t="s">
        <v>171</v>
      </c>
      <c r="H479" s="175"/>
      <c r="I479" s="57" t="str">
        <f t="shared" si="83"/>
        <v>Cancel</v>
      </c>
      <c r="J479" s="175" t="s">
        <v>581</v>
      </c>
      <c r="K479" s="175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76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3">
        <f t="shared" si="86"/>
        <v>1</v>
      </c>
      <c r="AF479" s="173">
        <f>IF(AND(COUNTIFS($J$18:J479,J479)=1,AE479=1),1,"")</f>
        <v>1</v>
      </c>
      <c r="AG479" s="173">
        <f>IF(C479="","",IF(AND(COUNTIFS($J$18:J479,J479)=1,C479&lt;&gt;""),1,""))</f>
        <v>1</v>
      </c>
      <c r="AH479" s="173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7" t="s">
        <v>28</v>
      </c>
      <c r="B480" s="172">
        <v>2018</v>
      </c>
      <c r="C480" s="172">
        <v>7</v>
      </c>
      <c r="D480" s="57" t="str">
        <f t="shared" si="81"/>
        <v>Q2</v>
      </c>
      <c r="E480" s="16" t="s">
        <v>171</v>
      </c>
      <c r="F480" s="16" t="s">
        <v>171</v>
      </c>
      <c r="G480" s="172" t="s">
        <v>171</v>
      </c>
      <c r="H480" s="175"/>
      <c r="I480" s="57" t="str">
        <f t="shared" si="83"/>
        <v>Cancel</v>
      </c>
      <c r="J480" s="175" t="s">
        <v>576</v>
      </c>
      <c r="K480" s="175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76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3">
        <f t="shared" si="86"/>
        <v>0</v>
      </c>
      <c r="AF480" s="173" t="str">
        <f>IF(AND(COUNTIFS($J$18:J480,J480)=1,AE480=1),1,"")</f>
        <v/>
      </c>
      <c r="AG480" s="173" t="str">
        <f>IF(C480="","",IF(AND(COUNTIFS($J$18:J480,J480)=1,C480&lt;&gt;""),1,""))</f>
        <v/>
      </c>
      <c r="AH480" s="173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7" t="s">
        <v>28</v>
      </c>
      <c r="B481" s="172">
        <v>2018</v>
      </c>
      <c r="C481" s="172">
        <v>7</v>
      </c>
      <c r="D481" s="57" t="str">
        <f t="shared" si="81"/>
        <v>Q2</v>
      </c>
      <c r="E481" s="16" t="s">
        <v>171</v>
      </c>
      <c r="F481" s="16" t="s">
        <v>171</v>
      </c>
      <c r="G481" s="172" t="s">
        <v>171</v>
      </c>
      <c r="H481" s="175"/>
      <c r="I481" s="57" t="str">
        <f t="shared" si="83"/>
        <v>Cancel</v>
      </c>
      <c r="J481" s="175" t="s">
        <v>576</v>
      </c>
      <c r="K481" s="175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76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3">
        <f t="shared" si="86"/>
        <v>0</v>
      </c>
      <c r="AF481" s="173" t="str">
        <f>IF(AND(COUNTIFS($J$18:J481,J481)=1,AE481=1),1,"")</f>
        <v/>
      </c>
      <c r="AG481" s="173" t="str">
        <f>IF(C481="","",IF(AND(COUNTIFS($J$18:J481,J481)=1,C481&lt;&gt;""),1,""))</f>
        <v/>
      </c>
      <c r="AH481" s="173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7" t="s">
        <v>28</v>
      </c>
      <c r="B482" s="172">
        <v>2018</v>
      </c>
      <c r="C482" s="172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2" t="s">
        <v>171</v>
      </c>
      <c r="H482" s="175"/>
      <c r="I482" s="57" t="str">
        <f t="shared" si="83"/>
        <v>Cancel</v>
      </c>
      <c r="J482" s="175" t="s">
        <v>582</v>
      </c>
      <c r="K482" s="175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76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3">
        <f t="shared" si="86"/>
        <v>0</v>
      </c>
      <c r="AF482" s="173" t="str">
        <f>IF(AND(COUNTIFS($J$18:J482,J482)=1,AE482=1),1,"")</f>
        <v/>
      </c>
      <c r="AG482" s="173">
        <f>IF(C482="","",IF(AND(COUNTIFS($J$18:J482,J482)=1,C482&lt;&gt;""),1,""))</f>
        <v>1</v>
      </c>
      <c r="AH482" s="173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7" t="s">
        <v>43</v>
      </c>
      <c r="B483" s="172">
        <v>2018</v>
      </c>
      <c r="C483" s="172">
        <v>3</v>
      </c>
      <c r="D483" s="57" t="str">
        <f t="shared" si="93"/>
        <v>Q4</v>
      </c>
      <c r="E483" s="16" t="s">
        <v>171</v>
      </c>
      <c r="F483" s="16" t="s">
        <v>171</v>
      </c>
      <c r="G483" s="172" t="s">
        <v>171</v>
      </c>
      <c r="H483" s="175"/>
      <c r="I483" s="57" t="str">
        <f t="shared" si="83"/>
        <v>Cancel</v>
      </c>
      <c r="J483" s="175" t="s">
        <v>583</v>
      </c>
      <c r="K483" s="175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76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3">
        <f t="shared" si="86"/>
        <v>0</v>
      </c>
      <c r="AF483" s="173" t="str">
        <f>IF(AND(COUNTIFS($J$18:J483,J483)=1,AE483=1),1,"")</f>
        <v/>
      </c>
      <c r="AG483" s="173">
        <f>IF(C483="","",IF(AND(COUNTIFS($J$18:J483,J483)=1,C483&lt;&gt;""),1,""))</f>
        <v>1</v>
      </c>
      <c r="AH483" s="173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7" t="s">
        <v>43</v>
      </c>
      <c r="B484" s="172">
        <v>2018</v>
      </c>
      <c r="C484" s="172">
        <v>3</v>
      </c>
      <c r="D484" s="57" t="str">
        <f t="shared" si="93"/>
        <v>Q4</v>
      </c>
      <c r="E484" s="16" t="s">
        <v>171</v>
      </c>
      <c r="F484" s="16" t="s">
        <v>171</v>
      </c>
      <c r="G484" s="172" t="s">
        <v>171</v>
      </c>
      <c r="H484" s="175"/>
      <c r="I484" s="57" t="str">
        <f t="shared" si="83"/>
        <v>Cancel</v>
      </c>
      <c r="J484" s="175" t="s">
        <v>584</v>
      </c>
      <c r="K484" s="175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76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3" t="str">
        <f t="shared" si="86"/>
        <v/>
      </c>
      <c r="AF484" s="173" t="str">
        <f>IF(AND(COUNTIFS($J$18:J484,J484)=1,AE484=1),1,"")</f>
        <v/>
      </c>
      <c r="AG484" s="173">
        <f>IF(C484="","",IF(AND(COUNTIFS($J$18:J484,J484)=1,C484&lt;&gt;""),1,""))</f>
        <v>1</v>
      </c>
      <c r="AH484" s="173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7" t="s">
        <v>43</v>
      </c>
      <c r="B485" s="172">
        <v>2018</v>
      </c>
      <c r="C485" s="172">
        <v>3</v>
      </c>
      <c r="D485" s="57" t="str">
        <f t="shared" si="93"/>
        <v>Q4</v>
      </c>
      <c r="E485" s="16" t="s">
        <v>171</v>
      </c>
      <c r="F485" s="16" t="s">
        <v>171</v>
      </c>
      <c r="G485" s="172" t="s">
        <v>171</v>
      </c>
      <c r="H485" s="175"/>
      <c r="I485" s="57" t="str">
        <f t="shared" si="83"/>
        <v>Cancel</v>
      </c>
      <c r="J485" s="175" t="s">
        <v>585</v>
      </c>
      <c r="K485" s="175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76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3">
        <f t="shared" si="86"/>
        <v>0</v>
      </c>
      <c r="AF485" s="173" t="str">
        <f>IF(AND(COUNTIFS($J$18:J485,J485)=1,AE485=1),1,"")</f>
        <v/>
      </c>
      <c r="AG485" s="173">
        <f>IF(C485="","",IF(AND(COUNTIFS($J$18:J485,J485)=1,C485&lt;&gt;""),1,""))</f>
        <v>1</v>
      </c>
      <c r="AH485" s="173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7" t="s">
        <v>43</v>
      </c>
      <c r="B486" s="172">
        <v>2018</v>
      </c>
      <c r="C486" s="172">
        <v>3</v>
      </c>
      <c r="D486" s="57" t="str">
        <f t="shared" si="93"/>
        <v>Q4</v>
      </c>
      <c r="E486" s="16" t="s">
        <v>171</v>
      </c>
      <c r="F486" s="16" t="s">
        <v>171</v>
      </c>
      <c r="G486" s="172" t="s">
        <v>171</v>
      </c>
      <c r="H486" s="175"/>
      <c r="I486" s="57" t="str">
        <f t="shared" si="83"/>
        <v>Cancel</v>
      </c>
      <c r="J486" s="175" t="s">
        <v>586</v>
      </c>
      <c r="K486" s="175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76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3">
        <f t="shared" si="86"/>
        <v>1</v>
      </c>
      <c r="AF486" s="173">
        <f>IF(AND(COUNTIFS($J$18:J486,J486)=1,AE486=1),1,"")</f>
        <v>1</v>
      </c>
      <c r="AG486" s="173">
        <f>IF(C486="","",IF(AND(COUNTIFS($J$18:J486,J486)=1,C486&lt;&gt;""),1,""))</f>
        <v>1</v>
      </c>
      <c r="AH486" s="173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7" t="s">
        <v>43</v>
      </c>
      <c r="B487" s="172">
        <v>2018</v>
      </c>
      <c r="C487" s="172">
        <v>3</v>
      </c>
      <c r="D487" s="57" t="str">
        <f t="shared" si="93"/>
        <v>Q4</v>
      </c>
      <c r="E487" s="16" t="s">
        <v>171</v>
      </c>
      <c r="F487" s="16" t="s">
        <v>171</v>
      </c>
      <c r="G487" s="172" t="s">
        <v>171</v>
      </c>
      <c r="H487" s="175"/>
      <c r="I487" s="57" t="str">
        <f t="shared" si="83"/>
        <v>Cancel</v>
      </c>
      <c r="J487" s="175" t="s">
        <v>584</v>
      </c>
      <c r="K487" s="175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76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3" t="str">
        <f t="shared" si="86"/>
        <v/>
      </c>
      <c r="AF487" s="173" t="str">
        <f>IF(AND(COUNTIFS($J$18:J487,J487)=1,AE487=1),1,"")</f>
        <v/>
      </c>
      <c r="AG487" s="173" t="str">
        <f>IF(C487="","",IF(AND(COUNTIFS($J$18:J487,J487)=1,C487&lt;&gt;""),1,""))</f>
        <v/>
      </c>
      <c r="AH487" s="173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7" t="s">
        <v>28</v>
      </c>
      <c r="B488" s="172">
        <v>2018</v>
      </c>
      <c r="C488" s="172">
        <v>5</v>
      </c>
      <c r="D488" s="57" t="str">
        <f t="shared" si="93"/>
        <v>Q1</v>
      </c>
      <c r="E488" s="16" t="s">
        <v>171</v>
      </c>
      <c r="F488" s="16" t="s">
        <v>171</v>
      </c>
      <c r="G488" s="172" t="s">
        <v>171</v>
      </c>
      <c r="H488" s="175"/>
      <c r="I488" s="57" t="str">
        <f t="shared" si="83"/>
        <v>Cancel</v>
      </c>
      <c r="J488" s="175" t="s">
        <v>588</v>
      </c>
      <c r="K488" s="175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76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3">
        <f t="shared" si="86"/>
        <v>0</v>
      </c>
      <c r="AF488" s="173" t="str">
        <f>IF(AND(COUNTIFS($J$18:J488,J488)=1,AE488=1),1,"")</f>
        <v/>
      </c>
      <c r="AG488" s="173">
        <f>IF(C488="","",IF(AND(COUNTIFS($J$18:J488,J488)=1,C488&lt;&gt;""),1,""))</f>
        <v>1</v>
      </c>
      <c r="AH488" s="173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7" t="s">
        <v>28</v>
      </c>
      <c r="B489" s="172">
        <v>2018</v>
      </c>
      <c r="C489" s="172">
        <v>5</v>
      </c>
      <c r="D489" s="57" t="str">
        <f t="shared" si="93"/>
        <v>Q1</v>
      </c>
      <c r="E489" s="16" t="s">
        <v>171</v>
      </c>
      <c r="F489" s="16" t="s">
        <v>171</v>
      </c>
      <c r="G489" s="172" t="s">
        <v>171</v>
      </c>
      <c r="H489" s="175"/>
      <c r="I489" s="57" t="str">
        <f t="shared" si="83"/>
        <v>Cancel</v>
      </c>
      <c r="J489" s="175" t="s">
        <v>590</v>
      </c>
      <c r="K489" s="175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76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3">
        <f t="shared" si="86"/>
        <v>0</v>
      </c>
      <c r="AF489" s="173" t="str">
        <f>IF(AND(COUNTIFS($J$18:J489,J489)=1,AE489=1),1,"")</f>
        <v/>
      </c>
      <c r="AG489" s="173">
        <f>IF(C489="","",IF(AND(COUNTIFS($J$18:J489,J489)=1,C489&lt;&gt;""),1,""))</f>
        <v>1</v>
      </c>
      <c r="AH489" s="173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7" t="s">
        <v>28</v>
      </c>
      <c r="B490" s="172">
        <v>2018</v>
      </c>
      <c r="C490" s="172">
        <v>5</v>
      </c>
      <c r="D490" s="57" t="str">
        <f t="shared" si="93"/>
        <v>Q1</v>
      </c>
      <c r="E490" s="16" t="s">
        <v>171</v>
      </c>
      <c r="F490" s="16" t="s">
        <v>171</v>
      </c>
      <c r="G490" s="172" t="s">
        <v>171</v>
      </c>
      <c r="H490" s="175"/>
      <c r="I490" s="57" t="str">
        <f t="shared" si="83"/>
        <v>Cancel</v>
      </c>
      <c r="J490" s="175" t="s">
        <v>591</v>
      </c>
      <c r="K490" s="175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76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3">
        <f t="shared" si="86"/>
        <v>1</v>
      </c>
      <c r="AF490" s="173">
        <f>IF(AND(COUNTIFS($J$18:J490,J490)=1,AE490=1),1,"")</f>
        <v>1</v>
      </c>
      <c r="AG490" s="173">
        <f>IF(C490="","",IF(AND(COUNTIFS($J$18:J490,J490)=1,C490&lt;&gt;""),1,""))</f>
        <v>1</v>
      </c>
      <c r="AH490" s="173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7" t="s">
        <v>28</v>
      </c>
      <c r="B491" s="172">
        <v>2018</v>
      </c>
      <c r="C491" s="172">
        <v>5</v>
      </c>
      <c r="D491" s="57" t="str">
        <f t="shared" si="93"/>
        <v>Q1</v>
      </c>
      <c r="E491" s="16" t="s">
        <v>171</v>
      </c>
      <c r="F491" s="16" t="s">
        <v>171</v>
      </c>
      <c r="G491" s="172" t="s">
        <v>171</v>
      </c>
      <c r="H491" s="175"/>
      <c r="I491" s="57" t="str">
        <f t="shared" si="83"/>
        <v>Cancel</v>
      </c>
      <c r="J491" s="175" t="s">
        <v>592</v>
      </c>
      <c r="K491" s="175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76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3">
        <f t="shared" si="86"/>
        <v>0</v>
      </c>
      <c r="AF491" s="173" t="str">
        <f>IF(AND(COUNTIFS($J$18:J491,J491)=1,AE491=1),1,"")</f>
        <v/>
      </c>
      <c r="AG491" s="173">
        <f>IF(C491="","",IF(AND(COUNTIFS($J$18:J491,J491)=1,C491&lt;&gt;""),1,""))</f>
        <v>1</v>
      </c>
      <c r="AH491" s="173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7" t="s">
        <v>28</v>
      </c>
      <c r="B492" s="172">
        <v>2018</v>
      </c>
      <c r="C492" s="172">
        <v>5</v>
      </c>
      <c r="D492" s="57" t="str">
        <f t="shared" si="93"/>
        <v>Q1</v>
      </c>
      <c r="E492" s="16" t="s">
        <v>171</v>
      </c>
      <c r="F492" s="16" t="s">
        <v>171</v>
      </c>
      <c r="G492" s="172" t="s">
        <v>171</v>
      </c>
      <c r="H492" s="175"/>
      <c r="I492" s="57" t="str">
        <f t="shared" si="83"/>
        <v>Cancel</v>
      </c>
      <c r="J492" s="175" t="s">
        <v>592</v>
      </c>
      <c r="K492" s="175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76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3">
        <f t="shared" si="86"/>
        <v>0</v>
      </c>
      <c r="AF492" s="173" t="str">
        <f>IF(AND(COUNTIFS($J$18:J492,J492)=1,AE492=1),1,"")</f>
        <v/>
      </c>
      <c r="AG492" s="173" t="str">
        <f>IF(C492="","",IF(AND(COUNTIFS($J$18:J492,J492)=1,C492&lt;&gt;""),1,""))</f>
        <v/>
      </c>
      <c r="AH492" s="173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7" t="s">
        <v>28</v>
      </c>
      <c r="B493" s="172">
        <v>2018</v>
      </c>
      <c r="C493" s="172">
        <v>11</v>
      </c>
      <c r="D493" s="57" t="str">
        <f t="shared" si="93"/>
        <v>Q3</v>
      </c>
      <c r="E493" s="16" t="s">
        <v>171</v>
      </c>
      <c r="F493" s="16" t="s">
        <v>171</v>
      </c>
      <c r="G493" s="172" t="s">
        <v>171</v>
      </c>
      <c r="H493" s="175"/>
      <c r="I493" s="57" t="str">
        <f t="shared" si="83"/>
        <v>Cancel</v>
      </c>
      <c r="J493" s="175" t="s">
        <v>594</v>
      </c>
      <c r="K493" s="175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76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4">
        <v>0.12</v>
      </c>
      <c r="AE493" s="173">
        <f t="shared" si="86"/>
        <v>0</v>
      </c>
      <c r="AF493" s="173" t="str">
        <f>IF(AND(COUNTIFS($J$18:J493,J493)=1,AE493=1),1,"")</f>
        <v/>
      </c>
      <c r="AG493" s="173">
        <f>IF(C493="","",IF(AND(COUNTIFS($J$18:J493,J493)=1,C493&lt;&gt;""),1,""))</f>
        <v>1</v>
      </c>
      <c r="AH493" s="173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7" t="s">
        <v>28</v>
      </c>
      <c r="B494" s="172">
        <v>2018</v>
      </c>
      <c r="C494" s="172">
        <v>9</v>
      </c>
      <c r="D494" s="57" t="str">
        <f t="shared" si="93"/>
        <v>Q2</v>
      </c>
      <c r="E494" s="16" t="s">
        <v>171</v>
      </c>
      <c r="F494" s="16" t="s">
        <v>171</v>
      </c>
      <c r="G494" s="172" t="s">
        <v>171</v>
      </c>
      <c r="H494" s="175"/>
      <c r="I494" s="57" t="str">
        <f t="shared" si="83"/>
        <v>Cancel</v>
      </c>
      <c r="J494" s="175" t="s">
        <v>596</v>
      </c>
      <c r="K494" s="175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76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3">
        <f t="shared" si="86"/>
        <v>0</v>
      </c>
      <c r="AF494" s="173" t="str">
        <f>IF(AND(COUNTIFS($J$18:J494,J494)=1,AE494=1),1,"")</f>
        <v/>
      </c>
      <c r="AG494" s="173">
        <f>IF(C494="","",IF(AND(COUNTIFS($J$18:J494,J494)=1,C494&lt;&gt;""),1,""))</f>
        <v>1</v>
      </c>
      <c r="AH494" s="173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2">
        <v>2019</v>
      </c>
      <c r="C495" s="172">
        <v>4</v>
      </c>
      <c r="D495" s="57" t="str">
        <f t="shared" si="93"/>
        <v>Q1</v>
      </c>
      <c r="E495" s="16" t="s">
        <v>34</v>
      </c>
      <c r="F495" s="172">
        <v>2019</v>
      </c>
      <c r="G495" s="172">
        <v>4</v>
      </c>
      <c r="H495" s="175"/>
      <c r="I495" s="57" t="str">
        <f t="shared" si="83"/>
        <v>Q1</v>
      </c>
      <c r="J495" s="175" t="s">
        <v>599</v>
      </c>
      <c r="K495" s="175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76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4">
        <v>0.1111</v>
      </c>
      <c r="AE495" s="173">
        <f t="shared" si="86"/>
        <v>0</v>
      </c>
      <c r="AF495" s="173" t="str">
        <f>IF(AND(COUNTIFS($J$18:J495,J495)=1,AE495=1),1,"")</f>
        <v/>
      </c>
      <c r="AG495" s="173">
        <f>IF(C495="","",IF(AND(COUNTIFS($J$18:J495,J495)=1,C495&lt;&gt;""),1,""))</f>
        <v>1</v>
      </c>
      <c r="AH495" s="173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2">
        <v>2019</v>
      </c>
      <c r="C496" s="172">
        <v>4</v>
      </c>
      <c r="D496" s="57" t="str">
        <f t="shared" si="93"/>
        <v>Q1</v>
      </c>
      <c r="E496" s="16" t="s">
        <v>34</v>
      </c>
      <c r="F496" s="172">
        <v>2019</v>
      </c>
      <c r="G496" s="172">
        <v>4</v>
      </c>
      <c r="H496" s="175"/>
      <c r="I496" s="57" t="str">
        <f t="shared" si="83"/>
        <v>Q1</v>
      </c>
      <c r="J496" s="175" t="s">
        <v>599</v>
      </c>
      <c r="K496" s="175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76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4">
        <v>0.1111</v>
      </c>
      <c r="AE496" s="173">
        <f t="shared" si="86"/>
        <v>0</v>
      </c>
      <c r="AF496" s="173" t="str">
        <f>IF(AND(COUNTIFS($J$18:J496,J496)=1,AE496=1),1,"")</f>
        <v/>
      </c>
      <c r="AG496" s="173" t="str">
        <f>IF(C496="","",IF(AND(COUNTIFS($J$18:J496,J496)=1,C496&lt;&gt;""),1,""))</f>
        <v/>
      </c>
      <c r="AH496" s="173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2">
        <v>2019</v>
      </c>
      <c r="C497" s="172">
        <v>4</v>
      </c>
      <c r="D497" s="57" t="str">
        <f t="shared" si="93"/>
        <v>Q1</v>
      </c>
      <c r="E497" s="16" t="s">
        <v>34</v>
      </c>
      <c r="F497" s="172">
        <v>2019</v>
      </c>
      <c r="G497" s="172">
        <v>4</v>
      </c>
      <c r="H497" s="175"/>
      <c r="I497" s="57" t="str">
        <f t="shared" si="83"/>
        <v>Q1</v>
      </c>
      <c r="J497" s="175" t="s">
        <v>600</v>
      </c>
      <c r="K497" s="175" t="s">
        <v>3130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76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4">
        <v>0.1008</v>
      </c>
      <c r="AE497" s="173">
        <f t="shared" si="86"/>
        <v>0</v>
      </c>
      <c r="AF497" s="173" t="str">
        <f>IF(AND(COUNTIFS($J$18:J497,J497)=1,AE497=1),1,"")</f>
        <v/>
      </c>
      <c r="AG497" s="173">
        <f>IF(C497="","",IF(AND(COUNTIFS($J$18:J497,J497)=1,C497&lt;&gt;""),1,""))</f>
        <v>1</v>
      </c>
      <c r="AH497" s="173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2">
        <v>2019</v>
      </c>
      <c r="C498" s="172">
        <v>4</v>
      </c>
      <c r="D498" s="57" t="str">
        <f t="shared" si="93"/>
        <v>Q1</v>
      </c>
      <c r="E498" s="16" t="s">
        <v>34</v>
      </c>
      <c r="F498" s="172">
        <v>2019</v>
      </c>
      <c r="G498" s="172">
        <v>4</v>
      </c>
      <c r="H498" s="175"/>
      <c r="I498" s="57" t="str">
        <f t="shared" si="83"/>
        <v>Q1</v>
      </c>
      <c r="J498" s="175" t="s">
        <v>601</v>
      </c>
      <c r="K498" s="175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76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4">
        <v>0.1321</v>
      </c>
      <c r="AE498" s="173">
        <f t="shared" si="86"/>
        <v>1</v>
      </c>
      <c r="AF498" s="173">
        <f>IF(AND(COUNTIFS($J$18:J498,J498)=1,AE498=1),1,"")</f>
        <v>1</v>
      </c>
      <c r="AG498" s="173">
        <f>IF(C498="","",IF(AND(COUNTIFS($J$18:J498,J498)=1,C498&lt;&gt;""),1,""))</f>
        <v>1</v>
      </c>
      <c r="AH498" s="173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2">
        <v>2019</v>
      </c>
      <c r="C499" s="172">
        <v>4</v>
      </c>
      <c r="D499" s="57" t="str">
        <f t="shared" si="93"/>
        <v>Q1</v>
      </c>
      <c r="E499" s="16" t="s">
        <v>34</v>
      </c>
      <c r="F499" s="172">
        <v>2019</v>
      </c>
      <c r="G499" s="172">
        <v>4</v>
      </c>
      <c r="H499" s="175"/>
      <c r="I499" s="57" t="str">
        <f t="shared" si="83"/>
        <v>Q1</v>
      </c>
      <c r="J499" s="175" t="s">
        <v>603</v>
      </c>
      <c r="K499" s="175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76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4">
        <v>0.1043</v>
      </c>
      <c r="AE499" s="173">
        <f t="shared" si="86"/>
        <v>0</v>
      </c>
      <c r="AF499" s="173" t="str">
        <f>IF(AND(COUNTIFS($J$18:J499,J499)=1,AE499=1),1,"")</f>
        <v/>
      </c>
      <c r="AG499" s="173">
        <f>IF(C499="","",IF(AND(COUNTIFS($J$18:J499,J499)=1,C499&lt;&gt;""),1,""))</f>
        <v>1</v>
      </c>
      <c r="AH499" s="173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2">
        <v>2019</v>
      </c>
      <c r="C500" s="172">
        <v>4</v>
      </c>
      <c r="D500" s="57" t="str">
        <f t="shared" si="93"/>
        <v>Q1</v>
      </c>
      <c r="E500" s="16" t="s">
        <v>34</v>
      </c>
      <c r="F500" s="172">
        <v>2019</v>
      </c>
      <c r="G500" s="172">
        <v>4</v>
      </c>
      <c r="H500" s="175"/>
      <c r="I500" s="57" t="str">
        <f t="shared" si="83"/>
        <v>Q1</v>
      </c>
      <c r="J500" s="175" t="s">
        <v>605</v>
      </c>
      <c r="K500" s="175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76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4">
        <v>0.16619999999999999</v>
      </c>
      <c r="AE500" s="173">
        <f t="shared" si="86"/>
        <v>0</v>
      </c>
      <c r="AF500" s="173" t="str">
        <f>IF(AND(COUNTIFS($J$18:J500,J500)=1,AE500=1),1,"")</f>
        <v/>
      </c>
      <c r="AG500" s="173">
        <f>IF(C500="","",IF(AND(COUNTIFS($J$18:J500,J500)=1,C500&lt;&gt;""),1,""))</f>
        <v>1</v>
      </c>
      <c r="AH500" s="173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2">
        <v>2019</v>
      </c>
      <c r="C501" s="172">
        <v>1</v>
      </c>
      <c r="D501" s="57" t="str">
        <f t="shared" si="93"/>
        <v>Q4</v>
      </c>
      <c r="E501" s="16" t="s">
        <v>34</v>
      </c>
      <c r="F501" s="172">
        <v>2019</v>
      </c>
      <c r="G501" s="172">
        <v>4</v>
      </c>
      <c r="H501" s="175"/>
      <c r="I501" s="57" t="str">
        <f t="shared" si="83"/>
        <v>Q1</v>
      </c>
      <c r="J501" s="175" t="s">
        <v>607</v>
      </c>
      <c r="K501" s="175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76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4">
        <v>9.3399999999999997E-2</v>
      </c>
      <c r="AE501" s="173">
        <f t="shared" si="86"/>
        <v>1</v>
      </c>
      <c r="AF501" s="173">
        <f>IF(AND(COUNTIFS($J$18:J501,J501)=1,AE501=1),1,"")</f>
        <v>1</v>
      </c>
      <c r="AG501" s="173">
        <f>IF(C501="","",IF(AND(COUNTIFS($J$18:J501,J501)=1,C501&lt;&gt;""),1,""))</f>
        <v>1</v>
      </c>
      <c r="AH501" s="173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2">
        <v>2019</v>
      </c>
      <c r="C502" s="172">
        <v>1</v>
      </c>
      <c r="D502" s="57" t="str">
        <f t="shared" si="93"/>
        <v>Q4</v>
      </c>
      <c r="E502" s="16" t="s">
        <v>34</v>
      </c>
      <c r="F502" s="172">
        <v>2019</v>
      </c>
      <c r="G502" s="172">
        <v>4</v>
      </c>
      <c r="H502" s="175"/>
      <c r="I502" s="57" t="str">
        <f t="shared" si="83"/>
        <v>Q1</v>
      </c>
      <c r="J502" s="175" t="s">
        <v>607</v>
      </c>
      <c r="K502" s="175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76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4">
        <v>9.3399999999999997E-2</v>
      </c>
      <c r="AE502" s="173">
        <f t="shared" si="86"/>
        <v>1</v>
      </c>
      <c r="AF502" s="173" t="str">
        <f>IF(AND(COUNTIFS($J$18:J502,J502)=1,AE502=1),1,"")</f>
        <v/>
      </c>
      <c r="AG502" s="173" t="str">
        <f>IF(C502="","",IF(AND(COUNTIFS($J$18:J502,J502)=1,C502&lt;&gt;""),1,""))</f>
        <v/>
      </c>
      <c r="AH502" s="173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2">
        <v>2019</v>
      </c>
      <c r="C503" s="172">
        <v>1</v>
      </c>
      <c r="D503" s="57" t="str">
        <f t="shared" si="93"/>
        <v>Q4</v>
      </c>
      <c r="E503" s="16" t="s">
        <v>34</v>
      </c>
      <c r="F503" s="172">
        <v>2019</v>
      </c>
      <c r="G503" s="172">
        <v>4</v>
      </c>
      <c r="H503" s="175"/>
      <c r="I503" s="57" t="str">
        <f t="shared" si="83"/>
        <v>Q1</v>
      </c>
      <c r="J503" s="175" t="s">
        <v>607</v>
      </c>
      <c r="K503" s="175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76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4">
        <v>9.3399999999999997E-2</v>
      </c>
      <c r="AE503" s="173">
        <f t="shared" si="86"/>
        <v>1</v>
      </c>
      <c r="AF503" s="173" t="str">
        <f>IF(AND(COUNTIFS($J$18:J503,J503)=1,AE503=1),1,"")</f>
        <v/>
      </c>
      <c r="AG503" s="173" t="str">
        <f>IF(C503="","",IF(AND(COUNTIFS($J$18:J503,J503)=1,C503&lt;&gt;""),1,""))</f>
        <v/>
      </c>
      <c r="AH503" s="173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2">
        <v>2019</v>
      </c>
      <c r="C504" s="172">
        <v>4</v>
      </c>
      <c r="D504" s="57" t="str">
        <f t="shared" si="93"/>
        <v>Q1</v>
      </c>
      <c r="E504" s="16" t="s">
        <v>34</v>
      </c>
      <c r="F504" s="172">
        <v>2019</v>
      </c>
      <c r="G504" s="172">
        <v>4</v>
      </c>
      <c r="H504" s="175"/>
      <c r="I504" s="57" t="str">
        <f t="shared" si="83"/>
        <v>Q1</v>
      </c>
      <c r="J504" s="175" t="s">
        <v>609</v>
      </c>
      <c r="K504" s="175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76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4">
        <v>0.121</v>
      </c>
      <c r="AE504" s="173">
        <f t="shared" si="86"/>
        <v>0</v>
      </c>
      <c r="AF504" s="173" t="str">
        <f>IF(AND(COUNTIFS($J$18:J504,J504)=1,AE504=1),1,"")</f>
        <v/>
      </c>
      <c r="AG504" s="173">
        <f>IF(C504="","",IF(AND(COUNTIFS($J$18:J504,J504)=1,C504&lt;&gt;""),1,""))</f>
        <v>1</v>
      </c>
      <c r="AH504" s="173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2">
        <v>2019</v>
      </c>
      <c r="C505" s="172">
        <v>4</v>
      </c>
      <c r="D505" s="57" t="str">
        <f t="shared" si="93"/>
        <v>Q1</v>
      </c>
      <c r="E505" s="16" t="s">
        <v>34</v>
      </c>
      <c r="F505" s="172">
        <v>2019</v>
      </c>
      <c r="G505" s="172">
        <v>4</v>
      </c>
      <c r="H505" s="175"/>
      <c r="I505" s="57" t="str">
        <f t="shared" si="83"/>
        <v>Q1</v>
      </c>
      <c r="J505" s="175" t="s">
        <v>611</v>
      </c>
      <c r="K505" s="175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76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4">
        <v>0.1114</v>
      </c>
      <c r="AE505" s="173">
        <f t="shared" si="86"/>
        <v>1</v>
      </c>
      <c r="AF505" s="173">
        <f>IF(AND(COUNTIFS($J$18:J505,J505)=1,AE505=1),1,"")</f>
        <v>1</v>
      </c>
      <c r="AG505" s="173">
        <f>IF(C505="","",IF(AND(COUNTIFS($J$18:J505,J505)=1,C505&lt;&gt;""),1,""))</f>
        <v>1</v>
      </c>
      <c r="AH505" s="173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2">
        <v>2019</v>
      </c>
      <c r="C506" s="172">
        <v>4</v>
      </c>
      <c r="D506" s="57" t="str">
        <f t="shared" si="93"/>
        <v>Q1</v>
      </c>
      <c r="E506" s="16" t="s">
        <v>34</v>
      </c>
      <c r="F506" s="172">
        <v>2019</v>
      </c>
      <c r="G506" s="172">
        <v>4</v>
      </c>
      <c r="H506" s="175"/>
      <c r="I506" s="57" t="str">
        <f t="shared" si="83"/>
        <v>Q1</v>
      </c>
      <c r="J506" s="175" t="s">
        <v>611</v>
      </c>
      <c r="K506" s="175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76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4">
        <v>0.1114</v>
      </c>
      <c r="AE506" s="173">
        <f t="shared" si="86"/>
        <v>1</v>
      </c>
      <c r="AF506" s="173" t="str">
        <f>IF(AND(COUNTIFS($J$18:J506,J506)=1,AE506=1),1,"")</f>
        <v/>
      </c>
      <c r="AG506" s="173" t="str">
        <f>IF(C506="","",IF(AND(COUNTIFS($J$18:J506,J506)=1,C506&lt;&gt;""),1,""))</f>
        <v/>
      </c>
      <c r="AH506" s="173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2">
        <v>2019</v>
      </c>
      <c r="C507" s="172">
        <v>4</v>
      </c>
      <c r="D507" s="57" t="str">
        <f t="shared" si="93"/>
        <v>Q1</v>
      </c>
      <c r="E507" s="16" t="s">
        <v>34</v>
      </c>
      <c r="F507" s="172">
        <v>2019</v>
      </c>
      <c r="G507" s="172">
        <v>4</v>
      </c>
      <c r="H507" s="175"/>
      <c r="I507" s="57" t="str">
        <f t="shared" si="83"/>
        <v>Q1</v>
      </c>
      <c r="J507" s="175" t="s">
        <v>611</v>
      </c>
      <c r="K507" s="175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76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4">
        <v>0.1114</v>
      </c>
      <c r="AE507" s="173">
        <f t="shared" si="86"/>
        <v>1</v>
      </c>
      <c r="AF507" s="173" t="str">
        <f>IF(AND(COUNTIFS($J$18:J507,J507)=1,AE507=1),1,"")</f>
        <v/>
      </c>
      <c r="AG507" s="173" t="str">
        <f>IF(C507="","",IF(AND(COUNTIFS($J$18:J507,J507)=1,C507&lt;&gt;""),1,""))</f>
        <v/>
      </c>
      <c r="AH507" s="173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2">
        <v>2019</v>
      </c>
      <c r="C508" s="172">
        <v>4</v>
      </c>
      <c r="D508" s="57" t="str">
        <f t="shared" si="93"/>
        <v>Q1</v>
      </c>
      <c r="E508" s="16" t="s">
        <v>34</v>
      </c>
      <c r="F508" s="172">
        <v>2019</v>
      </c>
      <c r="G508" s="172">
        <v>4</v>
      </c>
      <c r="H508" s="175"/>
      <c r="I508" s="57" t="str">
        <f t="shared" si="83"/>
        <v>Q1</v>
      </c>
      <c r="J508" s="175" t="s">
        <v>613</v>
      </c>
      <c r="K508" s="175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76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4">
        <v>0.13420000000000001</v>
      </c>
      <c r="AE508" s="173">
        <f t="shared" si="86"/>
        <v>0</v>
      </c>
      <c r="AF508" s="173" t="str">
        <f>IF(AND(COUNTIFS($J$18:J508,J508)=1,AE508=1),1,"")</f>
        <v/>
      </c>
      <c r="AG508" s="173">
        <f>IF(C508="","",IF(AND(COUNTIFS($J$18:J508,J508)=1,C508&lt;&gt;""),1,""))</f>
        <v>1</v>
      </c>
      <c r="AH508" s="173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2">
        <v>2019</v>
      </c>
      <c r="C509" s="172">
        <v>4</v>
      </c>
      <c r="D509" s="57" t="str">
        <f t="shared" si="93"/>
        <v>Q1</v>
      </c>
      <c r="E509" s="16" t="s">
        <v>34</v>
      </c>
      <c r="F509" s="172">
        <v>2019</v>
      </c>
      <c r="G509" s="172">
        <v>4</v>
      </c>
      <c r="H509" s="175"/>
      <c r="I509" s="57" t="str">
        <f t="shared" si="83"/>
        <v>Q1</v>
      </c>
      <c r="J509" s="175" t="s">
        <v>615</v>
      </c>
      <c r="K509" s="175" t="s">
        <v>3141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76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4">
        <v>0.1002</v>
      </c>
      <c r="AE509" s="173">
        <f t="shared" si="86"/>
        <v>1</v>
      </c>
      <c r="AF509" s="173">
        <f>IF(AND(COUNTIFS($J$18:J509,J509)=1,AE509=1),1,"")</f>
        <v>1</v>
      </c>
      <c r="AG509" s="173">
        <f>IF(C509="","",IF(AND(COUNTIFS($J$18:J509,J509)=1,C509&lt;&gt;""),1,""))</f>
        <v>1</v>
      </c>
      <c r="AH509" s="173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2">
        <v>2019</v>
      </c>
      <c r="C510" s="172">
        <v>4</v>
      </c>
      <c r="D510" s="57" t="str">
        <f t="shared" si="93"/>
        <v>Q1</v>
      </c>
      <c r="E510" s="16" t="s">
        <v>34</v>
      </c>
      <c r="F510" s="172">
        <v>2019</v>
      </c>
      <c r="G510" s="172">
        <v>4</v>
      </c>
      <c r="H510" s="175"/>
      <c r="I510" s="57" t="str">
        <f t="shared" si="83"/>
        <v>Q1</v>
      </c>
      <c r="J510" s="175" t="s">
        <v>615</v>
      </c>
      <c r="K510" s="175" t="s">
        <v>3141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76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4">
        <v>0.1002</v>
      </c>
      <c r="AE510" s="173">
        <f t="shared" si="86"/>
        <v>1</v>
      </c>
      <c r="AF510" s="173" t="str">
        <f>IF(AND(COUNTIFS($J$18:J510,J510)=1,AE510=1),1,"")</f>
        <v/>
      </c>
      <c r="AG510" s="173" t="str">
        <f>IF(C510="","",IF(AND(COUNTIFS($J$18:J510,J510)=1,C510&lt;&gt;""),1,""))</f>
        <v/>
      </c>
      <c r="AH510" s="173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2">
        <v>2019</v>
      </c>
      <c r="C511" s="172">
        <v>3</v>
      </c>
      <c r="D511" s="57" t="str">
        <f t="shared" si="93"/>
        <v>Q4</v>
      </c>
      <c r="E511" s="16" t="s">
        <v>34</v>
      </c>
      <c r="F511" s="172">
        <v>2019</v>
      </c>
      <c r="G511" s="172">
        <v>4</v>
      </c>
      <c r="H511" s="175"/>
      <c r="I511" s="57" t="str">
        <f t="shared" si="83"/>
        <v>Q1</v>
      </c>
      <c r="J511" s="175" t="s">
        <v>616</v>
      </c>
      <c r="K511" s="175" t="s">
        <v>3142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76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4">
        <v>0.10489999999999999</v>
      </c>
      <c r="AE511" s="173">
        <f t="shared" si="86"/>
        <v>1</v>
      </c>
      <c r="AF511" s="173">
        <f>IF(AND(COUNTIFS($J$18:J511,J511)=1,AE511=1),1,"")</f>
        <v>1</v>
      </c>
      <c r="AG511" s="173">
        <f>IF(C511="","",IF(AND(COUNTIFS($J$18:J511,J511)=1,C511&lt;&gt;""),1,""))</f>
        <v>1</v>
      </c>
      <c r="AH511" s="173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2">
        <v>2019</v>
      </c>
      <c r="C512" s="172">
        <v>3</v>
      </c>
      <c r="D512" s="57" t="str">
        <f t="shared" si="93"/>
        <v>Q4</v>
      </c>
      <c r="E512" s="16" t="s">
        <v>34</v>
      </c>
      <c r="F512" s="172">
        <v>2019</v>
      </c>
      <c r="G512" s="172">
        <v>4</v>
      </c>
      <c r="H512" s="175"/>
      <c r="I512" s="57" t="str">
        <f t="shared" si="83"/>
        <v>Q1</v>
      </c>
      <c r="J512" s="175" t="s">
        <v>616</v>
      </c>
      <c r="K512" s="175" t="s">
        <v>3142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76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4">
        <v>0.10489999999999999</v>
      </c>
      <c r="AE512" s="173">
        <f t="shared" si="86"/>
        <v>1</v>
      </c>
      <c r="AF512" s="173" t="str">
        <f>IF(AND(COUNTIFS($J$18:J512,J512)=1,AE512=1),1,"")</f>
        <v/>
      </c>
      <c r="AG512" s="173" t="str">
        <f>IF(C512="","",IF(AND(COUNTIFS($J$18:J512,J512)=1,C512&lt;&gt;""),1,""))</f>
        <v/>
      </c>
      <c r="AH512" s="173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2">
        <v>2019</v>
      </c>
      <c r="C513" s="172">
        <v>3</v>
      </c>
      <c r="D513" s="57" t="str">
        <f t="shared" si="93"/>
        <v>Q4</v>
      </c>
      <c r="E513" s="16" t="s">
        <v>34</v>
      </c>
      <c r="F513" s="172">
        <v>2019</v>
      </c>
      <c r="G513" s="172">
        <v>4</v>
      </c>
      <c r="H513" s="175"/>
      <c r="I513" s="57" t="str">
        <f t="shared" si="83"/>
        <v>Q1</v>
      </c>
      <c r="J513" s="175" t="s">
        <v>617</v>
      </c>
      <c r="K513" s="175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76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4">
        <v>8.0699999999999994E-2</v>
      </c>
      <c r="AE513" s="173">
        <f t="shared" si="86"/>
        <v>1</v>
      </c>
      <c r="AF513" s="173">
        <f>IF(AND(COUNTIFS($J$18:J513,J513)=1,AE513=1),1,"")</f>
        <v>1</v>
      </c>
      <c r="AG513" s="173">
        <f>IF(C513="","",IF(AND(COUNTIFS($J$18:J513,J513)=1,C513&lt;&gt;""),1,""))</f>
        <v>1</v>
      </c>
      <c r="AH513" s="173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2">
        <v>2019</v>
      </c>
      <c r="C514" s="172">
        <v>3</v>
      </c>
      <c r="D514" s="57" t="str">
        <f t="shared" si="93"/>
        <v>Q4</v>
      </c>
      <c r="E514" s="16" t="s">
        <v>34</v>
      </c>
      <c r="F514" s="172">
        <v>2019</v>
      </c>
      <c r="G514" s="172">
        <v>4</v>
      </c>
      <c r="H514" s="175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5" t="s">
        <v>619</v>
      </c>
      <c r="K514" s="175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76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4">
        <v>0.16059999999999999</v>
      </c>
      <c r="AE514" s="173">
        <f t="shared" ref="AE514:AE577" si="98">IF(Q514="","",IF(Q514="Yes",1,0))</f>
        <v>1</v>
      </c>
      <c r="AF514" s="173">
        <f>IF(AND(COUNTIFS($J$18:J514,J514)=1,AE514=1),1,"")</f>
        <v>1</v>
      </c>
      <c r="AG514" s="173">
        <f>IF(C514="","",IF(AND(COUNTIFS($J$18:J514,J514)=1,C514&lt;&gt;""),1,""))</f>
        <v>1</v>
      </c>
      <c r="AH514" s="173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2">
        <v>2019</v>
      </c>
      <c r="C515" s="172">
        <v>3</v>
      </c>
      <c r="D515" s="57" t="str">
        <f t="shared" si="93"/>
        <v>Q4</v>
      </c>
      <c r="E515" s="16" t="s">
        <v>34</v>
      </c>
      <c r="F515" s="172">
        <v>2019</v>
      </c>
      <c r="G515" s="172">
        <v>4</v>
      </c>
      <c r="H515" s="175"/>
      <c r="I515" s="57" t="str">
        <f t="shared" si="95"/>
        <v>Q1</v>
      </c>
      <c r="J515" s="175" t="s">
        <v>621</v>
      </c>
      <c r="K515" s="175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76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4">
        <v>0.13980000000000001</v>
      </c>
      <c r="AE515" s="173">
        <f t="shared" si="98"/>
        <v>1</v>
      </c>
      <c r="AF515" s="173">
        <f>IF(AND(COUNTIFS($J$18:J515,J515)=1,AE515=1),1,"")</f>
        <v>1</v>
      </c>
      <c r="AG515" s="173">
        <f>IF(C515="","",IF(AND(COUNTIFS($J$18:J515,J515)=1,C515&lt;&gt;""),1,""))</f>
        <v>1</v>
      </c>
      <c r="AH515" s="173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2">
        <v>2019</v>
      </c>
      <c r="C516" s="172">
        <v>3</v>
      </c>
      <c r="D516" s="57" t="str">
        <f t="shared" si="93"/>
        <v>Q4</v>
      </c>
      <c r="E516" s="16" t="s">
        <v>34</v>
      </c>
      <c r="F516" s="172">
        <v>2019</v>
      </c>
      <c r="G516" s="172">
        <v>4</v>
      </c>
      <c r="H516" s="175"/>
      <c r="I516" s="57" t="str">
        <f t="shared" si="95"/>
        <v>Q1</v>
      </c>
      <c r="J516" s="175" t="s">
        <v>621</v>
      </c>
      <c r="K516" s="175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76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4">
        <v>0.13980000000000001</v>
      </c>
      <c r="AE516" s="173">
        <f t="shared" si="98"/>
        <v>1</v>
      </c>
      <c r="AF516" s="173" t="str">
        <f>IF(AND(COUNTIFS($J$18:J516,J516)=1,AE516=1),1,"")</f>
        <v/>
      </c>
      <c r="AG516" s="173" t="str">
        <f>IF(C516="","",IF(AND(COUNTIFS($J$18:J516,J516)=1,C516&lt;&gt;""),1,""))</f>
        <v/>
      </c>
      <c r="AH516" s="173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2">
        <v>2019</v>
      </c>
      <c r="C517" s="172">
        <v>3</v>
      </c>
      <c r="D517" s="57" t="str">
        <f t="shared" si="93"/>
        <v>Q4</v>
      </c>
      <c r="E517" s="16" t="s">
        <v>34</v>
      </c>
      <c r="F517" s="172">
        <v>2019</v>
      </c>
      <c r="G517" s="172">
        <v>4</v>
      </c>
      <c r="H517" s="175"/>
      <c r="I517" s="57" t="str">
        <f t="shared" si="95"/>
        <v>Q1</v>
      </c>
      <c r="J517" s="175" t="s">
        <v>623</v>
      </c>
      <c r="K517" s="175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76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4">
        <v>0.1348</v>
      </c>
      <c r="AE517" s="173">
        <f t="shared" si="98"/>
        <v>1</v>
      </c>
      <c r="AF517" s="173">
        <f>IF(AND(COUNTIFS($J$18:J517,J517)=1,AE517=1),1,"")</f>
        <v>1</v>
      </c>
      <c r="AG517" s="173">
        <f>IF(C517="","",IF(AND(COUNTIFS($J$18:J517,J517)=1,C517&lt;&gt;""),1,""))</f>
        <v>1</v>
      </c>
      <c r="AH517" s="173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2">
        <v>2019</v>
      </c>
      <c r="C518" s="172">
        <v>3</v>
      </c>
      <c r="D518" s="57" t="str">
        <f t="shared" si="93"/>
        <v>Q4</v>
      </c>
      <c r="E518" s="16" t="s">
        <v>34</v>
      </c>
      <c r="F518" s="172">
        <v>2019</v>
      </c>
      <c r="G518" s="172">
        <v>4</v>
      </c>
      <c r="H518" s="175"/>
      <c r="I518" s="57" t="str">
        <f t="shared" si="95"/>
        <v>Q1</v>
      </c>
      <c r="J518" s="175" t="s">
        <v>623</v>
      </c>
      <c r="K518" s="175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76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4">
        <v>0.1348</v>
      </c>
      <c r="AE518" s="173">
        <f t="shared" si="98"/>
        <v>1</v>
      </c>
      <c r="AF518" s="173" t="str">
        <f>IF(AND(COUNTIFS($J$18:J518,J518)=1,AE518=1),1,"")</f>
        <v/>
      </c>
      <c r="AG518" s="173" t="str">
        <f>IF(C518="","",IF(AND(COUNTIFS($J$18:J518,J518)=1,C518&lt;&gt;""),1,""))</f>
        <v/>
      </c>
      <c r="AH518" s="173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2">
        <v>2019</v>
      </c>
      <c r="C519" s="172">
        <v>3</v>
      </c>
      <c r="D519" s="57" t="str">
        <f t="shared" si="93"/>
        <v>Q4</v>
      </c>
      <c r="E519" s="16" t="s">
        <v>34</v>
      </c>
      <c r="F519" s="172">
        <v>2019</v>
      </c>
      <c r="G519" s="172">
        <v>4</v>
      </c>
      <c r="H519" s="175"/>
      <c r="I519" s="57" t="str">
        <f t="shared" si="95"/>
        <v>Q1</v>
      </c>
      <c r="J519" s="175" t="s">
        <v>625</v>
      </c>
      <c r="K519" s="175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76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4">
        <v>0.1608</v>
      </c>
      <c r="AE519" s="173">
        <f t="shared" si="98"/>
        <v>0</v>
      </c>
      <c r="AF519" s="173" t="str">
        <f>IF(AND(COUNTIFS($J$18:J519,J519)=1,AE519=1),1,"")</f>
        <v/>
      </c>
      <c r="AG519" s="173">
        <f>IF(C519="","",IF(AND(COUNTIFS($J$18:J519,J519)=1,C519&lt;&gt;""),1,""))</f>
        <v>1</v>
      </c>
      <c r="AH519" s="173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2">
        <v>2019</v>
      </c>
      <c r="C520" s="172">
        <v>3</v>
      </c>
      <c r="D520" s="57" t="str">
        <f t="shared" si="93"/>
        <v>Q4</v>
      </c>
      <c r="E520" s="16" t="s">
        <v>34</v>
      </c>
      <c r="F520" s="172">
        <v>2019</v>
      </c>
      <c r="G520" s="172">
        <v>4</v>
      </c>
      <c r="H520" s="175"/>
      <c r="I520" s="57" t="str">
        <f t="shared" si="95"/>
        <v>Q1</v>
      </c>
      <c r="J520" s="175" t="s">
        <v>625</v>
      </c>
      <c r="K520" s="175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76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4">
        <v>0.1608</v>
      </c>
      <c r="AE520" s="173">
        <f t="shared" si="98"/>
        <v>0</v>
      </c>
      <c r="AF520" s="173" t="str">
        <f>IF(AND(COUNTIFS($J$18:J520,J520)=1,AE520=1),1,"")</f>
        <v/>
      </c>
      <c r="AG520" s="173" t="str">
        <f>IF(C520="","",IF(AND(COUNTIFS($J$18:J520,J520)=1,C520&lt;&gt;""),1,""))</f>
        <v/>
      </c>
      <c r="AH520" s="173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2">
        <v>2019</v>
      </c>
      <c r="C521" s="172">
        <v>3</v>
      </c>
      <c r="D521" s="57" t="str">
        <f t="shared" si="93"/>
        <v>Q4</v>
      </c>
      <c r="E521" s="16" t="s">
        <v>34</v>
      </c>
      <c r="F521" s="172">
        <v>2019</v>
      </c>
      <c r="G521" s="172">
        <v>4</v>
      </c>
      <c r="H521" s="175"/>
      <c r="I521" s="57" t="str">
        <f t="shared" si="95"/>
        <v>Q1</v>
      </c>
      <c r="J521" s="175" t="s">
        <v>627</v>
      </c>
      <c r="K521" s="175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76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4">
        <v>0.12189999999999999</v>
      </c>
      <c r="AE521" s="173">
        <f t="shared" si="98"/>
        <v>0</v>
      </c>
      <c r="AF521" s="173" t="str">
        <f>IF(AND(COUNTIFS($J$18:J521,J521)=1,AE521=1),1,"")</f>
        <v/>
      </c>
      <c r="AG521" s="173">
        <f>IF(C521="","",IF(AND(COUNTIFS($J$18:J521,J521)=1,C521&lt;&gt;""),1,""))</f>
        <v>1</v>
      </c>
      <c r="AH521" s="173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2">
        <v>2019</v>
      </c>
      <c r="C522" s="172">
        <v>3</v>
      </c>
      <c r="D522" s="57" t="str">
        <f t="shared" si="93"/>
        <v>Q4</v>
      </c>
      <c r="E522" s="16" t="s">
        <v>34</v>
      </c>
      <c r="F522" s="172">
        <v>2019</v>
      </c>
      <c r="G522" s="172">
        <v>4</v>
      </c>
      <c r="H522" s="175"/>
      <c r="I522" s="57" t="str">
        <f t="shared" si="95"/>
        <v>Q1</v>
      </c>
      <c r="J522" s="175" t="s">
        <v>627</v>
      </c>
      <c r="K522" s="175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76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4">
        <v>0.12189999999999999</v>
      </c>
      <c r="AE522" s="173">
        <f t="shared" si="98"/>
        <v>0</v>
      </c>
      <c r="AF522" s="173" t="str">
        <f>IF(AND(COUNTIFS($J$18:J522,J522)=1,AE522=1),1,"")</f>
        <v/>
      </c>
      <c r="AG522" s="173" t="str">
        <f>IF(C522="","",IF(AND(COUNTIFS($J$18:J522,J522)=1,C522&lt;&gt;""),1,""))</f>
        <v/>
      </c>
      <c r="AH522" s="173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2">
        <v>2019</v>
      </c>
      <c r="C523" s="172">
        <v>8</v>
      </c>
      <c r="D523" s="57" t="str">
        <f t="shared" si="93"/>
        <v>Q2</v>
      </c>
      <c r="E523" s="16" t="s">
        <v>34</v>
      </c>
      <c r="F523" s="172">
        <v>2019</v>
      </c>
      <c r="G523" s="172">
        <v>8</v>
      </c>
      <c r="H523" s="175"/>
      <c r="I523" s="57" t="str">
        <f t="shared" si="95"/>
        <v>Q2</v>
      </c>
      <c r="J523" s="175" t="s">
        <v>629</v>
      </c>
      <c r="K523" s="175" t="s">
        <v>3143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76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4">
        <v>8.1299999999999997E-2</v>
      </c>
      <c r="AE523" s="173">
        <f t="shared" si="98"/>
        <v>1</v>
      </c>
      <c r="AF523" s="173">
        <f>IF(AND(COUNTIFS($J$18:J523,J523)=1,AE523=1),1,"")</f>
        <v>1</v>
      </c>
      <c r="AG523" s="173">
        <f>IF(C523="","",IF(AND(COUNTIFS($J$18:J523,J523)=1,C523&lt;&gt;""),1,""))</f>
        <v>1</v>
      </c>
      <c r="AH523" s="173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2">
        <v>2019</v>
      </c>
      <c r="C524" s="172">
        <v>8</v>
      </c>
      <c r="D524" s="57" t="str">
        <f t="shared" si="93"/>
        <v>Q2</v>
      </c>
      <c r="E524" s="16" t="s">
        <v>34</v>
      </c>
      <c r="F524" s="172">
        <v>2019</v>
      </c>
      <c r="G524" s="172">
        <v>8</v>
      </c>
      <c r="H524" s="175"/>
      <c r="I524" s="57" t="str">
        <f t="shared" si="95"/>
        <v>Q2</v>
      </c>
      <c r="J524" s="175" t="s">
        <v>631</v>
      </c>
      <c r="K524" s="175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76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3">
        <f t="shared" si="98"/>
        <v>0</v>
      </c>
      <c r="AF524" s="173" t="str">
        <f>IF(AND(COUNTIFS($J$18:J524,J524)=1,AE524=1),1,"")</f>
        <v/>
      </c>
      <c r="AG524" s="173">
        <f>IF(C524="","",IF(AND(COUNTIFS($J$18:J524,J524)=1,C524&lt;&gt;""),1,""))</f>
        <v>1</v>
      </c>
      <c r="AH524" s="173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2">
        <v>2019</v>
      </c>
      <c r="C525" s="172">
        <v>8</v>
      </c>
      <c r="D525" s="57" t="str">
        <f t="shared" si="93"/>
        <v>Q2</v>
      </c>
      <c r="E525" s="16" t="s">
        <v>34</v>
      </c>
      <c r="F525" s="172">
        <v>2019</v>
      </c>
      <c r="G525" s="172">
        <v>8</v>
      </c>
      <c r="H525" s="175"/>
      <c r="I525" s="57" t="str">
        <f t="shared" si="95"/>
        <v>Q2</v>
      </c>
      <c r="J525" s="175" t="s">
        <v>632</v>
      </c>
      <c r="K525" s="175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76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4">
        <v>7.7700000000000005E-2</v>
      </c>
      <c r="AE525" s="173">
        <f t="shared" si="98"/>
        <v>1</v>
      </c>
      <c r="AF525" s="173">
        <f>IF(AND(COUNTIFS($J$18:J525,J525)=1,AE525=1),1,"")</f>
        <v>1</v>
      </c>
      <c r="AG525" s="173">
        <f>IF(C525="","",IF(AND(COUNTIFS($J$18:J525,J525)=1,C525&lt;&gt;""),1,""))</f>
        <v>1</v>
      </c>
      <c r="AH525" s="173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2">
        <v>2019</v>
      </c>
      <c r="C526" s="172">
        <v>8</v>
      </c>
      <c r="D526" s="57" t="str">
        <f t="shared" si="93"/>
        <v>Q2</v>
      </c>
      <c r="E526" s="16" t="s">
        <v>34</v>
      </c>
      <c r="F526" s="172">
        <v>2019</v>
      </c>
      <c r="G526" s="172">
        <v>8</v>
      </c>
      <c r="H526" s="175"/>
      <c r="I526" s="57" t="str">
        <f t="shared" si="95"/>
        <v>Q2</v>
      </c>
      <c r="J526" s="175" t="s">
        <v>635</v>
      </c>
      <c r="K526" s="175" t="s">
        <v>3144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76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4">
        <v>0.1152</v>
      </c>
      <c r="AE526" s="173">
        <f t="shared" si="98"/>
        <v>0</v>
      </c>
      <c r="AF526" s="173" t="str">
        <f>IF(AND(COUNTIFS($J$18:J526,J526)=1,AE526=1),1,"")</f>
        <v/>
      </c>
      <c r="AG526" s="173">
        <f>IF(C526="","",IF(AND(COUNTIFS($J$18:J526,J526)=1,C526&lt;&gt;""),1,""))</f>
        <v>1</v>
      </c>
      <c r="AH526" s="173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2">
        <v>2019</v>
      </c>
      <c r="C527" s="172">
        <v>8</v>
      </c>
      <c r="D527" s="57" t="str">
        <f t="shared" si="93"/>
        <v>Q2</v>
      </c>
      <c r="E527" s="16" t="s">
        <v>34</v>
      </c>
      <c r="F527" s="172">
        <v>2019</v>
      </c>
      <c r="G527" s="172">
        <v>8</v>
      </c>
      <c r="H527" s="175"/>
      <c r="I527" s="57" t="str">
        <f t="shared" si="95"/>
        <v>Q2</v>
      </c>
      <c r="J527" s="175" t="s">
        <v>636</v>
      </c>
      <c r="K527" s="175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76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4">
        <v>0.1158</v>
      </c>
      <c r="AE527" s="173">
        <f t="shared" si="98"/>
        <v>0</v>
      </c>
      <c r="AF527" s="173" t="str">
        <f>IF(AND(COUNTIFS($J$18:J527,J527)=1,AE527=1),1,"")</f>
        <v/>
      </c>
      <c r="AG527" s="173">
        <f>IF(C527="","",IF(AND(COUNTIFS($J$18:J527,J527)=1,C527&lt;&gt;""),1,""))</f>
        <v>1</v>
      </c>
      <c r="AH527" s="173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2">
        <v>2019</v>
      </c>
      <c r="C528" s="172">
        <v>8</v>
      </c>
      <c r="D528" s="57" t="str">
        <f t="shared" si="93"/>
        <v>Q2</v>
      </c>
      <c r="E528" s="16" t="s">
        <v>34</v>
      </c>
      <c r="F528" s="172">
        <v>2019</v>
      </c>
      <c r="G528" s="172">
        <v>8</v>
      </c>
      <c r="H528" s="175"/>
      <c r="I528" s="57" t="str">
        <f t="shared" si="95"/>
        <v>Q2</v>
      </c>
      <c r="J528" s="175" t="s">
        <v>637</v>
      </c>
      <c r="K528" s="175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76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4">
        <v>0.12280000000000001</v>
      </c>
      <c r="AE528" s="173">
        <f t="shared" si="98"/>
        <v>1</v>
      </c>
      <c r="AF528" s="173">
        <f>IF(AND(COUNTIFS($J$18:J528,J528)=1,AE528=1),1,"")</f>
        <v>1</v>
      </c>
      <c r="AG528" s="173">
        <f>IF(C528="","",IF(AND(COUNTIFS($J$18:J528,J528)=1,C528&lt;&gt;""),1,""))</f>
        <v>1</v>
      </c>
      <c r="AH528" s="173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2">
        <v>2019</v>
      </c>
      <c r="C529" s="172">
        <v>8</v>
      </c>
      <c r="D529" s="57" t="str">
        <f t="shared" si="93"/>
        <v>Q2</v>
      </c>
      <c r="E529" s="16" t="s">
        <v>34</v>
      </c>
      <c r="F529" s="172">
        <v>2019</v>
      </c>
      <c r="G529" s="172">
        <v>8</v>
      </c>
      <c r="H529" s="175"/>
      <c r="I529" s="57" t="str">
        <f t="shared" si="95"/>
        <v>Q2</v>
      </c>
      <c r="J529" s="175" t="s">
        <v>637</v>
      </c>
      <c r="K529" s="175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76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4">
        <v>0.12280000000000001</v>
      </c>
      <c r="AE529" s="173">
        <f t="shared" si="98"/>
        <v>1</v>
      </c>
      <c r="AF529" s="173" t="str">
        <f>IF(AND(COUNTIFS($J$18:J529,J529)=1,AE529=1),1,"")</f>
        <v/>
      </c>
      <c r="AG529" s="173" t="str">
        <f>IF(C529="","",IF(AND(COUNTIFS($J$18:J529,J529)=1,C529&lt;&gt;""),1,""))</f>
        <v/>
      </c>
      <c r="AH529" s="173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2">
        <v>2019</v>
      </c>
      <c r="C530" s="172">
        <v>8</v>
      </c>
      <c r="D530" s="57" t="str">
        <f t="shared" si="93"/>
        <v>Q2</v>
      </c>
      <c r="E530" s="16" t="s">
        <v>34</v>
      </c>
      <c r="F530" s="172">
        <v>2019</v>
      </c>
      <c r="G530" s="172">
        <v>8</v>
      </c>
      <c r="H530" s="175"/>
      <c r="I530" s="57" t="str">
        <f t="shared" si="95"/>
        <v>Q2</v>
      </c>
      <c r="J530" s="175" t="s">
        <v>637</v>
      </c>
      <c r="K530" s="175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76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4">
        <v>0.12280000000000001</v>
      </c>
      <c r="AE530" s="173">
        <f t="shared" si="98"/>
        <v>1</v>
      </c>
      <c r="AF530" s="173" t="str">
        <f>IF(AND(COUNTIFS($J$18:J530,J530)=1,AE530=1),1,"")</f>
        <v/>
      </c>
      <c r="AG530" s="173" t="str">
        <f>IF(C530="","",IF(AND(COUNTIFS($J$18:J530,J530)=1,C530&lt;&gt;""),1,""))</f>
        <v/>
      </c>
      <c r="AH530" s="173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2">
        <v>2019</v>
      </c>
      <c r="C531" s="172">
        <v>8</v>
      </c>
      <c r="D531" s="57" t="str">
        <f t="shared" si="93"/>
        <v>Q2</v>
      </c>
      <c r="E531" s="16" t="s">
        <v>34</v>
      </c>
      <c r="F531" s="172">
        <v>2019</v>
      </c>
      <c r="G531" s="172">
        <v>8</v>
      </c>
      <c r="H531" s="175"/>
      <c r="I531" s="57" t="str">
        <f t="shared" si="95"/>
        <v>Q2</v>
      </c>
      <c r="J531" s="175" t="s">
        <v>639</v>
      </c>
      <c r="K531" s="175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76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4">
        <v>0.16470000000000001</v>
      </c>
      <c r="AE531" s="173">
        <f t="shared" si="98"/>
        <v>0</v>
      </c>
      <c r="AF531" s="173" t="str">
        <f>IF(AND(COUNTIFS($J$18:J531,J531)=1,AE531=1),1,"")</f>
        <v/>
      </c>
      <c r="AG531" s="173">
        <f>IF(C531="","",IF(AND(COUNTIFS($J$18:J531,J531)=1,C531&lt;&gt;""),1,""))</f>
        <v>1</v>
      </c>
      <c r="AH531" s="173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2">
        <v>2019</v>
      </c>
      <c r="C532" s="172">
        <v>8</v>
      </c>
      <c r="D532" s="57" t="str">
        <f t="shared" si="93"/>
        <v>Q2</v>
      </c>
      <c r="E532" s="16" t="s">
        <v>34</v>
      </c>
      <c r="F532" s="172">
        <v>2019</v>
      </c>
      <c r="G532" s="172">
        <v>8</v>
      </c>
      <c r="H532" s="175"/>
      <c r="I532" s="57" t="str">
        <f t="shared" si="95"/>
        <v>Q2</v>
      </c>
      <c r="J532" s="175" t="s">
        <v>641</v>
      </c>
      <c r="K532" s="175" t="s">
        <v>3119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76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4">
        <v>9.0499999999999997E-2</v>
      </c>
      <c r="AE532" s="173">
        <f t="shared" si="98"/>
        <v>1</v>
      </c>
      <c r="AF532" s="173">
        <f>IF(AND(COUNTIFS($J$18:J532,J532)=1,AE532=1),1,"")</f>
        <v>1</v>
      </c>
      <c r="AG532" s="173">
        <f>IF(C532="","",IF(AND(COUNTIFS($J$18:J532,J532)=1,C532&lt;&gt;""),1,""))</f>
        <v>1</v>
      </c>
      <c r="AH532" s="173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2">
        <v>2019</v>
      </c>
      <c r="C533" s="172">
        <v>3</v>
      </c>
      <c r="D533" s="57" t="str">
        <f t="shared" si="93"/>
        <v>Q4</v>
      </c>
      <c r="E533" s="16" t="s">
        <v>34</v>
      </c>
      <c r="F533" s="172">
        <v>2019</v>
      </c>
      <c r="G533" s="172">
        <v>8</v>
      </c>
      <c r="H533" s="175"/>
      <c r="I533" s="57" t="str">
        <f t="shared" si="95"/>
        <v>Q2</v>
      </c>
      <c r="J533" s="175" t="s">
        <v>642</v>
      </c>
      <c r="K533" s="175" t="s">
        <v>3145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76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4">
        <v>0.1114</v>
      </c>
      <c r="AE533" s="173">
        <f t="shared" si="98"/>
        <v>0</v>
      </c>
      <c r="AF533" s="173" t="str">
        <f>IF(AND(COUNTIFS($J$18:J533,J533)=1,AE533=1),1,"")</f>
        <v/>
      </c>
      <c r="AG533" s="173">
        <f>IF(C533="","",IF(AND(COUNTIFS($J$18:J533,J533)=1,C533&lt;&gt;""),1,""))</f>
        <v>1</v>
      </c>
      <c r="AH533" s="173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2">
        <v>2019</v>
      </c>
      <c r="C534" s="172">
        <v>3</v>
      </c>
      <c r="D534" s="57" t="str">
        <f t="shared" si="93"/>
        <v>Q4</v>
      </c>
      <c r="E534" s="16" t="s">
        <v>34</v>
      </c>
      <c r="F534" s="172">
        <v>2019</v>
      </c>
      <c r="G534" s="172">
        <v>8</v>
      </c>
      <c r="H534" s="175"/>
      <c r="I534" s="57" t="str">
        <f t="shared" si="95"/>
        <v>Q2</v>
      </c>
      <c r="J534" s="175" t="s">
        <v>642</v>
      </c>
      <c r="K534" s="175" t="s">
        <v>3145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76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4">
        <v>0.1114</v>
      </c>
      <c r="AE534" s="173">
        <f t="shared" si="98"/>
        <v>0</v>
      </c>
      <c r="AF534" s="173" t="str">
        <f>IF(AND(COUNTIFS($J$18:J534,J534)=1,AE534=1),1,"")</f>
        <v/>
      </c>
      <c r="AG534" s="173" t="str">
        <f>IF(C534="","",IF(AND(COUNTIFS($J$18:J534,J534)=1,C534&lt;&gt;""),1,""))</f>
        <v/>
      </c>
      <c r="AH534" s="173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2">
        <v>2019</v>
      </c>
      <c r="C535" s="172">
        <v>6</v>
      </c>
      <c r="D535" s="57" t="str">
        <f t="shared" si="93"/>
        <v>Q1</v>
      </c>
      <c r="E535" s="16" t="s">
        <v>34</v>
      </c>
      <c r="F535" s="172">
        <v>2019</v>
      </c>
      <c r="G535" s="172">
        <v>8</v>
      </c>
      <c r="H535" s="175"/>
      <c r="I535" s="57" t="str">
        <f t="shared" si="95"/>
        <v>Q2</v>
      </c>
      <c r="J535" s="175" t="s">
        <v>643</v>
      </c>
      <c r="K535" s="175" t="s">
        <v>3146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76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4">
        <v>8.0500000000000002E-2</v>
      </c>
      <c r="AE535" s="173">
        <f t="shared" si="98"/>
        <v>1</v>
      </c>
      <c r="AF535" s="173">
        <f>IF(AND(COUNTIFS($J$18:J535,J535)=1,AE535=1),1,"")</f>
        <v>1</v>
      </c>
      <c r="AG535" s="173">
        <f>IF(C535="","",IF(AND(COUNTIFS($J$18:J535,J535)=1,C535&lt;&gt;""),1,""))</f>
        <v>1</v>
      </c>
      <c r="AH535" s="173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2">
        <v>2019</v>
      </c>
      <c r="C536" s="172">
        <v>6</v>
      </c>
      <c r="D536" s="57" t="str">
        <f t="shared" si="93"/>
        <v>Q1</v>
      </c>
      <c r="E536" s="16" t="s">
        <v>34</v>
      </c>
      <c r="F536" s="172">
        <v>2019</v>
      </c>
      <c r="G536" s="172">
        <v>8</v>
      </c>
      <c r="H536" s="175"/>
      <c r="I536" s="57" t="str">
        <f t="shared" si="95"/>
        <v>Q2</v>
      </c>
      <c r="J536" s="175" t="s">
        <v>643</v>
      </c>
      <c r="K536" s="175" t="s">
        <v>3146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76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4">
        <v>8.0500000000000002E-2</v>
      </c>
      <c r="AE536" s="173">
        <f t="shared" si="98"/>
        <v>1</v>
      </c>
      <c r="AF536" s="173" t="str">
        <f>IF(AND(COUNTIFS($J$18:J536,J536)=1,AE536=1),1,"")</f>
        <v/>
      </c>
      <c r="AG536" s="173" t="str">
        <f>IF(C536="","",IF(AND(COUNTIFS($J$18:J536,J536)=1,C536&lt;&gt;""),1,""))</f>
        <v/>
      </c>
      <c r="AH536" s="173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2">
        <v>2019</v>
      </c>
      <c r="C537" s="172">
        <v>6</v>
      </c>
      <c r="D537" s="57" t="str">
        <f t="shared" si="93"/>
        <v>Q1</v>
      </c>
      <c r="E537" s="16" t="s">
        <v>34</v>
      </c>
      <c r="F537" s="172">
        <v>2019</v>
      </c>
      <c r="G537" s="172">
        <v>8</v>
      </c>
      <c r="H537" s="175"/>
      <c r="I537" s="57" t="str">
        <f t="shared" si="95"/>
        <v>Q2</v>
      </c>
      <c r="J537" s="175" t="s">
        <v>643</v>
      </c>
      <c r="K537" s="175" t="s">
        <v>3146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76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4">
        <v>8.0500000000000002E-2</v>
      </c>
      <c r="AE537" s="173">
        <f t="shared" si="98"/>
        <v>1</v>
      </c>
      <c r="AF537" s="173" t="str">
        <f>IF(AND(COUNTIFS($J$18:J537,J537)=1,AE537=1),1,"")</f>
        <v/>
      </c>
      <c r="AG537" s="173" t="str">
        <f>IF(C537="","",IF(AND(COUNTIFS($J$18:J537,J537)=1,C537&lt;&gt;""),1,""))</f>
        <v/>
      </c>
      <c r="AH537" s="173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2">
        <v>2019</v>
      </c>
      <c r="C538" s="172">
        <v>6</v>
      </c>
      <c r="D538" s="57" t="str">
        <f t="shared" si="93"/>
        <v>Q1</v>
      </c>
      <c r="E538" s="16" t="s">
        <v>34</v>
      </c>
      <c r="F538" s="172">
        <v>2019</v>
      </c>
      <c r="G538" s="172">
        <v>8</v>
      </c>
      <c r="H538" s="175"/>
      <c r="I538" s="57" t="str">
        <f t="shared" si="95"/>
        <v>Q2</v>
      </c>
      <c r="J538" s="175" t="s">
        <v>646</v>
      </c>
      <c r="K538" s="175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76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4">
        <v>0.1208</v>
      </c>
      <c r="AE538" s="173">
        <f t="shared" si="98"/>
        <v>1</v>
      </c>
      <c r="AF538" s="173">
        <f>IF(AND(COUNTIFS($J$18:J538,J538)=1,AE538=1),1,"")</f>
        <v>1</v>
      </c>
      <c r="AG538" s="173">
        <f>IF(C538="","",IF(AND(COUNTIFS($J$18:J538,J538)=1,C538&lt;&gt;""),1,""))</f>
        <v>1</v>
      </c>
      <c r="AH538" s="173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2">
        <v>2019</v>
      </c>
      <c r="C539" s="172">
        <v>6</v>
      </c>
      <c r="D539" s="57" t="str">
        <f t="shared" si="93"/>
        <v>Q1</v>
      </c>
      <c r="E539" s="16" t="s">
        <v>34</v>
      </c>
      <c r="F539" s="172">
        <v>2019</v>
      </c>
      <c r="G539" s="172">
        <v>8</v>
      </c>
      <c r="H539" s="175"/>
      <c r="I539" s="57" t="str">
        <f t="shared" si="95"/>
        <v>Q2</v>
      </c>
      <c r="J539" s="175" t="s">
        <v>646</v>
      </c>
      <c r="K539" s="175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76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4">
        <v>0.1208</v>
      </c>
      <c r="AE539" s="173">
        <f t="shared" si="98"/>
        <v>1</v>
      </c>
      <c r="AF539" s="173" t="str">
        <f>IF(AND(COUNTIFS($J$18:J539,J539)=1,AE539=1),1,"")</f>
        <v/>
      </c>
      <c r="AG539" s="173" t="str">
        <f>IF(C539="","",IF(AND(COUNTIFS($J$18:J539,J539)=1,C539&lt;&gt;""),1,""))</f>
        <v/>
      </c>
      <c r="AH539" s="173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2">
        <v>2019</v>
      </c>
      <c r="C540" s="172">
        <v>5</v>
      </c>
      <c r="D540" s="57" t="str">
        <f t="shared" si="93"/>
        <v>Q1</v>
      </c>
      <c r="E540" s="16" t="s">
        <v>34</v>
      </c>
      <c r="F540" s="172">
        <v>2019</v>
      </c>
      <c r="G540" s="172">
        <v>8</v>
      </c>
      <c r="H540" s="175"/>
      <c r="I540" s="57" t="str">
        <f t="shared" si="95"/>
        <v>Q2</v>
      </c>
      <c r="J540" s="175" t="s">
        <v>656</v>
      </c>
      <c r="K540" s="175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76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4">
        <v>0.1416</v>
      </c>
      <c r="AE540" s="173">
        <f t="shared" si="98"/>
        <v>0</v>
      </c>
      <c r="AF540" s="173" t="str">
        <f>IF(AND(COUNTIFS($J$18:J540,J540)=1,AE540=1),1,"")</f>
        <v/>
      </c>
      <c r="AG540" s="173">
        <f>IF(C540="","",IF(AND(COUNTIFS($J$18:J540,J540)=1,C540&lt;&gt;""),1,""))</f>
        <v>1</v>
      </c>
      <c r="AH540" s="173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2">
        <v>2019</v>
      </c>
      <c r="C541" s="172">
        <v>5</v>
      </c>
      <c r="D541" s="57" t="str">
        <f t="shared" si="93"/>
        <v>Q1</v>
      </c>
      <c r="E541" s="16" t="s">
        <v>34</v>
      </c>
      <c r="F541" s="172">
        <v>2019</v>
      </c>
      <c r="G541" s="172">
        <v>8</v>
      </c>
      <c r="H541" s="175"/>
      <c r="I541" s="57" t="str">
        <f t="shared" si="95"/>
        <v>Q2</v>
      </c>
      <c r="J541" s="175" t="s">
        <v>656</v>
      </c>
      <c r="K541" s="175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76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4">
        <v>0.1416</v>
      </c>
      <c r="AE541" s="173">
        <f t="shared" si="98"/>
        <v>0</v>
      </c>
      <c r="AF541" s="173" t="str">
        <f>IF(AND(COUNTIFS($J$18:J541,J541)=1,AE541=1),1,"")</f>
        <v/>
      </c>
      <c r="AG541" s="173" t="str">
        <f>IF(C541="","",IF(AND(COUNTIFS($J$18:J541,J541)=1,C541&lt;&gt;""),1,""))</f>
        <v/>
      </c>
      <c r="AH541" s="173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2">
        <v>2019</v>
      </c>
      <c r="C542" s="172">
        <v>5</v>
      </c>
      <c r="D542" s="57" t="str">
        <f t="shared" si="93"/>
        <v>Q1</v>
      </c>
      <c r="E542" s="16" t="s">
        <v>34</v>
      </c>
      <c r="F542" s="172">
        <v>2019</v>
      </c>
      <c r="G542" s="172">
        <v>8</v>
      </c>
      <c r="H542" s="175"/>
      <c r="I542" s="57" t="str">
        <f t="shared" si="95"/>
        <v>Q2</v>
      </c>
      <c r="J542" s="175" t="s">
        <v>658</v>
      </c>
      <c r="K542" s="175" t="s">
        <v>3147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76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4">
        <v>8.0600000000000005E-2</v>
      </c>
      <c r="AE542" s="173">
        <f t="shared" si="98"/>
        <v>1</v>
      </c>
      <c r="AF542" s="173">
        <f>IF(AND(COUNTIFS($J$18:J542,J542)=1,AE542=1),1,"")</f>
        <v>1</v>
      </c>
      <c r="AG542" s="173">
        <f>IF(C542="","",IF(AND(COUNTIFS($J$18:J542,J542)=1,C542&lt;&gt;""),1,""))</f>
        <v>1</v>
      </c>
      <c r="AH542" s="173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2">
        <v>2019</v>
      </c>
      <c r="C543" s="172">
        <v>5</v>
      </c>
      <c r="D543" s="57" t="str">
        <f t="shared" si="93"/>
        <v>Q1</v>
      </c>
      <c r="E543" s="16" t="s">
        <v>34</v>
      </c>
      <c r="F543" s="172">
        <v>2019</v>
      </c>
      <c r="G543" s="172">
        <v>8</v>
      </c>
      <c r="H543" s="175"/>
      <c r="I543" s="57" t="str">
        <f t="shared" si="95"/>
        <v>Q2</v>
      </c>
      <c r="J543" s="175" t="s">
        <v>659</v>
      </c>
      <c r="K543" s="175" t="s">
        <v>3148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76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4">
        <v>0.1265</v>
      </c>
      <c r="AE543" s="173">
        <f t="shared" si="98"/>
        <v>1</v>
      </c>
      <c r="AF543" s="173">
        <f>IF(AND(COUNTIFS($J$18:J543,J543)=1,AE543=1),1,"")</f>
        <v>1</v>
      </c>
      <c r="AG543" s="173">
        <f>IF(C543="","",IF(AND(COUNTIFS($J$18:J543,J543)=1,C543&lt;&gt;""),1,""))</f>
        <v>1</v>
      </c>
      <c r="AH543" s="173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2">
        <v>2019</v>
      </c>
      <c r="C544" s="172">
        <v>12</v>
      </c>
      <c r="D544" s="57" t="str">
        <f t="shared" si="93"/>
        <v>Q3</v>
      </c>
      <c r="E544" s="16" t="s">
        <v>34</v>
      </c>
      <c r="F544" s="172">
        <v>2019</v>
      </c>
      <c r="G544" s="172">
        <v>12</v>
      </c>
      <c r="H544" s="175"/>
      <c r="I544" s="57" t="str">
        <f t="shared" si="95"/>
        <v>Q3</v>
      </c>
      <c r="J544" s="175" t="s">
        <v>664</v>
      </c>
      <c r="K544" s="175" t="s">
        <v>3149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76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4">
        <v>2.07E-2</v>
      </c>
      <c r="AE544" s="173">
        <f t="shared" si="98"/>
        <v>0</v>
      </c>
      <c r="AF544" s="173" t="str">
        <f>IF(AND(COUNTIFS($J$18:J544,J544)=1,AE544=1),1,"")</f>
        <v/>
      </c>
      <c r="AG544" s="173">
        <f>IF(C544="","",IF(AND(COUNTIFS($J$18:J544,J544)=1,C544&lt;&gt;""),1,""))</f>
        <v>1</v>
      </c>
      <c r="AH544" s="173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2">
        <v>2019</v>
      </c>
      <c r="C545" s="172">
        <v>12</v>
      </c>
      <c r="D545" s="57" t="str">
        <f t="shared" si="93"/>
        <v>Q3</v>
      </c>
      <c r="E545" s="16" t="s">
        <v>34</v>
      </c>
      <c r="F545" s="172">
        <v>2019</v>
      </c>
      <c r="G545" s="172">
        <v>12</v>
      </c>
      <c r="H545" s="175"/>
      <c r="I545" s="57" t="str">
        <f t="shared" si="95"/>
        <v>Q3</v>
      </c>
      <c r="J545" s="175" t="s">
        <v>664</v>
      </c>
      <c r="K545" s="175" t="s">
        <v>3149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76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4">
        <v>2.07E-2</v>
      </c>
      <c r="AE545" s="173">
        <f t="shared" si="98"/>
        <v>0</v>
      </c>
      <c r="AF545" s="173" t="str">
        <f>IF(AND(COUNTIFS($J$18:J545,J545)=1,AE545=1),1,"")</f>
        <v/>
      </c>
      <c r="AG545" s="173" t="str">
        <f>IF(C545="","",IF(AND(COUNTIFS($J$18:J545,J545)=1,C545&lt;&gt;""),1,""))</f>
        <v/>
      </c>
      <c r="AH545" s="173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2">
        <v>2019</v>
      </c>
      <c r="C546" s="172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2">
        <v>2019</v>
      </c>
      <c r="G546" s="172">
        <v>12</v>
      </c>
      <c r="H546" s="175"/>
      <c r="I546" s="57" t="str">
        <f t="shared" si="95"/>
        <v>Q3</v>
      </c>
      <c r="J546" s="175" t="s">
        <v>665</v>
      </c>
      <c r="K546" s="175" t="s">
        <v>3150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76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4">
        <v>8.1900000000000001E-2</v>
      </c>
      <c r="AE546" s="173">
        <f t="shared" si="98"/>
        <v>0</v>
      </c>
      <c r="AF546" s="173" t="str">
        <f>IF(AND(COUNTIFS($J$18:J546,J546)=1,AE546=1),1,"")</f>
        <v/>
      </c>
      <c r="AG546" s="173">
        <f>IF(C546="","",IF(AND(COUNTIFS($J$18:J546,J546)=1,C546&lt;&gt;""),1,""))</f>
        <v>1</v>
      </c>
      <c r="AH546" s="173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2">
        <v>2019</v>
      </c>
      <c r="C547" s="172">
        <v>12</v>
      </c>
      <c r="D547" s="57" t="str">
        <f t="shared" si="105"/>
        <v>Q3</v>
      </c>
      <c r="E547" s="16" t="s">
        <v>34</v>
      </c>
      <c r="F547" s="172">
        <v>2019</v>
      </c>
      <c r="G547" s="172">
        <v>12</v>
      </c>
      <c r="H547" s="175"/>
      <c r="I547" s="57" t="str">
        <f t="shared" si="95"/>
        <v>Q3</v>
      </c>
      <c r="J547" s="175" t="s">
        <v>666</v>
      </c>
      <c r="K547" s="175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76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4">
        <v>0.1283</v>
      </c>
      <c r="AE547" s="173">
        <f t="shared" si="98"/>
        <v>0</v>
      </c>
      <c r="AF547" s="173" t="str">
        <f>IF(AND(COUNTIFS($J$18:J547,J547)=1,AE547=1),1,"")</f>
        <v/>
      </c>
      <c r="AG547" s="173">
        <f>IF(C547="","",IF(AND(COUNTIFS($J$18:J547,J547)=1,C547&lt;&gt;""),1,""))</f>
        <v>1</v>
      </c>
      <c r="AH547" s="173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2">
        <v>2019</v>
      </c>
      <c r="C548" s="172">
        <v>12</v>
      </c>
      <c r="D548" s="57" t="str">
        <f t="shared" si="105"/>
        <v>Q3</v>
      </c>
      <c r="E548" s="16" t="s">
        <v>34</v>
      </c>
      <c r="F548" s="172">
        <v>2019</v>
      </c>
      <c r="G548" s="172">
        <v>12</v>
      </c>
      <c r="H548" s="175"/>
      <c r="I548" s="57" t="str">
        <f t="shared" si="95"/>
        <v>Q3</v>
      </c>
      <c r="J548" s="175" t="s">
        <v>668</v>
      </c>
      <c r="K548" s="175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76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4">
        <v>0.1071</v>
      </c>
      <c r="AE548" s="173">
        <f t="shared" si="98"/>
        <v>0</v>
      </c>
      <c r="AF548" s="173" t="str">
        <f>IF(AND(COUNTIFS($J$18:J548,J548)=1,AE548=1),1,"")</f>
        <v/>
      </c>
      <c r="AG548" s="173">
        <f>IF(C548="","",IF(AND(COUNTIFS($J$18:J548,J548)=1,C548&lt;&gt;""),1,""))</f>
        <v>1</v>
      </c>
      <c r="AH548" s="173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2">
        <v>2019</v>
      </c>
      <c r="C549" s="172">
        <v>12</v>
      </c>
      <c r="D549" s="57" t="str">
        <f t="shared" si="105"/>
        <v>Q3</v>
      </c>
      <c r="E549" s="16" t="s">
        <v>34</v>
      </c>
      <c r="F549" s="172">
        <v>2019</v>
      </c>
      <c r="G549" s="172">
        <v>12</v>
      </c>
      <c r="H549" s="175"/>
      <c r="I549" s="57" t="str">
        <f t="shared" si="95"/>
        <v>Q3</v>
      </c>
      <c r="J549" s="175" t="s">
        <v>670</v>
      </c>
      <c r="K549" s="175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76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4">
        <v>9.3700000000000006E-2</v>
      </c>
      <c r="AE549" s="173">
        <f t="shared" si="98"/>
        <v>1</v>
      </c>
      <c r="AF549" s="173">
        <f>IF(AND(COUNTIFS($J$18:J549,J549)=1,AE549=1),1,"")</f>
        <v>1</v>
      </c>
      <c r="AG549" s="173">
        <f>IF(C549="","",IF(AND(COUNTIFS($J$18:J549,J549)=1,C549&lt;&gt;""),1,""))</f>
        <v>1</v>
      </c>
      <c r="AH549" s="173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2">
        <v>2019</v>
      </c>
      <c r="C550" s="172">
        <v>12</v>
      </c>
      <c r="D550" s="57" t="str">
        <f t="shared" si="105"/>
        <v>Q3</v>
      </c>
      <c r="E550" s="16" t="s">
        <v>34</v>
      </c>
      <c r="F550" s="172">
        <v>2019</v>
      </c>
      <c r="G550" s="172">
        <v>12</v>
      </c>
      <c r="H550" s="175"/>
      <c r="I550" s="57" t="str">
        <f t="shared" si="95"/>
        <v>Q3</v>
      </c>
      <c r="J550" s="175" t="s">
        <v>673</v>
      </c>
      <c r="K550" s="175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76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4">
        <v>0.1696</v>
      </c>
      <c r="AE550" s="173">
        <f t="shared" si="98"/>
        <v>0</v>
      </c>
      <c r="AF550" s="173" t="str">
        <f>IF(AND(COUNTIFS($J$18:J550,J550)=1,AE550=1),1,"")</f>
        <v/>
      </c>
      <c r="AG550" s="173">
        <f>IF(C550="","",IF(AND(COUNTIFS($J$18:J550,J550)=1,C550&lt;&gt;""),1,""))</f>
        <v>1</v>
      </c>
      <c r="AH550" s="173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2">
        <v>2019</v>
      </c>
      <c r="C551" s="172">
        <v>11</v>
      </c>
      <c r="D551" s="57" t="str">
        <f t="shared" si="105"/>
        <v>Q3</v>
      </c>
      <c r="E551" s="16" t="s">
        <v>34</v>
      </c>
      <c r="F551" s="172">
        <v>2019</v>
      </c>
      <c r="G551" s="172">
        <v>12</v>
      </c>
      <c r="H551" s="175"/>
      <c r="I551" s="57" t="str">
        <f t="shared" si="95"/>
        <v>Q3</v>
      </c>
      <c r="J551" s="175" t="s">
        <v>674</v>
      </c>
      <c r="K551" s="175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76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4">
        <v>0.13439999999999999</v>
      </c>
      <c r="AE551" s="173">
        <f t="shared" si="98"/>
        <v>0</v>
      </c>
      <c r="AF551" s="173" t="str">
        <f>IF(AND(COUNTIFS($J$18:J551,J551)=1,AE551=1),1,"")</f>
        <v/>
      </c>
      <c r="AG551" s="173">
        <f>IF(C551="","",IF(AND(COUNTIFS($J$18:J551,J551)=1,C551&lt;&gt;""),1,""))</f>
        <v>1</v>
      </c>
      <c r="AH551" s="173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2">
        <v>2019</v>
      </c>
      <c r="C552" s="172">
        <v>11</v>
      </c>
      <c r="D552" s="57" t="str">
        <f t="shared" si="105"/>
        <v>Q3</v>
      </c>
      <c r="E552" s="16" t="s">
        <v>34</v>
      </c>
      <c r="F552" s="172">
        <v>2019</v>
      </c>
      <c r="G552" s="172">
        <v>12</v>
      </c>
      <c r="H552" s="175"/>
      <c r="I552" s="57" t="str">
        <f t="shared" si="95"/>
        <v>Q3</v>
      </c>
      <c r="J552" s="175" t="s">
        <v>674</v>
      </c>
      <c r="K552" s="175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76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4">
        <v>0.13439999999999999</v>
      </c>
      <c r="AE552" s="173">
        <f t="shared" si="98"/>
        <v>0</v>
      </c>
      <c r="AF552" s="173" t="str">
        <f>IF(AND(COUNTIFS($J$18:J552,J552)=1,AE552=1),1,"")</f>
        <v/>
      </c>
      <c r="AG552" s="173" t="str">
        <f>IF(C552="","",IF(AND(COUNTIFS($J$18:J552,J552)=1,C552&lt;&gt;""),1,""))</f>
        <v/>
      </c>
      <c r="AH552" s="173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2">
        <v>2019</v>
      </c>
      <c r="C553" s="172">
        <v>11</v>
      </c>
      <c r="D553" s="57" t="str">
        <f t="shared" si="105"/>
        <v>Q3</v>
      </c>
      <c r="E553" s="16" t="s">
        <v>34</v>
      </c>
      <c r="F553" s="172">
        <v>2019</v>
      </c>
      <c r="G553" s="172">
        <v>12</v>
      </c>
      <c r="H553" s="175"/>
      <c r="I553" s="57" t="str">
        <f t="shared" si="95"/>
        <v>Q3</v>
      </c>
      <c r="J553" s="175" t="s">
        <v>674</v>
      </c>
      <c r="K553" s="175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76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4">
        <v>0.13439999999999999</v>
      </c>
      <c r="AE553" s="173">
        <f t="shared" si="98"/>
        <v>0</v>
      </c>
      <c r="AF553" s="173" t="str">
        <f>IF(AND(COUNTIFS($J$18:J553,J553)=1,AE553=1),1,"")</f>
        <v/>
      </c>
      <c r="AG553" s="173" t="str">
        <f>IF(C553="","",IF(AND(COUNTIFS($J$18:J553,J553)=1,C553&lt;&gt;""),1,""))</f>
        <v/>
      </c>
      <c r="AH553" s="173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2">
        <v>2019</v>
      </c>
      <c r="C554" s="172">
        <v>11</v>
      </c>
      <c r="D554" s="57" t="str">
        <f t="shared" si="105"/>
        <v>Q3</v>
      </c>
      <c r="E554" s="16" t="s">
        <v>34</v>
      </c>
      <c r="F554" s="172">
        <v>2019</v>
      </c>
      <c r="G554" s="172">
        <v>12</v>
      </c>
      <c r="H554" s="175"/>
      <c r="I554" s="57" t="str">
        <f t="shared" si="95"/>
        <v>Q3</v>
      </c>
      <c r="J554" s="175" t="s">
        <v>675</v>
      </c>
      <c r="K554" s="175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76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4">
        <v>0.12239999999999999</v>
      </c>
      <c r="AE554" s="173">
        <f t="shared" si="98"/>
        <v>0</v>
      </c>
      <c r="AF554" s="173" t="str">
        <f>IF(AND(COUNTIFS($J$18:J554,J554)=1,AE554=1),1,"")</f>
        <v/>
      </c>
      <c r="AG554" s="173">
        <f>IF(C554="","",IF(AND(COUNTIFS($J$18:J554,J554)=1,C554&lt;&gt;""),1,""))</f>
        <v>1</v>
      </c>
      <c r="AH554" s="173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2">
        <v>2019</v>
      </c>
      <c r="C555" s="172">
        <v>11</v>
      </c>
      <c r="D555" s="57" t="str">
        <f t="shared" si="105"/>
        <v>Q3</v>
      </c>
      <c r="E555" s="16" t="s">
        <v>34</v>
      </c>
      <c r="F555" s="172">
        <v>2019</v>
      </c>
      <c r="G555" s="172">
        <v>12</v>
      </c>
      <c r="H555" s="175"/>
      <c r="I555" s="57" t="str">
        <f t="shared" si="95"/>
        <v>Q3</v>
      </c>
      <c r="J555" s="175" t="s">
        <v>678</v>
      </c>
      <c r="K555" s="175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76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4">
        <v>0.1023</v>
      </c>
      <c r="AE555" s="173">
        <f t="shared" si="98"/>
        <v>1</v>
      </c>
      <c r="AF555" s="173">
        <f>IF(AND(COUNTIFS($J$18:J555,J555)=1,AE555=1),1,"")</f>
        <v>1</v>
      </c>
      <c r="AG555" s="173">
        <f>IF(C555="","",IF(AND(COUNTIFS($J$18:J555,J555)=1,C555&lt;&gt;""),1,""))</f>
        <v>1</v>
      </c>
      <c r="AH555" s="173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2">
        <v>2019</v>
      </c>
      <c r="C556" s="172">
        <v>11</v>
      </c>
      <c r="D556" s="57" t="str">
        <f t="shared" si="105"/>
        <v>Q3</v>
      </c>
      <c r="E556" s="16" t="s">
        <v>34</v>
      </c>
      <c r="F556" s="172">
        <v>2019</v>
      </c>
      <c r="G556" s="172">
        <v>12</v>
      </c>
      <c r="H556" s="175"/>
      <c r="I556" s="57" t="str">
        <f t="shared" si="95"/>
        <v>Q3</v>
      </c>
      <c r="J556" s="175" t="s">
        <v>678</v>
      </c>
      <c r="K556" s="175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76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4">
        <v>0.1023</v>
      </c>
      <c r="AE556" s="173">
        <f t="shared" si="98"/>
        <v>1</v>
      </c>
      <c r="AF556" s="173" t="str">
        <f>IF(AND(COUNTIFS($J$18:J556,J556)=1,AE556=1),1,"")</f>
        <v/>
      </c>
      <c r="AG556" s="173" t="str">
        <f>IF(C556="","",IF(AND(COUNTIFS($J$18:J556,J556)=1,C556&lt;&gt;""),1,""))</f>
        <v/>
      </c>
      <c r="AH556" s="173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2">
        <v>2019</v>
      </c>
      <c r="C557" s="172">
        <v>11</v>
      </c>
      <c r="D557" s="57" t="str">
        <f t="shared" si="105"/>
        <v>Q3</v>
      </c>
      <c r="E557" s="16" t="s">
        <v>34</v>
      </c>
      <c r="F557" s="172">
        <v>2019</v>
      </c>
      <c r="G557" s="172">
        <v>12</v>
      </c>
      <c r="H557" s="175"/>
      <c r="I557" s="57" t="str">
        <f t="shared" si="95"/>
        <v>Q3</v>
      </c>
      <c r="J557" s="175" t="s">
        <v>678</v>
      </c>
      <c r="K557" s="175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76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4">
        <v>0.1023</v>
      </c>
      <c r="AE557" s="173">
        <f t="shared" si="98"/>
        <v>1</v>
      </c>
      <c r="AF557" s="173" t="str">
        <f>IF(AND(COUNTIFS($J$18:J557,J557)=1,AE557=1),1,"")</f>
        <v/>
      </c>
      <c r="AG557" s="173" t="str">
        <f>IF(C557="","",IF(AND(COUNTIFS($J$18:J557,J557)=1,C557&lt;&gt;""),1,""))</f>
        <v/>
      </c>
      <c r="AH557" s="173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2">
        <v>2019</v>
      </c>
      <c r="C558" s="172">
        <v>11</v>
      </c>
      <c r="D558" s="57" t="str">
        <f t="shared" si="105"/>
        <v>Q3</v>
      </c>
      <c r="E558" s="16" t="s">
        <v>34</v>
      </c>
      <c r="F558" s="172">
        <v>2019</v>
      </c>
      <c r="G558" s="172">
        <v>12</v>
      </c>
      <c r="H558" s="175"/>
      <c r="I558" s="57" t="str">
        <f t="shared" si="95"/>
        <v>Q3</v>
      </c>
      <c r="J558" s="175" t="s">
        <v>678</v>
      </c>
      <c r="K558" s="175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76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4">
        <v>0.1023</v>
      </c>
      <c r="AE558" s="173">
        <f t="shared" si="98"/>
        <v>1</v>
      </c>
      <c r="AF558" s="173" t="str">
        <f>IF(AND(COUNTIFS($J$18:J558,J558)=1,AE558=1),1,"")</f>
        <v/>
      </c>
      <c r="AG558" s="173" t="str">
        <f>IF(C558="","",IF(AND(COUNTIFS($J$18:J558,J558)=1,C558&lt;&gt;""),1,""))</f>
        <v/>
      </c>
      <c r="AH558" s="173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2">
        <v>2019</v>
      </c>
      <c r="C559" s="172">
        <v>11</v>
      </c>
      <c r="D559" s="57" t="str">
        <f t="shared" si="105"/>
        <v>Q3</v>
      </c>
      <c r="E559" s="16" t="s">
        <v>34</v>
      </c>
      <c r="F559" s="172">
        <v>2019</v>
      </c>
      <c r="G559" s="172">
        <v>12</v>
      </c>
      <c r="H559" s="175"/>
      <c r="I559" s="57" t="str">
        <f t="shared" si="95"/>
        <v>Q3</v>
      </c>
      <c r="J559" s="175" t="s">
        <v>678</v>
      </c>
      <c r="K559" s="175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76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4">
        <v>0.1023</v>
      </c>
      <c r="AE559" s="173">
        <f t="shared" si="98"/>
        <v>1</v>
      </c>
      <c r="AF559" s="173" t="str">
        <f>IF(AND(COUNTIFS($J$18:J559,J559)=1,AE559=1),1,"")</f>
        <v/>
      </c>
      <c r="AG559" s="173" t="str">
        <f>IF(C559="","",IF(AND(COUNTIFS($J$18:J559,J559)=1,C559&lt;&gt;""),1,""))</f>
        <v/>
      </c>
      <c r="AH559" s="173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2">
        <v>2019</v>
      </c>
      <c r="C560" s="172">
        <v>11</v>
      </c>
      <c r="D560" s="57" t="str">
        <f t="shared" si="105"/>
        <v>Q3</v>
      </c>
      <c r="E560" s="16" t="s">
        <v>34</v>
      </c>
      <c r="F560" s="172">
        <v>2019</v>
      </c>
      <c r="G560" s="172">
        <v>12</v>
      </c>
      <c r="H560" s="175"/>
      <c r="I560" s="57" t="str">
        <f t="shared" si="95"/>
        <v>Q3</v>
      </c>
      <c r="J560" s="175" t="s">
        <v>678</v>
      </c>
      <c r="K560" s="175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76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4">
        <v>0.1023</v>
      </c>
      <c r="AE560" s="173">
        <f t="shared" si="98"/>
        <v>1</v>
      </c>
      <c r="AF560" s="173" t="str">
        <f>IF(AND(COUNTIFS($J$18:J560,J560)=1,AE560=1),1,"")</f>
        <v/>
      </c>
      <c r="AG560" s="173" t="str">
        <f>IF(C560="","",IF(AND(COUNTIFS($J$18:J560,J560)=1,C560&lt;&gt;""),1,""))</f>
        <v/>
      </c>
      <c r="AH560" s="173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2">
        <v>2019</v>
      </c>
      <c r="C561" s="172">
        <v>11</v>
      </c>
      <c r="D561" s="57" t="str">
        <f t="shared" si="105"/>
        <v>Q3</v>
      </c>
      <c r="E561" s="16" t="s">
        <v>34</v>
      </c>
      <c r="F561" s="172">
        <v>2019</v>
      </c>
      <c r="G561" s="172">
        <v>12</v>
      </c>
      <c r="H561" s="175"/>
      <c r="I561" s="57" t="str">
        <f t="shared" si="95"/>
        <v>Q3</v>
      </c>
      <c r="J561" s="175" t="s">
        <v>678</v>
      </c>
      <c r="K561" s="175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76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4">
        <v>0.1023</v>
      </c>
      <c r="AE561" s="173">
        <f t="shared" si="98"/>
        <v>1</v>
      </c>
      <c r="AF561" s="173" t="str">
        <f>IF(AND(COUNTIFS($J$18:J561,J561)=1,AE561=1),1,"")</f>
        <v/>
      </c>
      <c r="AG561" s="173" t="str">
        <f>IF(C561="","",IF(AND(COUNTIFS($J$18:J561,J561)=1,C561&lt;&gt;""),1,""))</f>
        <v/>
      </c>
      <c r="AH561" s="173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2">
        <v>2019</v>
      </c>
      <c r="C562" s="172">
        <v>11</v>
      </c>
      <c r="D562" s="57" t="str">
        <f t="shared" si="105"/>
        <v>Q3</v>
      </c>
      <c r="E562" s="16" t="s">
        <v>34</v>
      </c>
      <c r="F562" s="172">
        <v>2019</v>
      </c>
      <c r="G562" s="172">
        <v>12</v>
      </c>
      <c r="H562" s="175"/>
      <c r="I562" s="57" t="str">
        <f t="shared" si="95"/>
        <v>Q3</v>
      </c>
      <c r="J562" s="175" t="s">
        <v>678</v>
      </c>
      <c r="K562" s="175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76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4">
        <v>0.1023</v>
      </c>
      <c r="AE562" s="173">
        <f t="shared" si="98"/>
        <v>1</v>
      </c>
      <c r="AF562" s="173" t="str">
        <f>IF(AND(COUNTIFS($J$18:J562,J562)=1,AE562=1),1,"")</f>
        <v/>
      </c>
      <c r="AG562" s="173" t="str">
        <f>IF(C562="","",IF(AND(COUNTIFS($J$18:J562,J562)=1,C562&lt;&gt;""),1,""))</f>
        <v/>
      </c>
      <c r="AH562" s="173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2">
        <v>2019</v>
      </c>
      <c r="C563" s="172">
        <v>11</v>
      </c>
      <c r="D563" s="57" t="str">
        <f t="shared" si="105"/>
        <v>Q3</v>
      </c>
      <c r="E563" s="16" t="s">
        <v>34</v>
      </c>
      <c r="F563" s="172">
        <v>2019</v>
      </c>
      <c r="G563" s="172">
        <v>12</v>
      </c>
      <c r="H563" s="175"/>
      <c r="I563" s="57" t="str">
        <f t="shared" si="95"/>
        <v>Q3</v>
      </c>
      <c r="J563" s="175" t="s">
        <v>678</v>
      </c>
      <c r="K563" s="175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76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4">
        <v>0.1023</v>
      </c>
      <c r="AE563" s="173">
        <f t="shared" si="98"/>
        <v>1</v>
      </c>
      <c r="AF563" s="173" t="str">
        <f>IF(AND(COUNTIFS($J$18:J563,J563)=1,AE563=1),1,"")</f>
        <v/>
      </c>
      <c r="AG563" s="173" t="str">
        <f>IF(C563="","",IF(AND(COUNTIFS($J$18:J563,J563)=1,C563&lt;&gt;""),1,""))</f>
        <v/>
      </c>
      <c r="AH563" s="173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2">
        <v>2019</v>
      </c>
      <c r="C564" s="172">
        <v>11</v>
      </c>
      <c r="D564" s="57" t="str">
        <f t="shared" si="105"/>
        <v>Q3</v>
      </c>
      <c r="E564" s="16" t="s">
        <v>34</v>
      </c>
      <c r="F564" s="172">
        <v>2019</v>
      </c>
      <c r="G564" s="172">
        <v>12</v>
      </c>
      <c r="H564" s="175"/>
      <c r="I564" s="57" t="str">
        <f t="shared" si="95"/>
        <v>Q3</v>
      </c>
      <c r="J564" s="175" t="s">
        <v>680</v>
      </c>
      <c r="K564" s="175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76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4">
        <v>0.1401</v>
      </c>
      <c r="AE564" s="173">
        <f t="shared" si="98"/>
        <v>0</v>
      </c>
      <c r="AF564" s="173" t="str">
        <f>IF(AND(COUNTIFS($J$18:J564,J564)=1,AE564=1),1,"")</f>
        <v/>
      </c>
      <c r="AG564" s="173">
        <f>IF(C564="","",IF(AND(COUNTIFS($J$18:J564,J564)=1,C564&lt;&gt;""),1,""))</f>
        <v>1</v>
      </c>
      <c r="AH564" s="173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2">
        <v>2019</v>
      </c>
      <c r="C565" s="172">
        <v>11</v>
      </c>
      <c r="D565" s="57" t="str">
        <f t="shared" si="105"/>
        <v>Q3</v>
      </c>
      <c r="E565" s="16" t="s">
        <v>34</v>
      </c>
      <c r="F565" s="172">
        <v>2019</v>
      </c>
      <c r="G565" s="172">
        <v>12</v>
      </c>
      <c r="H565" s="175"/>
      <c r="I565" s="57" t="str">
        <f t="shared" si="95"/>
        <v>Q3</v>
      </c>
      <c r="J565" s="175" t="s">
        <v>683</v>
      </c>
      <c r="K565" s="175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76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4">
        <v>8.4000000000000005E-2</v>
      </c>
      <c r="AE565" s="173">
        <f t="shared" si="98"/>
        <v>0</v>
      </c>
      <c r="AF565" s="173" t="str">
        <f>IF(AND(COUNTIFS($J$18:J565,J565)=1,AE565=1),1,"")</f>
        <v/>
      </c>
      <c r="AG565" s="173">
        <f>IF(C565="","",IF(AND(COUNTIFS($J$18:J565,J565)=1,C565&lt;&gt;""),1,""))</f>
        <v>1</v>
      </c>
      <c r="AH565" s="173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2">
        <v>2019</v>
      </c>
      <c r="C566" s="172">
        <v>11</v>
      </c>
      <c r="D566" s="57" t="str">
        <f t="shared" si="105"/>
        <v>Q3</v>
      </c>
      <c r="E566" s="16" t="s">
        <v>34</v>
      </c>
      <c r="F566" s="172">
        <v>2019</v>
      </c>
      <c r="G566" s="172">
        <v>12</v>
      </c>
      <c r="H566" s="175"/>
      <c r="I566" s="57" t="str">
        <f t="shared" si="95"/>
        <v>Q3</v>
      </c>
      <c r="J566" s="175" t="s">
        <v>684</v>
      </c>
      <c r="K566" s="175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76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4">
        <v>0.13059999999999999</v>
      </c>
      <c r="AE566" s="173">
        <f t="shared" si="98"/>
        <v>1</v>
      </c>
      <c r="AF566" s="173">
        <f>IF(AND(COUNTIFS($J$18:J566,J566)=1,AE566=1),1,"")</f>
        <v>1</v>
      </c>
      <c r="AG566" s="173">
        <f>IF(C566="","",IF(AND(COUNTIFS($J$18:J566,J566)=1,C566&lt;&gt;""),1,""))</f>
        <v>1</v>
      </c>
      <c r="AH566" s="173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2">
        <v>2019</v>
      </c>
      <c r="C567" s="172">
        <v>10</v>
      </c>
      <c r="D567" s="57" t="str">
        <f t="shared" si="105"/>
        <v>Q3</v>
      </c>
      <c r="E567" s="16" t="s">
        <v>34</v>
      </c>
      <c r="F567" s="172">
        <v>2019</v>
      </c>
      <c r="G567" s="172">
        <v>12</v>
      </c>
      <c r="H567" s="175"/>
      <c r="I567" s="57" t="str">
        <f t="shared" si="95"/>
        <v>Q3</v>
      </c>
      <c r="J567" s="175" t="s">
        <v>686</v>
      </c>
      <c r="K567" s="175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76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4">
        <v>0.16819999999999999</v>
      </c>
      <c r="AE567" s="173">
        <f t="shared" si="98"/>
        <v>0</v>
      </c>
      <c r="AF567" s="173" t="str">
        <f>IF(AND(COUNTIFS($J$18:J567,J567)=1,AE567=1),1,"")</f>
        <v/>
      </c>
      <c r="AG567" s="173">
        <f>IF(C567="","",IF(AND(COUNTIFS($J$18:J567,J567)=1,C567&lt;&gt;""),1,""))</f>
        <v>1</v>
      </c>
      <c r="AH567" s="173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2">
        <v>2019</v>
      </c>
      <c r="C568" s="172">
        <v>10</v>
      </c>
      <c r="D568" s="57" t="str">
        <f t="shared" si="105"/>
        <v>Q3</v>
      </c>
      <c r="E568" s="16" t="s">
        <v>34</v>
      </c>
      <c r="F568" s="172">
        <v>2019</v>
      </c>
      <c r="G568" s="172">
        <v>12</v>
      </c>
      <c r="H568" s="175"/>
      <c r="I568" s="57" t="str">
        <f t="shared" si="95"/>
        <v>Q3</v>
      </c>
      <c r="J568" s="175" t="s">
        <v>686</v>
      </c>
      <c r="K568" s="175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76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4">
        <v>0.16819999999999999</v>
      </c>
      <c r="AE568" s="173">
        <f t="shared" si="98"/>
        <v>0</v>
      </c>
      <c r="AF568" s="173" t="str">
        <f>IF(AND(COUNTIFS($J$18:J568,J568)=1,AE568=1),1,"")</f>
        <v/>
      </c>
      <c r="AG568" s="173" t="str">
        <f>IF(C568="","",IF(AND(COUNTIFS($J$18:J568,J568)=1,C568&lt;&gt;""),1,""))</f>
        <v/>
      </c>
      <c r="AH568" s="173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2">
        <v>2019</v>
      </c>
      <c r="C569" s="172">
        <v>10</v>
      </c>
      <c r="D569" s="57" t="str">
        <f t="shared" si="105"/>
        <v>Q3</v>
      </c>
      <c r="E569" s="16" t="s">
        <v>34</v>
      </c>
      <c r="F569" s="172">
        <v>2019</v>
      </c>
      <c r="G569" s="172">
        <v>12</v>
      </c>
      <c r="H569" s="175"/>
      <c r="I569" s="57" t="str">
        <f t="shared" si="95"/>
        <v>Q3</v>
      </c>
      <c r="J569" s="175" t="s">
        <v>686</v>
      </c>
      <c r="K569" s="175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76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4">
        <v>0.16819999999999999</v>
      </c>
      <c r="AE569" s="173">
        <f t="shared" si="98"/>
        <v>0</v>
      </c>
      <c r="AF569" s="173" t="str">
        <f>IF(AND(COUNTIFS($J$18:J569,J569)=1,AE569=1),1,"")</f>
        <v/>
      </c>
      <c r="AG569" s="173" t="str">
        <f>IF(C569="","",IF(AND(COUNTIFS($J$18:J569,J569)=1,C569&lt;&gt;""),1,""))</f>
        <v/>
      </c>
      <c r="AH569" s="173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2">
        <v>2019</v>
      </c>
      <c r="C570" s="172">
        <v>10</v>
      </c>
      <c r="D570" s="57" t="str">
        <f t="shared" si="105"/>
        <v>Q3</v>
      </c>
      <c r="E570" s="16" t="s">
        <v>34</v>
      </c>
      <c r="F570" s="172">
        <v>2019</v>
      </c>
      <c r="G570" s="172">
        <v>12</v>
      </c>
      <c r="H570" s="175"/>
      <c r="I570" s="57" t="str">
        <f t="shared" si="95"/>
        <v>Q3</v>
      </c>
      <c r="J570" s="175" t="s">
        <v>686</v>
      </c>
      <c r="K570" s="175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76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4">
        <v>0.16819999999999999</v>
      </c>
      <c r="AE570" s="173">
        <f t="shared" si="98"/>
        <v>0</v>
      </c>
      <c r="AF570" s="173" t="str">
        <f>IF(AND(COUNTIFS($J$18:J570,J570)=1,AE570=1),1,"")</f>
        <v/>
      </c>
      <c r="AG570" s="173" t="str">
        <f>IF(C570="","",IF(AND(COUNTIFS($J$18:J570,J570)=1,C570&lt;&gt;""),1,""))</f>
        <v/>
      </c>
      <c r="AH570" s="173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2">
        <v>2019</v>
      </c>
      <c r="C571" s="172">
        <v>10</v>
      </c>
      <c r="D571" s="57" t="str">
        <f t="shared" si="105"/>
        <v>Q3</v>
      </c>
      <c r="E571" s="16" t="s">
        <v>34</v>
      </c>
      <c r="F571" s="172">
        <v>2019</v>
      </c>
      <c r="G571" s="172">
        <v>12</v>
      </c>
      <c r="H571" s="175"/>
      <c r="I571" s="57" t="str">
        <f t="shared" si="95"/>
        <v>Q3</v>
      </c>
      <c r="J571" s="175" t="s">
        <v>687</v>
      </c>
      <c r="K571" s="175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76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4">
        <v>9.4600000000000004E-2</v>
      </c>
      <c r="AE571" s="173">
        <f t="shared" si="98"/>
        <v>1</v>
      </c>
      <c r="AF571" s="173">
        <f>IF(AND(COUNTIFS($J$18:J571,J571)=1,AE571=1),1,"")</f>
        <v>1</v>
      </c>
      <c r="AG571" s="173">
        <f>IF(C571="","",IF(AND(COUNTIFS($J$18:J571,J571)=1,C571&lt;&gt;""),1,""))</f>
        <v>1</v>
      </c>
      <c r="AH571" s="173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2">
        <v>2019</v>
      </c>
      <c r="C572" s="172">
        <v>10</v>
      </c>
      <c r="D572" s="57" t="str">
        <f t="shared" si="105"/>
        <v>Q3</v>
      </c>
      <c r="E572" s="16" t="s">
        <v>34</v>
      </c>
      <c r="F572" s="172">
        <v>2019</v>
      </c>
      <c r="G572" s="172">
        <v>12</v>
      </c>
      <c r="H572" s="175"/>
      <c r="I572" s="57" t="str">
        <f t="shared" si="95"/>
        <v>Q3</v>
      </c>
      <c r="J572" s="175" t="s">
        <v>687</v>
      </c>
      <c r="K572" s="175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76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4">
        <v>9.4600000000000004E-2</v>
      </c>
      <c r="AE572" s="173">
        <f t="shared" si="98"/>
        <v>1</v>
      </c>
      <c r="AF572" s="173" t="str">
        <f>IF(AND(COUNTIFS($J$18:J572,J572)=1,AE572=1),1,"")</f>
        <v/>
      </c>
      <c r="AG572" s="173" t="str">
        <f>IF(C572="","",IF(AND(COUNTIFS($J$18:J572,J572)=1,C572&lt;&gt;""),1,""))</f>
        <v/>
      </c>
      <c r="AH572" s="173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2">
        <v>2019</v>
      </c>
      <c r="C573" s="172">
        <v>1</v>
      </c>
      <c r="D573" s="57" t="str">
        <f t="shared" si="105"/>
        <v>Q4</v>
      </c>
      <c r="E573" s="16" t="s">
        <v>28</v>
      </c>
      <c r="F573" s="172">
        <v>2019</v>
      </c>
      <c r="G573" s="172">
        <v>2</v>
      </c>
      <c r="H573" s="175"/>
      <c r="I573" s="57" t="str">
        <f t="shared" si="95"/>
        <v>Q4</v>
      </c>
      <c r="J573" s="175" t="s">
        <v>689</v>
      </c>
      <c r="K573" s="175" t="s">
        <v>3151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76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4">
        <v>8.0699999999999994E-2</v>
      </c>
      <c r="AE573" s="173">
        <f t="shared" si="98"/>
        <v>1</v>
      </c>
      <c r="AF573" s="173">
        <f>IF(AND(COUNTIFS($J$18:J573,J573)=1,AE573=1),1,"")</f>
        <v>1</v>
      </c>
      <c r="AG573" s="173">
        <f>IF(C573="","",IF(AND(COUNTIFS($J$18:J573,J573)=1,C573&lt;&gt;""),1,""))</f>
        <v>1</v>
      </c>
      <c r="AH573" s="173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2">
        <v>2019</v>
      </c>
      <c r="C574" s="172">
        <v>1</v>
      </c>
      <c r="D574" s="57" t="str">
        <f t="shared" si="105"/>
        <v>Q4</v>
      </c>
      <c r="E574" s="16" t="s">
        <v>28</v>
      </c>
      <c r="F574" s="172">
        <v>2019</v>
      </c>
      <c r="G574" s="172">
        <v>2</v>
      </c>
      <c r="H574" s="175"/>
      <c r="I574" s="57" t="str">
        <f t="shared" si="95"/>
        <v>Q4</v>
      </c>
      <c r="J574" s="175" t="s">
        <v>691</v>
      </c>
      <c r="K574" s="175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76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4">
        <v>0.10489999999999999</v>
      </c>
      <c r="AE574" s="173">
        <f t="shared" si="98"/>
        <v>1</v>
      </c>
      <c r="AF574" s="173">
        <f>IF(AND(COUNTIFS($J$18:J574,J574)=1,AE574=1),1,"")</f>
        <v>1</v>
      </c>
      <c r="AG574" s="173">
        <f>IF(C574="","",IF(AND(COUNTIFS($J$18:J574,J574)=1,C574&lt;&gt;""),1,""))</f>
        <v>1</v>
      </c>
      <c r="AH574" s="173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2">
        <v>2019</v>
      </c>
      <c r="C575" s="172">
        <v>1</v>
      </c>
      <c r="D575" s="57" t="str">
        <f t="shared" si="105"/>
        <v>Q4</v>
      </c>
      <c r="E575" s="16" t="s">
        <v>28</v>
      </c>
      <c r="F575" s="172">
        <v>2019</v>
      </c>
      <c r="G575" s="172">
        <v>2</v>
      </c>
      <c r="H575" s="175"/>
      <c r="I575" s="57" t="str">
        <f t="shared" si="95"/>
        <v>Q4</v>
      </c>
      <c r="J575" s="175" t="s">
        <v>694</v>
      </c>
      <c r="K575" s="175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76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4">
        <v>0.19059999999999999</v>
      </c>
      <c r="AE575" s="173">
        <f t="shared" si="98"/>
        <v>0</v>
      </c>
      <c r="AF575" s="173" t="str">
        <f>IF(AND(COUNTIFS($J$18:J575,J575)=1,AE575=1),1,"")</f>
        <v/>
      </c>
      <c r="AG575" s="173">
        <f>IF(C575="","",IF(AND(COUNTIFS($J$18:J575,J575)=1,C575&lt;&gt;""),1,""))</f>
        <v>1</v>
      </c>
      <c r="AH575" s="173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2">
        <v>2019</v>
      </c>
      <c r="C576" s="172">
        <v>1</v>
      </c>
      <c r="D576" s="57" t="str">
        <f t="shared" si="105"/>
        <v>Q4</v>
      </c>
      <c r="E576" s="16" t="s">
        <v>28</v>
      </c>
      <c r="F576" s="172">
        <v>2019</v>
      </c>
      <c r="G576" s="172">
        <v>2</v>
      </c>
      <c r="H576" s="175"/>
      <c r="I576" s="57" t="str">
        <f t="shared" si="95"/>
        <v>Q4</v>
      </c>
      <c r="J576" s="175" t="s">
        <v>694</v>
      </c>
      <c r="K576" s="175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76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4">
        <v>0.19059999999999999</v>
      </c>
      <c r="AE576" s="173">
        <f t="shared" si="98"/>
        <v>0</v>
      </c>
      <c r="AF576" s="173" t="str">
        <f>IF(AND(COUNTIFS($J$18:J576,J576)=1,AE576=1),1,"")</f>
        <v/>
      </c>
      <c r="AG576" s="173" t="str">
        <f>IF(C576="","",IF(AND(COUNTIFS($J$18:J576,J576)=1,C576&lt;&gt;""),1,""))</f>
        <v/>
      </c>
      <c r="AH576" s="173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2">
        <v>2019</v>
      </c>
      <c r="C577" s="172">
        <v>1</v>
      </c>
      <c r="D577" s="57" t="str">
        <f t="shared" si="105"/>
        <v>Q4</v>
      </c>
      <c r="E577" s="16" t="s">
        <v>28</v>
      </c>
      <c r="F577" s="172">
        <v>2019</v>
      </c>
      <c r="G577" s="172">
        <v>2</v>
      </c>
      <c r="H577" s="175"/>
      <c r="I577" s="57" t="str">
        <f t="shared" si="95"/>
        <v>Q4</v>
      </c>
      <c r="J577" s="175" t="s">
        <v>696</v>
      </c>
      <c r="K577" s="175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76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4">
        <v>9.6500000000000002E-2</v>
      </c>
      <c r="AE577" s="173">
        <f t="shared" si="98"/>
        <v>0</v>
      </c>
      <c r="AF577" s="173" t="str">
        <f>IF(AND(COUNTIFS($J$18:J577,J577)=1,AE577=1),1,"")</f>
        <v/>
      </c>
      <c r="AG577" s="173">
        <f>IF(C577="","",IF(AND(COUNTIFS($J$18:J577,J577)=1,C577&lt;&gt;""),1,""))</f>
        <v>1</v>
      </c>
      <c r="AH577" s="173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2">
        <v>2019</v>
      </c>
      <c r="C578" s="172">
        <v>1</v>
      </c>
      <c r="D578" s="57" t="str">
        <f t="shared" si="105"/>
        <v>Q4</v>
      </c>
      <c r="E578" s="16" t="s">
        <v>28</v>
      </c>
      <c r="F578" s="172">
        <v>2019</v>
      </c>
      <c r="G578" s="172">
        <v>2</v>
      </c>
      <c r="H578" s="175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5" t="s">
        <v>698</v>
      </c>
      <c r="K578" s="175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76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4">
        <v>0.1305</v>
      </c>
      <c r="AE578" s="173">
        <f t="shared" ref="AE578:AE641" si="110">IF(Q578="","",IF(Q578="Yes",1,0))</f>
        <v>1</v>
      </c>
      <c r="AF578" s="173">
        <f>IF(AND(COUNTIFS($J$18:J578,J578)=1,AE578=1),1,"")</f>
        <v>1</v>
      </c>
      <c r="AG578" s="173">
        <f>IF(C578="","",IF(AND(COUNTIFS($J$18:J578,J578)=1,C578&lt;&gt;""),1,""))</f>
        <v>1</v>
      </c>
      <c r="AH578" s="173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2">
        <v>2019</v>
      </c>
      <c r="C579" s="172">
        <v>1</v>
      </c>
      <c r="D579" s="57" t="str">
        <f t="shared" si="105"/>
        <v>Q4</v>
      </c>
      <c r="E579" s="16" t="s">
        <v>28</v>
      </c>
      <c r="F579" s="172">
        <v>2019</v>
      </c>
      <c r="G579" s="172">
        <v>2</v>
      </c>
      <c r="H579" s="175"/>
      <c r="I579" s="57" t="str">
        <f t="shared" si="107"/>
        <v>Q4</v>
      </c>
      <c r="J579" s="175" t="s">
        <v>698</v>
      </c>
      <c r="K579" s="175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76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4">
        <v>0.1305</v>
      </c>
      <c r="AE579" s="173">
        <f t="shared" si="110"/>
        <v>1</v>
      </c>
      <c r="AF579" s="173" t="str">
        <f>IF(AND(COUNTIFS($J$18:J579,J579)=1,AE579=1),1,"")</f>
        <v/>
      </c>
      <c r="AG579" s="173" t="str">
        <f>IF(C579="","",IF(AND(COUNTIFS($J$18:J579,J579)=1,C579&lt;&gt;""),1,""))</f>
        <v/>
      </c>
      <c r="AH579" s="173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2">
        <v>2019</v>
      </c>
      <c r="C580" s="172">
        <v>1</v>
      </c>
      <c r="D580" s="57" t="str">
        <f t="shared" si="105"/>
        <v>Q4</v>
      </c>
      <c r="E580" s="16" t="s">
        <v>28</v>
      </c>
      <c r="F580" s="172">
        <v>2019</v>
      </c>
      <c r="G580" s="172">
        <v>1</v>
      </c>
      <c r="H580" s="175"/>
      <c r="I580" s="57" t="str">
        <f t="shared" si="107"/>
        <v>Q4</v>
      </c>
      <c r="J580" s="175" t="s">
        <v>700</v>
      </c>
      <c r="K580" s="175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76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4">
        <v>0.12</v>
      </c>
      <c r="AE580" s="173">
        <f t="shared" si="110"/>
        <v>0</v>
      </c>
      <c r="AF580" s="173" t="str">
        <f>IF(AND(COUNTIFS($J$18:J580,J580)=1,AE580=1),1,"")</f>
        <v/>
      </c>
      <c r="AG580" s="173">
        <f>IF(C580="","",IF(AND(COUNTIFS($J$18:J580,J580)=1,C580&lt;&gt;""),1,""))</f>
        <v>1</v>
      </c>
      <c r="AH580" s="173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2">
        <v>2019</v>
      </c>
      <c r="C581" s="172">
        <v>1</v>
      </c>
      <c r="D581" s="57" t="str">
        <f t="shared" si="105"/>
        <v>Q4</v>
      </c>
      <c r="E581" s="16" t="s">
        <v>28</v>
      </c>
      <c r="F581" s="172">
        <v>2019</v>
      </c>
      <c r="G581" s="172">
        <v>1</v>
      </c>
      <c r="H581" s="175"/>
      <c r="I581" s="57" t="str">
        <f t="shared" si="107"/>
        <v>Q4</v>
      </c>
      <c r="J581" s="175" t="s">
        <v>702</v>
      </c>
      <c r="K581" s="175" t="s">
        <v>3126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76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4">
        <v>0.1216</v>
      </c>
      <c r="AE581" s="173">
        <f t="shared" si="110"/>
        <v>0</v>
      </c>
      <c r="AF581" s="173" t="str">
        <f>IF(AND(COUNTIFS($J$18:J581,J581)=1,AE581=1),1,"")</f>
        <v/>
      </c>
      <c r="AG581" s="173">
        <f>IF(C581="","",IF(AND(COUNTIFS($J$18:J581,J581)=1,C581&lt;&gt;""),1,""))</f>
        <v>1</v>
      </c>
      <c r="AH581" s="173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2">
        <v>2019</v>
      </c>
      <c r="C582" s="172">
        <v>4</v>
      </c>
      <c r="D582" s="57" t="str">
        <f t="shared" si="105"/>
        <v>Q1</v>
      </c>
      <c r="E582" s="16" t="s">
        <v>34</v>
      </c>
      <c r="F582" s="172">
        <v>2019</v>
      </c>
      <c r="G582" s="172">
        <v>7</v>
      </c>
      <c r="H582" s="175"/>
      <c r="I582" s="57" t="str">
        <f t="shared" si="107"/>
        <v>Q2</v>
      </c>
      <c r="J582" s="175" t="s">
        <v>704</v>
      </c>
      <c r="K582" s="175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76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4">
        <v>0.1603</v>
      </c>
      <c r="AE582" s="173">
        <f t="shared" si="110"/>
        <v>0</v>
      </c>
      <c r="AF582" s="173" t="str">
        <f>IF(AND(COUNTIFS($J$18:J582,J582)=1,AE582=1),1,"")</f>
        <v/>
      </c>
      <c r="AG582" s="173">
        <f>IF(C582="","",IF(AND(COUNTIFS($J$18:J582,J582)=1,C582&lt;&gt;""),1,""))</f>
        <v>1</v>
      </c>
      <c r="AH582" s="173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2">
        <v>2019</v>
      </c>
      <c r="C583" s="172">
        <v>3</v>
      </c>
      <c r="D583" s="57" t="str">
        <f t="shared" si="105"/>
        <v>Q4</v>
      </c>
      <c r="E583" s="16" t="s">
        <v>34</v>
      </c>
      <c r="F583" s="172">
        <v>2019</v>
      </c>
      <c r="G583" s="172">
        <v>7</v>
      </c>
      <c r="H583" s="175"/>
      <c r="I583" s="57" t="str">
        <f t="shared" si="107"/>
        <v>Q2</v>
      </c>
      <c r="J583" s="175" t="s">
        <v>709</v>
      </c>
      <c r="K583" s="175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76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4">
        <v>8.0100000000000005E-2</v>
      </c>
      <c r="AE583" s="173">
        <f t="shared" si="110"/>
        <v>0</v>
      </c>
      <c r="AF583" s="173" t="str">
        <f>IF(AND(COUNTIFS($J$18:J583,J583)=1,AE583=1),1,"")</f>
        <v/>
      </c>
      <c r="AG583" s="173">
        <f>IF(C583="","",IF(AND(COUNTIFS($J$18:J583,J583)=1,C583&lt;&gt;""),1,""))</f>
        <v>1</v>
      </c>
      <c r="AH583" s="173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2">
        <v>2019</v>
      </c>
      <c r="C584" s="172">
        <v>3</v>
      </c>
      <c r="D584" s="57" t="str">
        <f t="shared" si="105"/>
        <v>Q4</v>
      </c>
      <c r="E584" s="16" t="s">
        <v>34</v>
      </c>
      <c r="F584" s="172">
        <v>2019</v>
      </c>
      <c r="G584" s="172">
        <v>7</v>
      </c>
      <c r="H584" s="175"/>
      <c r="I584" s="57" t="str">
        <f t="shared" si="107"/>
        <v>Q2</v>
      </c>
      <c r="J584" s="175" t="s">
        <v>710</v>
      </c>
      <c r="K584" s="175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76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4">
        <v>0.1668</v>
      </c>
      <c r="AE584" s="173">
        <f t="shared" si="110"/>
        <v>1</v>
      </c>
      <c r="AF584" s="173">
        <f>IF(AND(COUNTIFS($J$18:J584,J584)=1,AE584=1),1,"")</f>
        <v>1</v>
      </c>
      <c r="AG584" s="173">
        <f>IF(C584="","",IF(AND(COUNTIFS($J$18:J584,J584)=1,C584&lt;&gt;""),1,""))</f>
        <v>1</v>
      </c>
      <c r="AH584" s="173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2">
        <v>2019</v>
      </c>
      <c r="C585" s="172">
        <v>7</v>
      </c>
      <c r="D585" s="57" t="str">
        <f t="shared" si="105"/>
        <v>Q2</v>
      </c>
      <c r="E585" s="16" t="s">
        <v>34</v>
      </c>
      <c r="F585" s="172">
        <v>2019</v>
      </c>
      <c r="G585" s="172">
        <v>7</v>
      </c>
      <c r="H585" s="175"/>
      <c r="I585" s="57" t="str">
        <f t="shared" si="107"/>
        <v>Q2</v>
      </c>
      <c r="J585" s="175" t="s">
        <v>712</v>
      </c>
      <c r="K585" s="175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76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4">
        <v>0.16769999999999999</v>
      </c>
      <c r="AE585" s="173">
        <f t="shared" si="110"/>
        <v>0</v>
      </c>
      <c r="AF585" s="173" t="str">
        <f>IF(AND(COUNTIFS($J$18:J585,J585)=1,AE585=1),1,"")</f>
        <v/>
      </c>
      <c r="AG585" s="173">
        <f>IF(C585="","",IF(AND(COUNTIFS($J$18:J585,J585)=1,C585&lt;&gt;""),1,""))</f>
        <v>1</v>
      </c>
      <c r="AH585" s="173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2">
        <v>2019</v>
      </c>
      <c r="C586" s="172">
        <v>7</v>
      </c>
      <c r="D586" s="57" t="str">
        <f t="shared" si="105"/>
        <v>Q2</v>
      </c>
      <c r="E586" s="16" t="s">
        <v>34</v>
      </c>
      <c r="F586" s="172">
        <v>2019</v>
      </c>
      <c r="G586" s="172">
        <v>7</v>
      </c>
      <c r="H586" s="175"/>
      <c r="I586" s="57" t="str">
        <f t="shared" si="107"/>
        <v>Q2</v>
      </c>
      <c r="J586" s="175" t="s">
        <v>714</v>
      </c>
      <c r="K586" s="175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76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4">
        <v>0.16769999999999999</v>
      </c>
      <c r="AE586" s="173">
        <f t="shared" si="110"/>
        <v>0</v>
      </c>
      <c r="AF586" s="173" t="str">
        <f>IF(AND(COUNTIFS($J$18:J586,J586)=1,AE586=1),1,"")</f>
        <v/>
      </c>
      <c r="AG586" s="173" t="str">
        <f>IF(C586="","",IF(AND(COUNTIFS($J$18:J586,J586)=1,C586&lt;&gt;""),1,""))</f>
        <v/>
      </c>
      <c r="AH586" s="173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2">
        <v>2019</v>
      </c>
      <c r="C587" s="172">
        <v>7</v>
      </c>
      <c r="D587" s="57" t="str">
        <f t="shared" si="105"/>
        <v>Q2</v>
      </c>
      <c r="E587" s="16" t="s">
        <v>34</v>
      </c>
      <c r="F587" s="172">
        <v>2019</v>
      </c>
      <c r="G587" s="172">
        <v>7</v>
      </c>
      <c r="H587" s="175"/>
      <c r="I587" s="57" t="str">
        <f t="shared" si="107"/>
        <v>Q2</v>
      </c>
      <c r="J587" s="175" t="s">
        <v>714</v>
      </c>
      <c r="K587" s="175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76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4">
        <v>0.16769999999999999</v>
      </c>
      <c r="AE587" s="173">
        <f t="shared" si="110"/>
        <v>0</v>
      </c>
      <c r="AF587" s="173" t="str">
        <f>IF(AND(COUNTIFS($J$18:J587,J587)=1,AE587=1),1,"")</f>
        <v/>
      </c>
      <c r="AG587" s="173" t="str">
        <f>IF(C587="","",IF(AND(COUNTIFS($J$18:J587,J587)=1,C587&lt;&gt;""),1,""))</f>
        <v/>
      </c>
      <c r="AH587" s="173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2">
        <v>2019</v>
      </c>
      <c r="C588" s="172">
        <v>7</v>
      </c>
      <c r="D588" s="57" t="str">
        <f t="shared" si="105"/>
        <v>Q2</v>
      </c>
      <c r="E588" s="16" t="s">
        <v>34</v>
      </c>
      <c r="F588" s="172">
        <v>2019</v>
      </c>
      <c r="G588" s="172">
        <v>7</v>
      </c>
      <c r="H588" s="175"/>
      <c r="I588" s="57" t="str">
        <f t="shared" si="107"/>
        <v>Q2</v>
      </c>
      <c r="J588" s="175" t="s">
        <v>712</v>
      </c>
      <c r="K588" s="175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76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4">
        <v>0.16769999999999999</v>
      </c>
      <c r="AE588" s="173">
        <f t="shared" si="110"/>
        <v>0</v>
      </c>
      <c r="AF588" s="173" t="str">
        <f>IF(AND(COUNTIFS($J$18:J588,J588)=1,AE588=1),1,"")</f>
        <v/>
      </c>
      <c r="AG588" s="173" t="str">
        <f>IF(C588="","",IF(AND(COUNTIFS($J$18:J588,J588)=1,C588&lt;&gt;""),1,""))</f>
        <v/>
      </c>
      <c r="AH588" s="173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2">
        <v>2019</v>
      </c>
      <c r="C589" s="172">
        <v>7</v>
      </c>
      <c r="D589" s="57" t="str">
        <f t="shared" si="105"/>
        <v>Q2</v>
      </c>
      <c r="E589" s="16" t="s">
        <v>34</v>
      </c>
      <c r="F589" s="172">
        <v>2019</v>
      </c>
      <c r="G589" s="172">
        <v>7</v>
      </c>
      <c r="H589" s="175"/>
      <c r="I589" s="57" t="str">
        <f t="shared" si="107"/>
        <v>Q2</v>
      </c>
      <c r="J589" s="175" t="s">
        <v>715</v>
      </c>
      <c r="K589" s="175" t="s">
        <v>3152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76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4">
        <v>0.12</v>
      </c>
      <c r="AE589" s="173">
        <f t="shared" si="110"/>
        <v>0</v>
      </c>
      <c r="AF589" s="173" t="str">
        <f>IF(AND(COUNTIFS($J$18:J589,J589)=1,AE589=1),1,"")</f>
        <v/>
      </c>
      <c r="AG589" s="173">
        <f>IF(C589="","",IF(AND(COUNTIFS($J$18:J589,J589)=1,C589&lt;&gt;""),1,""))</f>
        <v>1</v>
      </c>
      <c r="AH589" s="173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2">
        <v>2019</v>
      </c>
      <c r="C590" s="172">
        <v>7</v>
      </c>
      <c r="D590" s="57" t="str">
        <f t="shared" si="105"/>
        <v>Q2</v>
      </c>
      <c r="E590" s="16" t="s">
        <v>34</v>
      </c>
      <c r="F590" s="172">
        <v>2019</v>
      </c>
      <c r="G590" s="172">
        <v>7</v>
      </c>
      <c r="H590" s="175"/>
      <c r="I590" s="57" t="str">
        <f t="shared" si="107"/>
        <v>Q2</v>
      </c>
      <c r="J590" s="175" t="s">
        <v>715</v>
      </c>
      <c r="K590" s="175" t="s">
        <v>3152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76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4">
        <v>0.12</v>
      </c>
      <c r="AE590" s="173">
        <f t="shared" si="110"/>
        <v>0</v>
      </c>
      <c r="AF590" s="173" t="str">
        <f>IF(AND(COUNTIFS($J$18:J590,J590)=1,AE590=1),1,"")</f>
        <v/>
      </c>
      <c r="AG590" s="173" t="str">
        <f>IF(C590="","",IF(AND(COUNTIFS($J$18:J590,J590)=1,C590&lt;&gt;""),1,""))</f>
        <v/>
      </c>
      <c r="AH590" s="173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2">
        <v>2019</v>
      </c>
      <c r="C591" s="172">
        <v>7</v>
      </c>
      <c r="D591" s="57" t="str">
        <f t="shared" si="105"/>
        <v>Q2</v>
      </c>
      <c r="E591" s="16" t="s">
        <v>34</v>
      </c>
      <c r="F591" s="172">
        <v>2019</v>
      </c>
      <c r="G591" s="172">
        <v>7</v>
      </c>
      <c r="H591" s="175"/>
      <c r="I591" s="57" t="str">
        <f t="shared" si="107"/>
        <v>Q2</v>
      </c>
      <c r="J591" s="175" t="s">
        <v>715</v>
      </c>
      <c r="K591" s="175" t="s">
        <v>3152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76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4">
        <v>0.12</v>
      </c>
      <c r="AE591" s="173">
        <f t="shared" si="110"/>
        <v>0</v>
      </c>
      <c r="AF591" s="173" t="str">
        <f>IF(AND(COUNTIFS($J$18:J591,J591)=1,AE591=1),1,"")</f>
        <v/>
      </c>
      <c r="AG591" s="173" t="str">
        <f>IF(C591="","",IF(AND(COUNTIFS($J$18:J591,J591)=1,C591&lt;&gt;""),1,""))</f>
        <v/>
      </c>
      <c r="AH591" s="173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2">
        <v>2019</v>
      </c>
      <c r="C592" s="172">
        <v>7</v>
      </c>
      <c r="D592" s="57" t="str">
        <f t="shared" si="105"/>
        <v>Q2</v>
      </c>
      <c r="E592" s="16" t="s">
        <v>34</v>
      </c>
      <c r="F592" s="172">
        <v>2019</v>
      </c>
      <c r="G592" s="172">
        <v>7</v>
      </c>
      <c r="H592" s="175"/>
      <c r="I592" s="57" t="str">
        <f t="shared" si="107"/>
        <v>Q2</v>
      </c>
      <c r="J592" s="175" t="s">
        <v>715</v>
      </c>
      <c r="K592" s="175" t="s">
        <v>3152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76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4">
        <v>0.12</v>
      </c>
      <c r="AE592" s="173">
        <f t="shared" si="110"/>
        <v>0</v>
      </c>
      <c r="AF592" s="173" t="str">
        <f>IF(AND(COUNTIFS($J$18:J592,J592)=1,AE592=1),1,"")</f>
        <v/>
      </c>
      <c r="AG592" s="173" t="str">
        <f>IF(C592="","",IF(AND(COUNTIFS($J$18:J592,J592)=1,C592&lt;&gt;""),1,""))</f>
        <v/>
      </c>
      <c r="AH592" s="173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2">
        <v>2019</v>
      </c>
      <c r="C593" s="172">
        <v>7</v>
      </c>
      <c r="D593" s="57" t="str">
        <f t="shared" si="105"/>
        <v>Q2</v>
      </c>
      <c r="E593" s="16" t="s">
        <v>34</v>
      </c>
      <c r="F593" s="172">
        <v>2019</v>
      </c>
      <c r="G593" s="172">
        <v>7</v>
      </c>
      <c r="H593" s="175"/>
      <c r="I593" s="57" t="str">
        <f t="shared" si="107"/>
        <v>Q2</v>
      </c>
      <c r="J593" s="175" t="s">
        <v>716</v>
      </c>
      <c r="K593" s="175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76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4">
        <v>6.9900000000000004E-2</v>
      </c>
      <c r="AE593" s="173">
        <f t="shared" si="110"/>
        <v>0</v>
      </c>
      <c r="AF593" s="173" t="str">
        <f>IF(AND(COUNTIFS($J$18:J593,J593)=1,AE593=1),1,"")</f>
        <v/>
      </c>
      <c r="AG593" s="173">
        <f>IF(C593="","",IF(AND(COUNTIFS($J$18:J593,J593)=1,C593&lt;&gt;""),1,""))</f>
        <v>1</v>
      </c>
      <c r="AH593" s="173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2">
        <v>2019</v>
      </c>
      <c r="C594" s="172">
        <v>7</v>
      </c>
      <c r="D594" s="57" t="str">
        <f t="shared" si="105"/>
        <v>Q2</v>
      </c>
      <c r="E594" s="16" t="s">
        <v>34</v>
      </c>
      <c r="F594" s="172">
        <v>2019</v>
      </c>
      <c r="G594" s="172">
        <v>7</v>
      </c>
      <c r="H594" s="175"/>
      <c r="I594" s="57" t="str">
        <f t="shared" si="107"/>
        <v>Q2</v>
      </c>
      <c r="J594" s="175" t="s">
        <v>719</v>
      </c>
      <c r="K594" s="175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76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4">
        <v>0.1431</v>
      </c>
      <c r="AE594" s="173">
        <f t="shared" si="110"/>
        <v>0</v>
      </c>
      <c r="AF594" s="173" t="str">
        <f>IF(AND(COUNTIFS($J$18:J594,J594)=1,AE594=1),1,"")</f>
        <v/>
      </c>
      <c r="AG594" s="173">
        <f>IF(C594="","",IF(AND(COUNTIFS($J$18:J594,J594)=1,C594&lt;&gt;""),1,""))</f>
        <v>1</v>
      </c>
      <c r="AH594" s="173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2">
        <v>2019</v>
      </c>
      <c r="C595" s="172">
        <v>7</v>
      </c>
      <c r="D595" s="57" t="str">
        <f t="shared" si="105"/>
        <v>Q2</v>
      </c>
      <c r="E595" s="16" t="s">
        <v>34</v>
      </c>
      <c r="F595" s="172">
        <v>2019</v>
      </c>
      <c r="G595" s="172">
        <v>7</v>
      </c>
      <c r="H595" s="175"/>
      <c r="I595" s="57" t="str">
        <f t="shared" si="107"/>
        <v>Q2</v>
      </c>
      <c r="J595" s="175" t="s">
        <v>719</v>
      </c>
      <c r="K595" s="175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76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4">
        <v>0.1431</v>
      </c>
      <c r="AE595" s="173">
        <f t="shared" si="110"/>
        <v>0</v>
      </c>
      <c r="AF595" s="173" t="str">
        <f>IF(AND(COUNTIFS($J$18:J595,J595)=1,AE595=1),1,"")</f>
        <v/>
      </c>
      <c r="AG595" s="173" t="str">
        <f>IF(C595="","",IF(AND(COUNTIFS($J$18:J595,J595)=1,C595&lt;&gt;""),1,""))</f>
        <v/>
      </c>
      <c r="AH595" s="173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2">
        <v>2019</v>
      </c>
      <c r="C596" s="172">
        <v>7</v>
      </c>
      <c r="D596" s="57" t="str">
        <f t="shared" si="105"/>
        <v>Q2</v>
      </c>
      <c r="E596" s="16" t="s">
        <v>34</v>
      </c>
      <c r="F596" s="172">
        <v>2019</v>
      </c>
      <c r="G596" s="172">
        <v>7</v>
      </c>
      <c r="H596" s="175"/>
      <c r="I596" s="57" t="str">
        <f t="shared" si="107"/>
        <v>Q2</v>
      </c>
      <c r="J596" s="175" t="s">
        <v>723</v>
      </c>
      <c r="K596" s="175" t="s">
        <v>3152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76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4">
        <v>0.12</v>
      </c>
      <c r="AE596" s="173">
        <f t="shared" si="110"/>
        <v>0</v>
      </c>
      <c r="AF596" s="173" t="str">
        <f>IF(AND(COUNTIFS($J$18:J596,J596)=1,AE596=1),1,"")</f>
        <v/>
      </c>
      <c r="AG596" s="173">
        <f>IF(C596="","",IF(AND(COUNTIFS($J$18:J596,J596)=1,C596&lt;&gt;""),1,""))</f>
        <v>1</v>
      </c>
      <c r="AH596" s="173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2">
        <v>2019</v>
      </c>
      <c r="C597" s="172">
        <v>7</v>
      </c>
      <c r="D597" s="57" t="str">
        <f t="shared" si="105"/>
        <v>Q2</v>
      </c>
      <c r="E597" s="16" t="s">
        <v>34</v>
      </c>
      <c r="F597" s="172">
        <v>2019</v>
      </c>
      <c r="G597" s="172">
        <v>7</v>
      </c>
      <c r="H597" s="175"/>
      <c r="I597" s="57" t="str">
        <f t="shared" si="107"/>
        <v>Q2</v>
      </c>
      <c r="J597" s="175" t="s">
        <v>723</v>
      </c>
      <c r="K597" s="175" t="s">
        <v>3152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76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4">
        <v>0.12</v>
      </c>
      <c r="AE597" s="173">
        <f t="shared" si="110"/>
        <v>0</v>
      </c>
      <c r="AF597" s="173" t="str">
        <f>IF(AND(COUNTIFS($J$18:J597,J597)=1,AE597=1),1,"")</f>
        <v/>
      </c>
      <c r="AG597" s="173" t="str">
        <f>IF(C597="","",IF(AND(COUNTIFS($J$18:J597,J597)=1,C597&lt;&gt;""),1,""))</f>
        <v/>
      </c>
      <c r="AH597" s="173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2">
        <v>2019</v>
      </c>
      <c r="C598" s="172">
        <v>6</v>
      </c>
      <c r="D598" s="57" t="str">
        <f t="shared" si="105"/>
        <v>Q1</v>
      </c>
      <c r="E598" s="16" t="s">
        <v>34</v>
      </c>
      <c r="F598" s="172">
        <v>2019</v>
      </c>
      <c r="G598" s="172">
        <v>7</v>
      </c>
      <c r="H598" s="175"/>
      <c r="I598" s="57" t="str">
        <f t="shared" si="107"/>
        <v>Q2</v>
      </c>
      <c r="J598" s="175" t="s">
        <v>724</v>
      </c>
      <c r="K598" s="175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76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4">
        <v>0.10349999999999999</v>
      </c>
      <c r="AE598" s="173">
        <f t="shared" si="110"/>
        <v>0</v>
      </c>
      <c r="AF598" s="173" t="str">
        <f>IF(AND(COUNTIFS($J$18:J598,J598)=1,AE598=1),1,"")</f>
        <v/>
      </c>
      <c r="AG598" s="173">
        <f>IF(C598="","",IF(AND(COUNTIFS($J$18:J598,J598)=1,C598&lt;&gt;""),1,""))</f>
        <v>1</v>
      </c>
      <c r="AH598" s="173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2">
        <v>2019</v>
      </c>
      <c r="C599" s="172">
        <v>6</v>
      </c>
      <c r="D599" s="57" t="str">
        <f t="shared" si="105"/>
        <v>Q1</v>
      </c>
      <c r="E599" s="16" t="s">
        <v>34</v>
      </c>
      <c r="F599" s="172">
        <v>2019</v>
      </c>
      <c r="G599" s="172">
        <v>7</v>
      </c>
      <c r="H599" s="175"/>
      <c r="I599" s="57" t="str">
        <f t="shared" si="107"/>
        <v>Q2</v>
      </c>
      <c r="J599" s="175" t="s">
        <v>727</v>
      </c>
      <c r="K599" s="175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76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4">
        <v>0.1638</v>
      </c>
      <c r="AE599" s="173">
        <f t="shared" si="110"/>
        <v>0</v>
      </c>
      <c r="AF599" s="173" t="str">
        <f>IF(AND(COUNTIFS($J$18:J599,J599)=1,AE599=1),1,"")</f>
        <v/>
      </c>
      <c r="AG599" s="173">
        <f>IF(C599="","",IF(AND(COUNTIFS($J$18:J599,J599)=1,C599&lt;&gt;""),1,""))</f>
        <v>1</v>
      </c>
      <c r="AH599" s="173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2">
        <v>2019</v>
      </c>
      <c r="C600" s="172">
        <v>6</v>
      </c>
      <c r="D600" s="57" t="str">
        <f t="shared" si="105"/>
        <v>Q1</v>
      </c>
      <c r="E600" s="16" t="s">
        <v>34</v>
      </c>
      <c r="F600" s="172">
        <v>2019</v>
      </c>
      <c r="G600" s="172">
        <v>7</v>
      </c>
      <c r="H600" s="175"/>
      <c r="I600" s="57" t="str">
        <f t="shared" si="107"/>
        <v>Q2</v>
      </c>
      <c r="J600" s="175" t="s">
        <v>727</v>
      </c>
      <c r="K600" s="175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76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4">
        <v>0.1638</v>
      </c>
      <c r="AE600" s="173">
        <f t="shared" si="110"/>
        <v>0</v>
      </c>
      <c r="AF600" s="173" t="str">
        <f>IF(AND(COUNTIFS($J$18:J600,J600)=1,AE600=1),1,"")</f>
        <v/>
      </c>
      <c r="AG600" s="173" t="str">
        <f>IF(C600="","",IF(AND(COUNTIFS($J$18:J600,J600)=1,C600&lt;&gt;""),1,""))</f>
        <v/>
      </c>
      <c r="AH600" s="173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2">
        <v>2019</v>
      </c>
      <c r="C601" s="172">
        <v>6</v>
      </c>
      <c r="D601" s="57" t="str">
        <f t="shared" si="105"/>
        <v>Q1</v>
      </c>
      <c r="E601" s="16" t="s">
        <v>34</v>
      </c>
      <c r="F601" s="172">
        <v>2019</v>
      </c>
      <c r="G601" s="172">
        <v>7</v>
      </c>
      <c r="H601" s="175"/>
      <c r="I601" s="57" t="str">
        <f t="shared" si="107"/>
        <v>Q2</v>
      </c>
      <c r="J601" s="175" t="s">
        <v>730</v>
      </c>
      <c r="K601" s="175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76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4">
        <v>7.6499999999999999E-2</v>
      </c>
      <c r="AE601" s="173">
        <f t="shared" si="110"/>
        <v>1</v>
      </c>
      <c r="AF601" s="173">
        <f>IF(AND(COUNTIFS($J$18:J601,J601)=1,AE601=1),1,"")</f>
        <v>1</v>
      </c>
      <c r="AG601" s="173">
        <f>IF(C601="","",IF(AND(COUNTIFS($J$18:J601,J601)=1,C601&lt;&gt;""),1,""))</f>
        <v>1</v>
      </c>
      <c r="AH601" s="173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2">
        <v>2019</v>
      </c>
      <c r="C602" s="172">
        <v>6</v>
      </c>
      <c r="D602" s="57" t="str">
        <f t="shared" si="105"/>
        <v>Q1</v>
      </c>
      <c r="E602" s="16" t="s">
        <v>34</v>
      </c>
      <c r="F602" s="172">
        <v>2019</v>
      </c>
      <c r="G602" s="172">
        <v>7</v>
      </c>
      <c r="H602" s="175"/>
      <c r="I602" s="57" t="str">
        <f t="shared" si="107"/>
        <v>Q2</v>
      </c>
      <c r="J602" s="175" t="s">
        <v>730</v>
      </c>
      <c r="K602" s="175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76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4">
        <v>7.6499999999999999E-2</v>
      </c>
      <c r="AE602" s="173">
        <f t="shared" si="110"/>
        <v>1</v>
      </c>
      <c r="AF602" s="173" t="str">
        <f>IF(AND(COUNTIFS($J$18:J602,J602)=1,AE602=1),1,"")</f>
        <v/>
      </c>
      <c r="AG602" s="173" t="str">
        <f>IF(C602="","",IF(AND(COUNTIFS($J$18:J602,J602)=1,C602&lt;&gt;""),1,""))</f>
        <v/>
      </c>
      <c r="AH602" s="173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2">
        <v>2019</v>
      </c>
      <c r="C603" s="172">
        <v>6</v>
      </c>
      <c r="D603" s="57" t="str">
        <f t="shared" si="105"/>
        <v>Q1</v>
      </c>
      <c r="E603" s="16" t="s">
        <v>34</v>
      </c>
      <c r="F603" s="172">
        <v>2019</v>
      </c>
      <c r="G603" s="172">
        <v>7</v>
      </c>
      <c r="H603" s="175"/>
      <c r="I603" s="57" t="str">
        <f t="shared" si="107"/>
        <v>Q2</v>
      </c>
      <c r="J603" s="175" t="s">
        <v>730</v>
      </c>
      <c r="K603" s="175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76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4">
        <v>7.6499999999999999E-2</v>
      </c>
      <c r="AE603" s="173">
        <f t="shared" si="110"/>
        <v>1</v>
      </c>
      <c r="AF603" s="173" t="str">
        <f>IF(AND(COUNTIFS($J$18:J603,J603)=1,AE603=1),1,"")</f>
        <v/>
      </c>
      <c r="AG603" s="173" t="str">
        <f>IF(C603="","",IF(AND(COUNTIFS($J$18:J603,J603)=1,C603&lt;&gt;""),1,""))</f>
        <v/>
      </c>
      <c r="AH603" s="173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2">
        <v>2019</v>
      </c>
      <c r="C604" s="172">
        <v>6</v>
      </c>
      <c r="D604" s="57" t="str">
        <f t="shared" si="105"/>
        <v>Q1</v>
      </c>
      <c r="E604" s="16" t="s">
        <v>34</v>
      </c>
      <c r="F604" s="172">
        <v>2019</v>
      </c>
      <c r="G604" s="172">
        <v>7</v>
      </c>
      <c r="H604" s="175"/>
      <c r="I604" s="57" t="str">
        <f t="shared" si="107"/>
        <v>Q2</v>
      </c>
      <c r="J604" s="175" t="s">
        <v>730</v>
      </c>
      <c r="K604" s="175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76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4">
        <v>7.6499999999999999E-2</v>
      </c>
      <c r="AE604" s="173">
        <f t="shared" si="110"/>
        <v>1</v>
      </c>
      <c r="AF604" s="173" t="str">
        <f>IF(AND(COUNTIFS($J$18:J604,J604)=1,AE604=1),1,"")</f>
        <v/>
      </c>
      <c r="AG604" s="173" t="str">
        <f>IF(C604="","",IF(AND(COUNTIFS($J$18:J604,J604)=1,C604&lt;&gt;""),1,""))</f>
        <v/>
      </c>
      <c r="AH604" s="173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2">
        <v>2019</v>
      </c>
      <c r="C605" s="172">
        <v>6</v>
      </c>
      <c r="D605" s="57" t="str">
        <f t="shared" si="105"/>
        <v>Q1</v>
      </c>
      <c r="E605" s="16" t="s">
        <v>34</v>
      </c>
      <c r="F605" s="172">
        <v>2019</v>
      </c>
      <c r="G605" s="172">
        <v>7</v>
      </c>
      <c r="H605" s="175"/>
      <c r="I605" s="57" t="str">
        <f t="shared" si="107"/>
        <v>Q2</v>
      </c>
      <c r="J605" s="175" t="s">
        <v>734</v>
      </c>
      <c r="K605" s="175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76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4">
        <v>0.127</v>
      </c>
      <c r="AE605" s="173">
        <f t="shared" si="110"/>
        <v>0</v>
      </c>
      <c r="AF605" s="173" t="str">
        <f>IF(AND(COUNTIFS($J$18:J605,J605)=1,AE605=1),1,"")</f>
        <v/>
      </c>
      <c r="AG605" s="173">
        <f>IF(C605="","",IF(AND(COUNTIFS($J$18:J605,J605)=1,C605&lt;&gt;""),1,""))</f>
        <v>1</v>
      </c>
      <c r="AH605" s="173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2">
        <v>2019</v>
      </c>
      <c r="C606" s="172">
        <v>6</v>
      </c>
      <c r="D606" s="57" t="str">
        <f t="shared" si="105"/>
        <v>Q1</v>
      </c>
      <c r="E606" s="16" t="s">
        <v>34</v>
      </c>
      <c r="F606" s="172">
        <v>2019</v>
      </c>
      <c r="G606" s="172">
        <v>7</v>
      </c>
      <c r="H606" s="175"/>
      <c r="I606" s="57" t="str">
        <f t="shared" si="107"/>
        <v>Q2</v>
      </c>
      <c r="J606" s="175" t="s">
        <v>737</v>
      </c>
      <c r="K606" s="175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76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4">
        <v>0.127</v>
      </c>
      <c r="AE606" s="173">
        <f t="shared" si="110"/>
        <v>0</v>
      </c>
      <c r="AF606" s="173" t="str">
        <f>IF(AND(COUNTIFS($J$18:J606,J606)=1,AE606=1),1,"")</f>
        <v/>
      </c>
      <c r="AG606" s="173" t="str">
        <f>IF(C606="","",IF(AND(COUNTIFS($J$18:J606,J606)=1,C606&lt;&gt;""),1,""))</f>
        <v/>
      </c>
      <c r="AH606" s="173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2">
        <v>2019</v>
      </c>
      <c r="C607" s="172">
        <v>6</v>
      </c>
      <c r="D607" s="57" t="str">
        <f t="shared" si="105"/>
        <v>Q1</v>
      </c>
      <c r="E607" s="16" t="s">
        <v>34</v>
      </c>
      <c r="F607" s="172">
        <v>2019</v>
      </c>
      <c r="G607" s="172">
        <v>7</v>
      </c>
      <c r="H607" s="175"/>
      <c r="I607" s="57" t="str">
        <f t="shared" si="107"/>
        <v>Q2</v>
      </c>
      <c r="J607" s="175" t="s">
        <v>737</v>
      </c>
      <c r="K607" s="175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76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4">
        <v>0.127</v>
      </c>
      <c r="AE607" s="173">
        <f t="shared" si="110"/>
        <v>0</v>
      </c>
      <c r="AF607" s="173" t="str">
        <f>IF(AND(COUNTIFS($J$18:J607,J607)=1,AE607=1),1,"")</f>
        <v/>
      </c>
      <c r="AG607" s="173" t="str">
        <f>IF(C607="","",IF(AND(COUNTIFS($J$18:J607,J607)=1,C607&lt;&gt;""),1,""))</f>
        <v/>
      </c>
      <c r="AH607" s="173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2">
        <v>2019</v>
      </c>
      <c r="C608" s="172">
        <v>6</v>
      </c>
      <c r="D608" s="57" t="str">
        <f t="shared" si="105"/>
        <v>Q1</v>
      </c>
      <c r="E608" s="16" t="s">
        <v>34</v>
      </c>
      <c r="F608" s="172">
        <v>2019</v>
      </c>
      <c r="G608" s="172">
        <v>7</v>
      </c>
      <c r="H608" s="175"/>
      <c r="I608" s="57" t="str">
        <f t="shared" si="107"/>
        <v>Q2</v>
      </c>
      <c r="J608" s="175" t="s">
        <v>737</v>
      </c>
      <c r="K608" s="175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76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4">
        <v>0.127</v>
      </c>
      <c r="AE608" s="173">
        <f t="shared" si="110"/>
        <v>0</v>
      </c>
      <c r="AF608" s="173" t="str">
        <f>IF(AND(COUNTIFS($J$18:J608,J608)=1,AE608=1),1,"")</f>
        <v/>
      </c>
      <c r="AG608" s="173" t="str">
        <f>IF(C608="","",IF(AND(COUNTIFS($J$18:J608,J608)=1,C608&lt;&gt;""),1,""))</f>
        <v/>
      </c>
      <c r="AH608" s="173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2">
        <v>2019</v>
      </c>
      <c r="C609" s="172">
        <v>6</v>
      </c>
      <c r="D609" s="57" t="str">
        <f t="shared" si="105"/>
        <v>Q1</v>
      </c>
      <c r="E609" s="16" t="s">
        <v>34</v>
      </c>
      <c r="F609" s="172">
        <v>2019</v>
      </c>
      <c r="G609" s="172">
        <v>7</v>
      </c>
      <c r="H609" s="175"/>
      <c r="I609" s="57" t="str">
        <f t="shared" si="107"/>
        <v>Q2</v>
      </c>
      <c r="J609" s="175" t="s">
        <v>730</v>
      </c>
      <c r="K609" s="175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76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4">
        <v>7.6499999999999999E-2</v>
      </c>
      <c r="AE609" s="173">
        <f t="shared" si="110"/>
        <v>1</v>
      </c>
      <c r="AF609" s="173" t="str">
        <f>IF(AND(COUNTIFS($J$18:J609,J609)=1,AE609=1),1,"")</f>
        <v/>
      </c>
      <c r="AG609" s="173" t="str">
        <f>IF(C609="","",IF(AND(COUNTIFS($J$18:J609,J609)=1,C609&lt;&gt;""),1,""))</f>
        <v/>
      </c>
      <c r="AH609" s="173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2">
        <v>2019</v>
      </c>
      <c r="C610" s="172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2">
        <v>2019</v>
      </c>
      <c r="G610" s="172">
        <v>7</v>
      </c>
      <c r="H610" s="175"/>
      <c r="I610" s="57" t="str">
        <f t="shared" si="107"/>
        <v>Q2</v>
      </c>
      <c r="J610" s="175" t="s">
        <v>738</v>
      </c>
      <c r="K610" s="175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76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4">
        <v>0.12</v>
      </c>
      <c r="AE610" s="173">
        <f t="shared" si="110"/>
        <v>0</v>
      </c>
      <c r="AF610" s="173" t="str">
        <f>IF(AND(COUNTIFS($J$18:J610,J610)=1,AE610=1),1,"")</f>
        <v/>
      </c>
      <c r="AG610" s="173">
        <f>IF(C610="","",IF(AND(COUNTIFS($J$18:J610,J610)=1,C610&lt;&gt;""),1,""))</f>
        <v>1</v>
      </c>
      <c r="AH610" s="173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2">
        <v>2019</v>
      </c>
      <c r="C611" s="172">
        <v>6</v>
      </c>
      <c r="D611" s="57" t="str">
        <f t="shared" si="117"/>
        <v>Q1</v>
      </c>
      <c r="E611" s="16" t="s">
        <v>34</v>
      </c>
      <c r="F611" s="172">
        <v>2019</v>
      </c>
      <c r="G611" s="172">
        <v>7</v>
      </c>
      <c r="H611" s="175"/>
      <c r="I611" s="57" t="str">
        <f t="shared" si="107"/>
        <v>Q2</v>
      </c>
      <c r="J611" s="175" t="s">
        <v>740</v>
      </c>
      <c r="K611" s="175" t="s">
        <v>3131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76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4">
        <v>0.12</v>
      </c>
      <c r="AE611" s="173">
        <f t="shared" si="110"/>
        <v>0</v>
      </c>
      <c r="AF611" s="173" t="str">
        <f>IF(AND(COUNTIFS($J$18:J611,J611)=1,AE611=1),1,"")</f>
        <v/>
      </c>
      <c r="AG611" s="173">
        <f>IF(C611="","",IF(AND(COUNTIFS($J$18:J611,J611)=1,C611&lt;&gt;""),1,""))</f>
        <v>1</v>
      </c>
      <c r="AH611" s="173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2">
        <v>2019</v>
      </c>
      <c r="C612" s="172">
        <v>5</v>
      </c>
      <c r="D612" s="57" t="str">
        <f t="shared" si="117"/>
        <v>Q1</v>
      </c>
      <c r="E612" s="16" t="s">
        <v>34</v>
      </c>
      <c r="F612" s="172">
        <v>2019</v>
      </c>
      <c r="G612" s="172">
        <v>7</v>
      </c>
      <c r="H612" s="175"/>
      <c r="I612" s="57" t="str">
        <f t="shared" si="107"/>
        <v>Q2</v>
      </c>
      <c r="J612" s="175" t="s">
        <v>741</v>
      </c>
      <c r="K612" s="175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76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4">
        <v>0.14119999999999999</v>
      </c>
      <c r="AE612" s="173">
        <f t="shared" si="110"/>
        <v>1</v>
      </c>
      <c r="AF612" s="173">
        <f>IF(AND(COUNTIFS($J$18:J612,J612)=1,AE612=1),1,"")</f>
        <v>1</v>
      </c>
      <c r="AG612" s="173">
        <f>IF(C612="","",IF(AND(COUNTIFS($J$18:J612,J612)=1,C612&lt;&gt;""),1,""))</f>
        <v>1</v>
      </c>
      <c r="AH612" s="173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2">
        <v>2019</v>
      </c>
      <c r="C613" s="172">
        <v>5</v>
      </c>
      <c r="D613" s="57" t="str">
        <f t="shared" si="117"/>
        <v>Q1</v>
      </c>
      <c r="E613" s="16" t="s">
        <v>34</v>
      </c>
      <c r="F613" s="172">
        <v>2019</v>
      </c>
      <c r="G613" s="172">
        <v>7</v>
      </c>
      <c r="H613" s="175"/>
      <c r="I613" s="57" t="str">
        <f t="shared" si="107"/>
        <v>Q2</v>
      </c>
      <c r="J613" s="175" t="s">
        <v>743</v>
      </c>
      <c r="K613" s="175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76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4">
        <v>0.1124</v>
      </c>
      <c r="AE613" s="173">
        <f t="shared" si="110"/>
        <v>1</v>
      </c>
      <c r="AF613" s="173">
        <f>IF(AND(COUNTIFS($J$18:J613,J613)=1,AE613=1),1,"")</f>
        <v>1</v>
      </c>
      <c r="AG613" s="173">
        <f>IF(C613="","",IF(AND(COUNTIFS($J$18:J613,J613)=1,C613&lt;&gt;""),1,""))</f>
        <v>1</v>
      </c>
      <c r="AH613" s="173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2">
        <v>2019</v>
      </c>
      <c r="C614" s="172">
        <v>5</v>
      </c>
      <c r="D614" s="57" t="str">
        <f t="shared" si="117"/>
        <v>Q1</v>
      </c>
      <c r="E614" s="16" t="s">
        <v>34</v>
      </c>
      <c r="F614" s="172">
        <v>2019</v>
      </c>
      <c r="G614" s="172">
        <v>7</v>
      </c>
      <c r="H614" s="175"/>
      <c r="I614" s="57" t="str">
        <f t="shared" si="107"/>
        <v>Q2</v>
      </c>
      <c r="J614" s="175" t="s">
        <v>743</v>
      </c>
      <c r="K614" s="175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76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4">
        <v>0.1124</v>
      </c>
      <c r="AE614" s="173">
        <f t="shared" si="110"/>
        <v>1</v>
      </c>
      <c r="AF614" s="173" t="str">
        <f>IF(AND(COUNTIFS($J$18:J614,J614)=1,AE614=1),1,"")</f>
        <v/>
      </c>
      <c r="AG614" s="173" t="str">
        <f>IF(C614="","",IF(AND(COUNTIFS($J$18:J614,J614)=1,C614&lt;&gt;""),1,""))</f>
        <v/>
      </c>
      <c r="AH614" s="173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2">
        <v>2019</v>
      </c>
      <c r="C615" s="172">
        <v>5</v>
      </c>
      <c r="D615" s="57" t="str">
        <f t="shared" si="117"/>
        <v>Q1</v>
      </c>
      <c r="E615" s="16" t="s">
        <v>34</v>
      </c>
      <c r="F615" s="172">
        <v>2019</v>
      </c>
      <c r="G615" s="172">
        <v>7</v>
      </c>
      <c r="H615" s="175"/>
      <c r="I615" s="57" t="str">
        <f t="shared" si="107"/>
        <v>Q2</v>
      </c>
      <c r="J615" s="175" t="s">
        <v>745</v>
      </c>
      <c r="K615" s="175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76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4">
        <v>0.16220000000000001</v>
      </c>
      <c r="AE615" s="173">
        <f t="shared" si="110"/>
        <v>0</v>
      </c>
      <c r="AF615" s="173" t="str">
        <f>IF(AND(COUNTIFS($J$18:J615,J615)=1,AE615=1),1,"")</f>
        <v/>
      </c>
      <c r="AG615" s="173">
        <f>IF(C615="","",IF(AND(COUNTIFS($J$18:J615,J615)=1,C615&lt;&gt;""),1,""))</f>
        <v>1</v>
      </c>
      <c r="AH615" s="173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2">
        <v>2019</v>
      </c>
      <c r="C616" s="172">
        <v>5</v>
      </c>
      <c r="D616" s="57" t="str">
        <f t="shared" si="117"/>
        <v>Q1</v>
      </c>
      <c r="E616" s="16" t="s">
        <v>34</v>
      </c>
      <c r="F616" s="172">
        <v>2019</v>
      </c>
      <c r="G616" s="172">
        <v>7</v>
      </c>
      <c r="H616" s="175"/>
      <c r="I616" s="57" t="str">
        <f t="shared" si="107"/>
        <v>Q2</v>
      </c>
      <c r="J616" s="175" t="s">
        <v>745</v>
      </c>
      <c r="K616" s="175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76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4">
        <v>0.16220000000000001</v>
      </c>
      <c r="AE616" s="173">
        <f t="shared" si="110"/>
        <v>0</v>
      </c>
      <c r="AF616" s="173" t="str">
        <f>IF(AND(COUNTIFS($J$18:J616,J616)=1,AE616=1),1,"")</f>
        <v/>
      </c>
      <c r="AG616" s="173" t="str">
        <f>IF(C616="","",IF(AND(COUNTIFS($J$18:J616,J616)=1,C616&lt;&gt;""),1,""))</f>
        <v/>
      </c>
      <c r="AH616" s="173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2">
        <v>2019</v>
      </c>
      <c r="C617" s="172">
        <v>5</v>
      </c>
      <c r="D617" s="57" t="str">
        <f t="shared" si="117"/>
        <v>Q1</v>
      </c>
      <c r="E617" s="16" t="s">
        <v>34</v>
      </c>
      <c r="F617" s="172">
        <v>2019</v>
      </c>
      <c r="G617" s="172">
        <v>7</v>
      </c>
      <c r="H617" s="175"/>
      <c r="I617" s="57" t="str">
        <f t="shared" si="107"/>
        <v>Q2</v>
      </c>
      <c r="J617" s="175" t="s">
        <v>745</v>
      </c>
      <c r="K617" s="175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76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4">
        <v>0.16220000000000001</v>
      </c>
      <c r="AE617" s="173">
        <f t="shared" si="110"/>
        <v>0</v>
      </c>
      <c r="AF617" s="173" t="str">
        <f>IF(AND(COUNTIFS($J$18:J617,J617)=1,AE617=1),1,"")</f>
        <v/>
      </c>
      <c r="AG617" s="173" t="str">
        <f>IF(C617="","",IF(AND(COUNTIFS($J$18:J617,J617)=1,C617&lt;&gt;""),1,""))</f>
        <v/>
      </c>
      <c r="AH617" s="173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2">
        <v>2019</v>
      </c>
      <c r="C618" s="172">
        <v>5</v>
      </c>
      <c r="D618" s="57" t="str">
        <f t="shared" si="117"/>
        <v>Q1</v>
      </c>
      <c r="E618" s="16" t="s">
        <v>34</v>
      </c>
      <c r="F618" s="172">
        <v>2019</v>
      </c>
      <c r="G618" s="172">
        <v>7</v>
      </c>
      <c r="H618" s="175"/>
      <c r="I618" s="57" t="str">
        <f t="shared" si="107"/>
        <v>Q2</v>
      </c>
      <c r="J618" s="175" t="s">
        <v>745</v>
      </c>
      <c r="K618" s="175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76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4">
        <v>0.16220000000000001</v>
      </c>
      <c r="AE618" s="173">
        <f t="shared" si="110"/>
        <v>0</v>
      </c>
      <c r="AF618" s="173" t="str">
        <f>IF(AND(COUNTIFS($J$18:J618,J618)=1,AE618=1),1,"")</f>
        <v/>
      </c>
      <c r="AG618" s="173" t="str">
        <f>IF(C618="","",IF(AND(COUNTIFS($J$18:J618,J618)=1,C618&lt;&gt;""),1,""))</f>
        <v/>
      </c>
      <c r="AH618" s="173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2">
        <v>2019</v>
      </c>
      <c r="C619" s="172">
        <v>5</v>
      </c>
      <c r="D619" s="57" t="str">
        <f t="shared" si="117"/>
        <v>Q1</v>
      </c>
      <c r="E619" s="16" t="s">
        <v>34</v>
      </c>
      <c r="F619" s="172">
        <v>2019</v>
      </c>
      <c r="G619" s="172">
        <v>7</v>
      </c>
      <c r="H619" s="175"/>
      <c r="I619" s="57" t="str">
        <f t="shared" si="107"/>
        <v>Q2</v>
      </c>
      <c r="J619" s="175" t="s">
        <v>745</v>
      </c>
      <c r="K619" s="175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76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4">
        <v>0.16220000000000001</v>
      </c>
      <c r="AE619" s="173">
        <f t="shared" si="110"/>
        <v>0</v>
      </c>
      <c r="AF619" s="173" t="str">
        <f>IF(AND(COUNTIFS($J$18:J619,J619)=1,AE619=1),1,"")</f>
        <v/>
      </c>
      <c r="AG619" s="173" t="str">
        <f>IF(C619="","",IF(AND(COUNTIFS($J$18:J619,J619)=1,C619&lt;&gt;""),1,""))</f>
        <v/>
      </c>
      <c r="AH619" s="173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2">
        <v>2019</v>
      </c>
      <c r="C620" s="172">
        <v>5</v>
      </c>
      <c r="D620" s="57" t="str">
        <f t="shared" si="117"/>
        <v>Q1</v>
      </c>
      <c r="E620" s="16" t="s">
        <v>34</v>
      </c>
      <c r="F620" s="172">
        <v>2019</v>
      </c>
      <c r="G620" s="172">
        <v>7</v>
      </c>
      <c r="H620" s="175"/>
      <c r="I620" s="57" t="str">
        <f t="shared" si="107"/>
        <v>Q2</v>
      </c>
      <c r="J620" s="175" t="s">
        <v>747</v>
      </c>
      <c r="K620" s="175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76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4">
        <v>0.17180000000000001</v>
      </c>
      <c r="AE620" s="173">
        <f t="shared" si="110"/>
        <v>1</v>
      </c>
      <c r="AF620" s="173">
        <f>IF(AND(COUNTIFS($J$18:J620,J620)=1,AE620=1),1,"")</f>
        <v>1</v>
      </c>
      <c r="AG620" s="173">
        <f>IF(C620="","",IF(AND(COUNTIFS($J$18:J620,J620)=1,C620&lt;&gt;""),1,""))</f>
        <v>1</v>
      </c>
      <c r="AH620" s="173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2">
        <v>2019</v>
      </c>
      <c r="C621" s="172">
        <v>5</v>
      </c>
      <c r="D621" s="57" t="str">
        <f t="shared" si="117"/>
        <v>Q1</v>
      </c>
      <c r="E621" s="16" t="s">
        <v>34</v>
      </c>
      <c r="F621" s="172">
        <v>2019</v>
      </c>
      <c r="G621" s="172">
        <v>7</v>
      </c>
      <c r="H621" s="175"/>
      <c r="I621" s="57" t="str">
        <f t="shared" si="107"/>
        <v>Q2</v>
      </c>
      <c r="J621" s="175" t="s">
        <v>745</v>
      </c>
      <c r="K621" s="175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76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4">
        <v>0.16220000000000001</v>
      </c>
      <c r="AE621" s="173">
        <f t="shared" si="110"/>
        <v>0</v>
      </c>
      <c r="AF621" s="173" t="str">
        <f>IF(AND(COUNTIFS($J$18:J621,J621)=1,AE621=1),1,"")</f>
        <v/>
      </c>
      <c r="AG621" s="173" t="str">
        <f>IF(C621="","",IF(AND(COUNTIFS($J$18:J621,J621)=1,C621&lt;&gt;""),1,""))</f>
        <v/>
      </c>
      <c r="AH621" s="173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2">
        <v>2019</v>
      </c>
      <c r="C622" s="172">
        <v>2</v>
      </c>
      <c r="D622" s="57" t="str">
        <f t="shared" si="117"/>
        <v>Q4</v>
      </c>
      <c r="E622" s="16" t="s">
        <v>34</v>
      </c>
      <c r="F622" s="172">
        <v>2019</v>
      </c>
      <c r="G622" s="172">
        <v>6</v>
      </c>
      <c r="H622" s="175"/>
      <c r="I622" s="57" t="str">
        <f t="shared" si="107"/>
        <v>Q1</v>
      </c>
      <c r="J622" s="175" t="s">
        <v>749</v>
      </c>
      <c r="K622" s="175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76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4">
        <v>0.16320000000000001</v>
      </c>
      <c r="AE622" s="173">
        <f t="shared" si="110"/>
        <v>0</v>
      </c>
      <c r="AF622" s="173" t="str">
        <f>IF(AND(COUNTIFS($J$18:J622,J622)=1,AE622=1),1,"")</f>
        <v/>
      </c>
      <c r="AG622" s="173">
        <f>IF(C622="","",IF(AND(COUNTIFS($J$18:J622,J622)=1,C622&lt;&gt;""),1,""))</f>
        <v>1</v>
      </c>
      <c r="AH622" s="173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2">
        <v>2019</v>
      </c>
      <c r="C623" s="172">
        <v>1</v>
      </c>
      <c r="D623" s="57" t="str">
        <f t="shared" si="117"/>
        <v>Q4</v>
      </c>
      <c r="E623" s="16" t="s">
        <v>34</v>
      </c>
      <c r="F623" s="172">
        <v>2019</v>
      </c>
      <c r="G623" s="172">
        <v>6</v>
      </c>
      <c r="H623" s="175"/>
      <c r="I623" s="57" t="str">
        <f t="shared" si="107"/>
        <v>Q1</v>
      </c>
      <c r="J623" s="175" t="s">
        <v>751</v>
      </c>
      <c r="K623" s="175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76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3">
        <f t="shared" si="110"/>
        <v>1</v>
      </c>
      <c r="AF623" s="173">
        <f>IF(AND(COUNTIFS($J$18:J623,J623)=1,AE623=1),1,"")</f>
        <v>1</v>
      </c>
      <c r="AG623" s="173">
        <f>IF(C623="","",IF(AND(COUNTIFS($J$18:J623,J623)=1,C623&lt;&gt;""),1,""))</f>
        <v>1</v>
      </c>
      <c r="AH623" s="173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2">
        <v>2019</v>
      </c>
      <c r="C624" s="172">
        <v>1</v>
      </c>
      <c r="D624" s="57" t="str">
        <f t="shared" si="117"/>
        <v>Q4</v>
      </c>
      <c r="E624" s="16" t="s">
        <v>34</v>
      </c>
      <c r="F624" s="172">
        <v>2019</v>
      </c>
      <c r="G624" s="172">
        <v>6</v>
      </c>
      <c r="H624" s="175"/>
      <c r="I624" s="57" t="str">
        <f t="shared" si="107"/>
        <v>Q1</v>
      </c>
      <c r="J624" s="175" t="s">
        <v>751</v>
      </c>
      <c r="K624" s="175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76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3">
        <f t="shared" si="110"/>
        <v>1</v>
      </c>
      <c r="AF624" s="173" t="str">
        <f>IF(AND(COUNTIFS($J$18:J624,J624)=1,AE624=1),1,"")</f>
        <v/>
      </c>
      <c r="AG624" s="173" t="str">
        <f>IF(C624="","",IF(AND(COUNTIFS($J$18:J624,J624)=1,C624&lt;&gt;""),1,""))</f>
        <v/>
      </c>
      <c r="AH624" s="173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2">
        <v>2019</v>
      </c>
      <c r="C625" s="172">
        <v>1</v>
      </c>
      <c r="D625" s="57" t="str">
        <f t="shared" si="117"/>
        <v>Q4</v>
      </c>
      <c r="E625" s="16" t="s">
        <v>34</v>
      </c>
      <c r="F625" s="172">
        <v>2019</v>
      </c>
      <c r="G625" s="172">
        <v>6</v>
      </c>
      <c r="H625" s="175"/>
      <c r="I625" s="57" t="str">
        <f t="shared" si="107"/>
        <v>Q1</v>
      </c>
      <c r="J625" s="175" t="s">
        <v>751</v>
      </c>
      <c r="K625" s="175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76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3">
        <f t="shared" si="110"/>
        <v>1</v>
      </c>
      <c r="AF625" s="173" t="str">
        <f>IF(AND(COUNTIFS($J$18:J625,J625)=1,AE625=1),1,"")</f>
        <v/>
      </c>
      <c r="AG625" s="173" t="str">
        <f>IF(C625="","",IF(AND(COUNTIFS($J$18:J625,J625)=1,C625&lt;&gt;""),1,""))</f>
        <v/>
      </c>
      <c r="AH625" s="173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2">
        <v>2019</v>
      </c>
      <c r="C626" s="172">
        <v>4</v>
      </c>
      <c r="D626" s="57" t="str">
        <f t="shared" si="117"/>
        <v>Q1</v>
      </c>
      <c r="E626" s="16" t="s">
        <v>34</v>
      </c>
      <c r="F626" s="172">
        <v>2019</v>
      </c>
      <c r="G626" s="172">
        <v>6</v>
      </c>
      <c r="H626" s="175"/>
      <c r="I626" s="57" t="str">
        <f t="shared" si="107"/>
        <v>Q1</v>
      </c>
      <c r="J626" s="175" t="s">
        <v>753</v>
      </c>
      <c r="K626" s="175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76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4">
        <v>0.10970000000000001</v>
      </c>
      <c r="AE626" s="173">
        <f t="shared" si="110"/>
        <v>0</v>
      </c>
      <c r="AF626" s="173" t="str">
        <f>IF(AND(COUNTIFS($J$18:J626,J626)=1,AE626=1),1,"")</f>
        <v/>
      </c>
      <c r="AG626" s="173">
        <f>IF(C626="","",IF(AND(COUNTIFS($J$18:J626,J626)=1,C626&lt;&gt;""),1,""))</f>
        <v>1</v>
      </c>
      <c r="AH626" s="173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2">
        <v>2019</v>
      </c>
      <c r="C627" s="172">
        <v>4</v>
      </c>
      <c r="D627" s="57" t="str">
        <f t="shared" si="117"/>
        <v>Q1</v>
      </c>
      <c r="E627" s="16" t="s">
        <v>34</v>
      </c>
      <c r="F627" s="172">
        <v>2019</v>
      </c>
      <c r="G627" s="172">
        <v>6</v>
      </c>
      <c r="H627" s="175"/>
      <c r="I627" s="57" t="str">
        <f t="shared" si="107"/>
        <v>Q1</v>
      </c>
      <c r="J627" s="175" t="s">
        <v>755</v>
      </c>
      <c r="K627" s="175" t="s">
        <v>2322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76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4">
        <v>0.11310000000000001</v>
      </c>
      <c r="AE627" s="173">
        <f t="shared" si="110"/>
        <v>0</v>
      </c>
      <c r="AF627" s="173" t="str">
        <f>IF(AND(COUNTIFS($J$18:J627,J627)=1,AE627=1),1,"")</f>
        <v/>
      </c>
      <c r="AG627" s="173">
        <f>IF(C627="","",IF(AND(COUNTIFS($J$18:J627,J627)=1,C627&lt;&gt;""),1,""))</f>
        <v>1</v>
      </c>
      <c r="AH627" s="173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2">
        <v>2019</v>
      </c>
      <c r="C628" s="172">
        <v>4</v>
      </c>
      <c r="D628" s="57" t="str">
        <f t="shared" si="117"/>
        <v>Q1</v>
      </c>
      <c r="E628" s="16" t="s">
        <v>34</v>
      </c>
      <c r="F628" s="172">
        <v>2019</v>
      </c>
      <c r="G628" s="172">
        <v>6</v>
      </c>
      <c r="H628" s="175"/>
      <c r="I628" s="57" t="str">
        <f t="shared" si="107"/>
        <v>Q1</v>
      </c>
      <c r="J628" s="175" t="s">
        <v>756</v>
      </c>
      <c r="K628" s="175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76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4">
        <v>0.16400000000000001</v>
      </c>
      <c r="AE628" s="173">
        <f t="shared" si="110"/>
        <v>0</v>
      </c>
      <c r="AF628" s="173" t="str">
        <f>IF(AND(COUNTIFS($J$18:J628,J628)=1,AE628=1),1,"")</f>
        <v/>
      </c>
      <c r="AG628" s="173">
        <f>IF(C628="","",IF(AND(COUNTIFS($J$18:J628,J628)=1,C628&lt;&gt;""),1,""))</f>
        <v>1</v>
      </c>
      <c r="AH628" s="173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2">
        <v>2019</v>
      </c>
      <c r="C629" s="172">
        <v>7</v>
      </c>
      <c r="D629" s="57" t="str">
        <f t="shared" si="117"/>
        <v>Q2</v>
      </c>
      <c r="E629" s="16" t="s">
        <v>34</v>
      </c>
      <c r="F629" s="172">
        <v>2019</v>
      </c>
      <c r="G629" s="172">
        <v>6</v>
      </c>
      <c r="H629" s="175"/>
      <c r="I629" s="57" t="str">
        <f t="shared" si="107"/>
        <v>Q1</v>
      </c>
      <c r="J629" s="175" t="s">
        <v>758</v>
      </c>
      <c r="K629" s="175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76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4">
        <v>6.1499999999999999E-2</v>
      </c>
      <c r="AE629" s="173">
        <f t="shared" si="110"/>
        <v>1</v>
      </c>
      <c r="AF629" s="173">
        <f>IF(AND(COUNTIFS($J$18:J629,J629)=1,AE629=1),1,"")</f>
        <v>1</v>
      </c>
      <c r="AG629" s="173">
        <f>IF(C629="","",IF(AND(COUNTIFS($J$18:J629,J629)=1,C629&lt;&gt;""),1,""))</f>
        <v>1</v>
      </c>
      <c r="AH629" s="173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2">
        <v>2019</v>
      </c>
      <c r="C630" s="172">
        <v>7</v>
      </c>
      <c r="D630" s="57" t="str">
        <f t="shared" si="117"/>
        <v>Q2</v>
      </c>
      <c r="E630" s="16" t="s">
        <v>34</v>
      </c>
      <c r="F630" s="172">
        <v>2019</v>
      </c>
      <c r="G630" s="172">
        <v>6</v>
      </c>
      <c r="H630" s="175"/>
      <c r="I630" s="57" t="str">
        <f t="shared" si="107"/>
        <v>Q1</v>
      </c>
      <c r="J630" s="175" t="s">
        <v>758</v>
      </c>
      <c r="K630" s="175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76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4">
        <v>6.1499999999999999E-2</v>
      </c>
      <c r="AE630" s="173">
        <f t="shared" si="110"/>
        <v>1</v>
      </c>
      <c r="AF630" s="173" t="str">
        <f>IF(AND(COUNTIFS($J$18:J630,J630)=1,AE630=1),1,"")</f>
        <v/>
      </c>
      <c r="AG630" s="173" t="str">
        <f>IF(C630="","",IF(AND(COUNTIFS($J$18:J630,J630)=1,C630&lt;&gt;""),1,""))</f>
        <v/>
      </c>
      <c r="AH630" s="173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2">
        <v>2019</v>
      </c>
      <c r="C631" s="172">
        <v>6</v>
      </c>
      <c r="D631" s="57" t="str">
        <f t="shared" si="117"/>
        <v>Q1</v>
      </c>
      <c r="E631" s="16" t="s">
        <v>34</v>
      </c>
      <c r="F631" s="172">
        <v>2019</v>
      </c>
      <c r="G631" s="172">
        <v>6</v>
      </c>
      <c r="H631" s="175"/>
      <c r="I631" s="57" t="str">
        <f t="shared" si="107"/>
        <v>Q1</v>
      </c>
      <c r="J631" s="175" t="s">
        <v>762</v>
      </c>
      <c r="K631" s="175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76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4">
        <v>0.13109999999999999</v>
      </c>
      <c r="AE631" s="173">
        <f t="shared" si="110"/>
        <v>0</v>
      </c>
      <c r="AF631" s="173" t="str">
        <f>IF(AND(COUNTIFS($J$18:J631,J631)=1,AE631=1),1,"")</f>
        <v/>
      </c>
      <c r="AG631" s="173">
        <f>IF(C631="","",IF(AND(COUNTIFS($J$18:J631,J631)=1,C631&lt;&gt;""),1,""))</f>
        <v>1</v>
      </c>
      <c r="AH631" s="173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2">
        <v>2019</v>
      </c>
      <c r="C632" s="172">
        <v>6</v>
      </c>
      <c r="D632" s="57" t="str">
        <f t="shared" si="117"/>
        <v>Q1</v>
      </c>
      <c r="E632" s="16" t="s">
        <v>34</v>
      </c>
      <c r="F632" s="172">
        <v>2019</v>
      </c>
      <c r="G632" s="172">
        <v>6</v>
      </c>
      <c r="H632" s="175"/>
      <c r="I632" s="57" t="str">
        <f t="shared" si="107"/>
        <v>Q1</v>
      </c>
      <c r="J632" s="175" t="s">
        <v>764</v>
      </c>
      <c r="K632" s="175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76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4">
        <v>9.2700000000000005E-2</v>
      </c>
      <c r="AE632" s="173">
        <f t="shared" si="110"/>
        <v>0</v>
      </c>
      <c r="AF632" s="173" t="str">
        <f>IF(AND(COUNTIFS($J$18:J632,J632)=1,AE632=1),1,"")</f>
        <v/>
      </c>
      <c r="AG632" s="173">
        <f>IF(C632="","",IF(AND(COUNTIFS($J$18:J632,J632)=1,C632&lt;&gt;""),1,""))</f>
        <v>1</v>
      </c>
      <c r="AH632" s="173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2">
        <v>2019</v>
      </c>
      <c r="C633" s="172">
        <v>6</v>
      </c>
      <c r="D633" s="57" t="str">
        <f t="shared" si="117"/>
        <v>Q1</v>
      </c>
      <c r="E633" s="16" t="s">
        <v>34</v>
      </c>
      <c r="F633" s="172">
        <v>2019</v>
      </c>
      <c r="G633" s="172">
        <v>6</v>
      </c>
      <c r="H633" s="175"/>
      <c r="I633" s="57" t="str">
        <f t="shared" si="107"/>
        <v>Q1</v>
      </c>
      <c r="J633" s="175" t="s">
        <v>766</v>
      </c>
      <c r="K633" s="175" t="s">
        <v>3153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76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4">
        <v>0.1119</v>
      </c>
      <c r="AE633" s="173">
        <f t="shared" si="110"/>
        <v>1</v>
      </c>
      <c r="AF633" s="173">
        <f>IF(AND(COUNTIFS($J$18:J633,J633)=1,AE633=1),1,"")</f>
        <v>1</v>
      </c>
      <c r="AG633" s="173">
        <f>IF(C633="","",IF(AND(COUNTIFS($J$18:J633,J633)=1,C633&lt;&gt;""),1,""))</f>
        <v>1</v>
      </c>
      <c r="AH633" s="173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2">
        <v>2019</v>
      </c>
      <c r="C634" s="172">
        <v>6</v>
      </c>
      <c r="D634" s="57" t="str">
        <f t="shared" si="117"/>
        <v>Q1</v>
      </c>
      <c r="E634" s="16" t="s">
        <v>34</v>
      </c>
      <c r="F634" s="172">
        <v>2019</v>
      </c>
      <c r="G634" s="172">
        <v>6</v>
      </c>
      <c r="H634" s="175"/>
      <c r="I634" s="57" t="str">
        <f t="shared" si="107"/>
        <v>Q1</v>
      </c>
      <c r="J634" s="175" t="s">
        <v>767</v>
      </c>
      <c r="K634" s="175" t="s">
        <v>3154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76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4">
        <v>0.1356</v>
      </c>
      <c r="AE634" s="173">
        <f t="shared" si="110"/>
        <v>0</v>
      </c>
      <c r="AF634" s="173" t="str">
        <f>IF(AND(COUNTIFS($J$18:J634,J634)=1,AE634=1),1,"")</f>
        <v/>
      </c>
      <c r="AG634" s="173">
        <f>IF(C634="","",IF(AND(COUNTIFS($J$18:J634,J634)=1,C634&lt;&gt;""),1,""))</f>
        <v>1</v>
      </c>
      <c r="AH634" s="173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2">
        <v>2019</v>
      </c>
      <c r="C635" s="172">
        <v>6</v>
      </c>
      <c r="D635" s="57" t="str">
        <f t="shared" si="117"/>
        <v>Q1</v>
      </c>
      <c r="E635" s="16" t="s">
        <v>34</v>
      </c>
      <c r="F635" s="172">
        <v>2019</v>
      </c>
      <c r="G635" s="172">
        <v>6</v>
      </c>
      <c r="H635" s="175"/>
      <c r="I635" s="57" t="str">
        <f t="shared" si="107"/>
        <v>Q1</v>
      </c>
      <c r="J635" s="175" t="s">
        <v>767</v>
      </c>
      <c r="K635" s="175" t="s">
        <v>3154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76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4">
        <v>0.1356</v>
      </c>
      <c r="AE635" s="173">
        <f t="shared" si="110"/>
        <v>0</v>
      </c>
      <c r="AF635" s="173" t="str">
        <f>IF(AND(COUNTIFS($J$18:J635,J635)=1,AE635=1),1,"")</f>
        <v/>
      </c>
      <c r="AG635" s="173" t="str">
        <f>IF(C635="","",IF(AND(COUNTIFS($J$18:J635,J635)=1,C635&lt;&gt;""),1,""))</f>
        <v/>
      </c>
      <c r="AH635" s="173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2">
        <v>2019</v>
      </c>
      <c r="C636" s="172">
        <v>6</v>
      </c>
      <c r="D636" s="57" t="str">
        <f t="shared" si="117"/>
        <v>Q1</v>
      </c>
      <c r="E636" s="16" t="s">
        <v>34</v>
      </c>
      <c r="F636" s="172">
        <v>2019</v>
      </c>
      <c r="G636" s="172">
        <v>6</v>
      </c>
      <c r="H636" s="175"/>
      <c r="I636" s="57" t="str">
        <f t="shared" si="107"/>
        <v>Q1</v>
      </c>
      <c r="J636" s="175" t="s">
        <v>769</v>
      </c>
      <c r="K636" s="175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76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4">
        <v>0.1046</v>
      </c>
      <c r="AE636" s="173">
        <f t="shared" si="110"/>
        <v>0</v>
      </c>
      <c r="AF636" s="173" t="str">
        <f>IF(AND(COUNTIFS($J$18:J636,J636)=1,AE636=1),1,"")</f>
        <v/>
      </c>
      <c r="AG636" s="173">
        <f>IF(C636="","",IF(AND(COUNTIFS($J$18:J636,J636)=1,C636&lt;&gt;""),1,""))</f>
        <v>1</v>
      </c>
      <c r="AH636" s="173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2">
        <v>2019</v>
      </c>
      <c r="C637" s="172">
        <v>5</v>
      </c>
      <c r="D637" s="57" t="str">
        <f t="shared" si="117"/>
        <v>Q1</v>
      </c>
      <c r="E637" s="16" t="s">
        <v>34</v>
      </c>
      <c r="F637" s="172">
        <v>2019</v>
      </c>
      <c r="G637" s="172">
        <v>6</v>
      </c>
      <c r="H637" s="175"/>
      <c r="I637" s="57" t="str">
        <f t="shared" si="107"/>
        <v>Q1</v>
      </c>
      <c r="J637" s="175" t="s">
        <v>771</v>
      </c>
      <c r="K637" s="175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76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4">
        <v>0.13550000000000001</v>
      </c>
      <c r="AE637" s="173">
        <f t="shared" si="110"/>
        <v>1</v>
      </c>
      <c r="AF637" s="173">
        <f>IF(AND(COUNTIFS($J$18:J637,J637)=1,AE637=1),1,"")</f>
        <v>1</v>
      </c>
      <c r="AG637" s="173">
        <f>IF(C637="","",IF(AND(COUNTIFS($J$18:J637,J637)=1,C637&lt;&gt;""),1,""))</f>
        <v>1</v>
      </c>
      <c r="AH637" s="173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2">
        <v>2019</v>
      </c>
      <c r="C638" s="172">
        <v>5</v>
      </c>
      <c r="D638" s="57" t="str">
        <f t="shared" si="117"/>
        <v>Q1</v>
      </c>
      <c r="E638" s="16" t="s">
        <v>34</v>
      </c>
      <c r="F638" s="172">
        <v>2019</v>
      </c>
      <c r="G638" s="172">
        <v>6</v>
      </c>
      <c r="H638" s="175"/>
      <c r="I638" s="57" t="str">
        <f t="shared" si="107"/>
        <v>Q1</v>
      </c>
      <c r="J638" s="175" t="s">
        <v>773</v>
      </c>
      <c r="K638" s="175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76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4">
        <v>0.16039999999999999</v>
      </c>
      <c r="AE638" s="173">
        <f t="shared" si="110"/>
        <v>1</v>
      </c>
      <c r="AF638" s="173">
        <f>IF(AND(COUNTIFS($J$18:J638,J638)=1,AE638=1),1,"")</f>
        <v>1</v>
      </c>
      <c r="AG638" s="173">
        <f>IF(C638="","",IF(AND(COUNTIFS($J$18:J638,J638)=1,C638&lt;&gt;""),1,""))</f>
        <v>1</v>
      </c>
      <c r="AH638" s="173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2">
        <v>2019</v>
      </c>
      <c r="C639" s="172">
        <v>5</v>
      </c>
      <c r="D639" s="57" t="str">
        <f t="shared" si="117"/>
        <v>Q1</v>
      </c>
      <c r="E639" s="16" t="s">
        <v>34</v>
      </c>
      <c r="F639" s="172">
        <v>2019</v>
      </c>
      <c r="G639" s="172">
        <v>6</v>
      </c>
      <c r="H639" s="175"/>
      <c r="I639" s="57" t="str">
        <f t="shared" si="107"/>
        <v>Q1</v>
      </c>
      <c r="J639" s="175" t="s">
        <v>773</v>
      </c>
      <c r="K639" s="175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76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4">
        <v>0.16039999999999999</v>
      </c>
      <c r="AE639" s="173">
        <f t="shared" si="110"/>
        <v>1</v>
      </c>
      <c r="AF639" s="173" t="str">
        <f>IF(AND(COUNTIFS($J$18:J639,J639)=1,AE639=1),1,"")</f>
        <v/>
      </c>
      <c r="AG639" s="173" t="str">
        <f>IF(C639="","",IF(AND(COUNTIFS($J$18:J639,J639)=1,C639&lt;&gt;""),1,""))</f>
        <v/>
      </c>
      <c r="AH639" s="173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2">
        <v>2019</v>
      </c>
      <c r="C640" s="172">
        <v>5</v>
      </c>
      <c r="D640" s="57" t="str">
        <f t="shared" si="117"/>
        <v>Q1</v>
      </c>
      <c r="E640" s="16" t="s">
        <v>34</v>
      </c>
      <c r="F640" s="172">
        <v>2019</v>
      </c>
      <c r="G640" s="172">
        <v>6</v>
      </c>
      <c r="H640" s="175"/>
      <c r="I640" s="57" t="str">
        <f t="shared" si="107"/>
        <v>Q1</v>
      </c>
      <c r="J640" s="175" t="s">
        <v>775</v>
      </c>
      <c r="K640" s="175" t="s">
        <v>3155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76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4">
        <v>0.1181</v>
      </c>
      <c r="AE640" s="173">
        <f t="shared" si="110"/>
        <v>1</v>
      </c>
      <c r="AF640" s="173">
        <f>IF(AND(COUNTIFS($J$18:J640,J640)=1,AE640=1),1,"")</f>
        <v>1</v>
      </c>
      <c r="AG640" s="173">
        <f>IF(C640="","",IF(AND(COUNTIFS($J$18:J640,J640)=1,C640&lt;&gt;""),1,""))</f>
        <v>1</v>
      </c>
      <c r="AH640" s="173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2">
        <v>2019</v>
      </c>
      <c r="C641" s="172">
        <v>5</v>
      </c>
      <c r="D641" s="57" t="str">
        <f t="shared" si="117"/>
        <v>Q1</v>
      </c>
      <c r="E641" s="16" t="s">
        <v>34</v>
      </c>
      <c r="F641" s="172">
        <v>2019</v>
      </c>
      <c r="G641" s="172">
        <v>6</v>
      </c>
      <c r="H641" s="175"/>
      <c r="I641" s="57" t="str">
        <f t="shared" si="107"/>
        <v>Q1</v>
      </c>
      <c r="J641" s="175" t="s">
        <v>775</v>
      </c>
      <c r="K641" s="175" t="s">
        <v>3155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76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4">
        <v>0.1181</v>
      </c>
      <c r="AE641" s="173">
        <f t="shared" si="110"/>
        <v>1</v>
      </c>
      <c r="AF641" s="173" t="str">
        <f>IF(AND(COUNTIFS($J$18:J641,J641)=1,AE641=1),1,"")</f>
        <v/>
      </c>
      <c r="AG641" s="173" t="str">
        <f>IF(C641="","",IF(AND(COUNTIFS($J$18:J641,J641)=1,C641&lt;&gt;""),1,""))</f>
        <v/>
      </c>
      <c r="AH641" s="173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2">
        <v>2019</v>
      </c>
      <c r="C642" s="172">
        <v>5</v>
      </c>
      <c r="D642" s="57" t="str">
        <f t="shared" si="117"/>
        <v>Q1</v>
      </c>
      <c r="E642" s="16" t="s">
        <v>34</v>
      </c>
      <c r="F642" s="172">
        <v>2019</v>
      </c>
      <c r="G642" s="172">
        <v>6</v>
      </c>
      <c r="H642" s="175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5" t="s">
        <v>776</v>
      </c>
      <c r="K642" s="175" t="s">
        <v>3156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76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4">
        <v>0.1003</v>
      </c>
      <c r="AE642" s="173">
        <f t="shared" ref="AE642:AE705" si="122">IF(Q642="","",IF(Q642="Yes",1,0))</f>
        <v>0</v>
      </c>
      <c r="AF642" s="173" t="str">
        <f>IF(AND(COUNTIFS($J$18:J642,J642)=1,AE642=1),1,"")</f>
        <v/>
      </c>
      <c r="AG642" s="173">
        <f>IF(C642="","",IF(AND(COUNTIFS($J$18:J642,J642)=1,C642&lt;&gt;""),1,""))</f>
        <v>1</v>
      </c>
      <c r="AH642" s="173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2">
        <v>2019</v>
      </c>
      <c r="C643" s="172">
        <v>5</v>
      </c>
      <c r="D643" s="57" t="str">
        <f t="shared" si="117"/>
        <v>Q1</v>
      </c>
      <c r="E643" s="16" t="s">
        <v>34</v>
      </c>
      <c r="F643" s="172">
        <v>2019</v>
      </c>
      <c r="G643" s="172">
        <v>6</v>
      </c>
      <c r="H643" s="175"/>
      <c r="I643" s="57" t="str">
        <f t="shared" si="119"/>
        <v>Q1</v>
      </c>
      <c r="J643" s="175" t="s">
        <v>776</v>
      </c>
      <c r="K643" s="175" t="s">
        <v>3156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76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4">
        <v>0.1003</v>
      </c>
      <c r="AE643" s="173">
        <f t="shared" si="122"/>
        <v>0</v>
      </c>
      <c r="AF643" s="173" t="str">
        <f>IF(AND(COUNTIFS($J$18:J643,J643)=1,AE643=1),1,"")</f>
        <v/>
      </c>
      <c r="AG643" s="173" t="str">
        <f>IF(C643="","",IF(AND(COUNTIFS($J$18:J643,J643)=1,C643&lt;&gt;""),1,""))</f>
        <v/>
      </c>
      <c r="AH643" s="173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2">
        <v>2019</v>
      </c>
      <c r="C644" s="172">
        <v>5</v>
      </c>
      <c r="D644" s="57" t="str">
        <f t="shared" si="117"/>
        <v>Q1</v>
      </c>
      <c r="E644" s="16" t="s">
        <v>34</v>
      </c>
      <c r="F644" s="172">
        <v>2019</v>
      </c>
      <c r="G644" s="172">
        <v>6</v>
      </c>
      <c r="H644" s="175"/>
      <c r="I644" s="57" t="str">
        <f t="shared" si="119"/>
        <v>Q1</v>
      </c>
      <c r="J644" s="175" t="s">
        <v>780</v>
      </c>
      <c r="K644" s="175" t="s">
        <v>3152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76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4">
        <v>8.09E-2</v>
      </c>
      <c r="AE644" s="173">
        <f t="shared" si="122"/>
        <v>0</v>
      </c>
      <c r="AF644" s="173" t="str">
        <f>IF(AND(COUNTIFS($J$18:J644,J644)=1,AE644=1),1,"")</f>
        <v/>
      </c>
      <c r="AG644" s="173">
        <f>IF(C644="","",IF(AND(COUNTIFS($J$18:J644,J644)=1,C644&lt;&gt;""),1,""))</f>
        <v>1</v>
      </c>
      <c r="AH644" s="173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2">
        <v>2019</v>
      </c>
      <c r="C645" s="172">
        <v>5</v>
      </c>
      <c r="D645" s="57" t="str">
        <f t="shared" si="117"/>
        <v>Q1</v>
      </c>
      <c r="E645" s="16" t="s">
        <v>34</v>
      </c>
      <c r="F645" s="172">
        <v>2019</v>
      </c>
      <c r="G645" s="172">
        <v>6</v>
      </c>
      <c r="H645" s="175"/>
      <c r="I645" s="57" t="str">
        <f t="shared" si="119"/>
        <v>Q1</v>
      </c>
      <c r="J645" s="175" t="s">
        <v>780</v>
      </c>
      <c r="K645" s="175" t="s">
        <v>3152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76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4">
        <v>8.09E-2</v>
      </c>
      <c r="AE645" s="173">
        <f t="shared" si="122"/>
        <v>0</v>
      </c>
      <c r="AF645" s="173" t="str">
        <f>IF(AND(COUNTIFS($J$18:J645,J645)=1,AE645=1),1,"")</f>
        <v/>
      </c>
      <c r="AG645" s="173" t="str">
        <f>IF(C645="","",IF(AND(COUNTIFS($J$18:J645,J645)=1,C645&lt;&gt;""),1,""))</f>
        <v/>
      </c>
      <c r="AH645" s="173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2">
        <v>2019</v>
      </c>
      <c r="C646" s="172">
        <v>5</v>
      </c>
      <c r="D646" s="57" t="str">
        <f t="shared" si="117"/>
        <v>Q1</v>
      </c>
      <c r="E646" s="16" t="s">
        <v>34</v>
      </c>
      <c r="F646" s="172">
        <v>2019</v>
      </c>
      <c r="G646" s="172">
        <v>6</v>
      </c>
      <c r="H646" s="175"/>
      <c r="I646" s="57" t="str">
        <f t="shared" si="119"/>
        <v>Q1</v>
      </c>
      <c r="J646" s="175" t="s">
        <v>782</v>
      </c>
      <c r="K646" s="175" t="s">
        <v>3152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76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4">
        <v>6.8000000000000005E-2</v>
      </c>
      <c r="AE646" s="173">
        <f t="shared" si="122"/>
        <v>0</v>
      </c>
      <c r="AF646" s="173" t="str">
        <f>IF(AND(COUNTIFS($J$18:J646,J646)=1,AE646=1),1,"")</f>
        <v/>
      </c>
      <c r="AG646" s="173">
        <f>IF(C646="","",IF(AND(COUNTIFS($J$18:J646,J646)=1,C646&lt;&gt;""),1,""))</f>
        <v>1</v>
      </c>
      <c r="AH646" s="173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2">
        <v>2019</v>
      </c>
      <c r="C647" s="172">
        <v>5</v>
      </c>
      <c r="D647" s="57" t="str">
        <f t="shared" si="117"/>
        <v>Q1</v>
      </c>
      <c r="E647" s="16" t="s">
        <v>34</v>
      </c>
      <c r="F647" s="172">
        <v>2019</v>
      </c>
      <c r="G647" s="172">
        <v>6</v>
      </c>
      <c r="H647" s="175"/>
      <c r="I647" s="57" t="str">
        <f t="shared" si="119"/>
        <v>Q1</v>
      </c>
      <c r="J647" s="175" t="s">
        <v>782</v>
      </c>
      <c r="K647" s="175" t="s">
        <v>3152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76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4">
        <v>6.8000000000000005E-2</v>
      </c>
      <c r="AE647" s="173">
        <f t="shared" si="122"/>
        <v>0</v>
      </c>
      <c r="AF647" s="173" t="str">
        <f>IF(AND(COUNTIFS($J$18:J647,J647)=1,AE647=1),1,"")</f>
        <v/>
      </c>
      <c r="AG647" s="173" t="str">
        <f>IF(C647="","",IF(AND(COUNTIFS($J$18:J647,J647)=1,C647&lt;&gt;""),1,""))</f>
        <v/>
      </c>
      <c r="AH647" s="173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2">
        <v>2019</v>
      </c>
      <c r="C648" s="172">
        <v>5</v>
      </c>
      <c r="D648" s="57" t="str">
        <f t="shared" si="117"/>
        <v>Q1</v>
      </c>
      <c r="E648" s="16" t="s">
        <v>34</v>
      </c>
      <c r="F648" s="172">
        <v>2019</v>
      </c>
      <c r="G648" s="172">
        <v>6</v>
      </c>
      <c r="H648" s="175"/>
      <c r="I648" s="57" t="str">
        <f t="shared" si="119"/>
        <v>Q1</v>
      </c>
      <c r="J648" s="175" t="s">
        <v>785</v>
      </c>
      <c r="K648" s="175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76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4">
        <v>0.1857</v>
      </c>
      <c r="AE648" s="173">
        <f t="shared" si="122"/>
        <v>0</v>
      </c>
      <c r="AF648" s="173" t="str">
        <f>IF(AND(COUNTIFS($J$18:J648,J648)=1,AE648=1),1,"")</f>
        <v/>
      </c>
      <c r="AG648" s="173">
        <f>IF(C648="","",IF(AND(COUNTIFS($J$18:J648,J648)=1,C648&lt;&gt;""),1,""))</f>
        <v>1</v>
      </c>
      <c r="AH648" s="173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2">
        <v>2019</v>
      </c>
      <c r="C649" s="172">
        <v>5</v>
      </c>
      <c r="D649" s="57" t="str">
        <f t="shared" si="117"/>
        <v>Q1</v>
      </c>
      <c r="E649" s="16" t="s">
        <v>34</v>
      </c>
      <c r="F649" s="172">
        <v>2019</v>
      </c>
      <c r="G649" s="172">
        <v>6</v>
      </c>
      <c r="H649" s="175"/>
      <c r="I649" s="57" t="str">
        <f t="shared" si="119"/>
        <v>Q1</v>
      </c>
      <c r="J649" s="175" t="s">
        <v>787</v>
      </c>
      <c r="K649" s="175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76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4">
        <v>0.1275</v>
      </c>
      <c r="AE649" s="173">
        <f t="shared" si="122"/>
        <v>0</v>
      </c>
      <c r="AF649" s="173" t="str">
        <f>IF(AND(COUNTIFS($J$18:J649,J649)=1,AE649=1),1,"")</f>
        <v/>
      </c>
      <c r="AG649" s="173">
        <f>IF(C649="","",IF(AND(COUNTIFS($J$18:J649,J649)=1,C649&lt;&gt;""),1,""))</f>
        <v>1</v>
      </c>
      <c r="AH649" s="173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2">
        <v>2019</v>
      </c>
      <c r="C650" s="172">
        <v>5</v>
      </c>
      <c r="D650" s="57" t="str">
        <f t="shared" si="117"/>
        <v>Q1</v>
      </c>
      <c r="E650" s="16" t="s">
        <v>34</v>
      </c>
      <c r="F650" s="172">
        <v>2019</v>
      </c>
      <c r="G650" s="172">
        <v>6</v>
      </c>
      <c r="H650" s="175"/>
      <c r="I650" s="57" t="str">
        <f t="shared" si="119"/>
        <v>Q1</v>
      </c>
      <c r="J650" s="175" t="s">
        <v>790</v>
      </c>
      <c r="K650" s="175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76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4">
        <v>8.7599999999999997E-2</v>
      </c>
      <c r="AE650" s="173">
        <f t="shared" si="122"/>
        <v>0</v>
      </c>
      <c r="AF650" s="173" t="str">
        <f>IF(AND(COUNTIFS($J$18:J650,J650)=1,AE650=1),1,"")</f>
        <v/>
      </c>
      <c r="AG650" s="173">
        <f>IF(C650="","",IF(AND(COUNTIFS($J$18:J650,J650)=1,C650&lt;&gt;""),1,""))</f>
        <v>1</v>
      </c>
      <c r="AH650" s="173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2">
        <v>2019</v>
      </c>
      <c r="C651" s="172">
        <v>5</v>
      </c>
      <c r="D651" s="57" t="str">
        <f t="shared" si="117"/>
        <v>Q1</v>
      </c>
      <c r="E651" s="16" t="s">
        <v>34</v>
      </c>
      <c r="F651" s="172">
        <v>2019</v>
      </c>
      <c r="G651" s="172">
        <v>6</v>
      </c>
      <c r="H651" s="175"/>
      <c r="I651" s="57" t="str">
        <f t="shared" si="119"/>
        <v>Q1</v>
      </c>
      <c r="J651" s="175" t="s">
        <v>790</v>
      </c>
      <c r="K651" s="175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76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4">
        <v>8.7599999999999997E-2</v>
      </c>
      <c r="AE651" s="173">
        <f t="shared" si="122"/>
        <v>0</v>
      </c>
      <c r="AF651" s="173" t="str">
        <f>IF(AND(COUNTIFS($J$18:J651,J651)=1,AE651=1),1,"")</f>
        <v/>
      </c>
      <c r="AG651" s="173" t="str">
        <f>IF(C651="","",IF(AND(COUNTIFS($J$18:J651,J651)=1,C651&lt;&gt;""),1,""))</f>
        <v/>
      </c>
      <c r="AH651" s="173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2">
        <v>2019</v>
      </c>
      <c r="C652" s="172">
        <v>5</v>
      </c>
      <c r="D652" s="57" t="str">
        <f t="shared" si="117"/>
        <v>Q1</v>
      </c>
      <c r="E652" s="16" t="s">
        <v>34</v>
      </c>
      <c r="F652" s="172">
        <v>2019</v>
      </c>
      <c r="G652" s="172">
        <v>6</v>
      </c>
      <c r="H652" s="175"/>
      <c r="I652" s="57" t="str">
        <f t="shared" si="119"/>
        <v>Q1</v>
      </c>
      <c r="J652" s="175" t="s">
        <v>790</v>
      </c>
      <c r="K652" s="175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76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4">
        <v>8.7599999999999997E-2</v>
      </c>
      <c r="AE652" s="173">
        <f t="shared" si="122"/>
        <v>0</v>
      </c>
      <c r="AF652" s="173" t="str">
        <f>IF(AND(COUNTIFS($J$18:J652,J652)=1,AE652=1),1,"")</f>
        <v/>
      </c>
      <c r="AG652" s="173" t="str">
        <f>IF(C652="","",IF(AND(COUNTIFS($J$18:J652,J652)=1,C652&lt;&gt;""),1,""))</f>
        <v/>
      </c>
      <c r="AH652" s="173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2">
        <v>2019</v>
      </c>
      <c r="C653" s="172">
        <v>5</v>
      </c>
      <c r="D653" s="57" t="str">
        <f t="shared" si="117"/>
        <v>Q1</v>
      </c>
      <c r="E653" s="16" t="s">
        <v>34</v>
      </c>
      <c r="F653" s="172">
        <v>2019</v>
      </c>
      <c r="G653" s="172">
        <v>6</v>
      </c>
      <c r="H653" s="175"/>
      <c r="I653" s="57" t="str">
        <f t="shared" si="119"/>
        <v>Q1</v>
      </c>
      <c r="J653" s="175" t="s">
        <v>790</v>
      </c>
      <c r="K653" s="175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76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4">
        <v>8.7599999999999997E-2</v>
      </c>
      <c r="AE653" s="173">
        <f t="shared" si="122"/>
        <v>0</v>
      </c>
      <c r="AF653" s="173" t="str">
        <f>IF(AND(COUNTIFS($J$18:J653,J653)=1,AE653=1),1,"")</f>
        <v/>
      </c>
      <c r="AG653" s="173" t="str">
        <f>IF(C653="","",IF(AND(COUNTIFS($J$18:J653,J653)=1,C653&lt;&gt;""),1,""))</f>
        <v/>
      </c>
      <c r="AH653" s="173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2">
        <v>2019</v>
      </c>
      <c r="C654" s="172">
        <v>5</v>
      </c>
      <c r="D654" s="57" t="str">
        <f t="shared" si="117"/>
        <v>Q1</v>
      </c>
      <c r="E654" s="16" t="s">
        <v>34</v>
      </c>
      <c r="F654" s="172">
        <v>2019</v>
      </c>
      <c r="G654" s="172">
        <v>6</v>
      </c>
      <c r="H654" s="175"/>
      <c r="I654" s="57" t="str">
        <f t="shared" si="119"/>
        <v>Q1</v>
      </c>
      <c r="J654" s="175" t="s">
        <v>792</v>
      </c>
      <c r="K654" s="175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76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4">
        <v>0.1</v>
      </c>
      <c r="AE654" s="173">
        <f t="shared" si="122"/>
        <v>1</v>
      </c>
      <c r="AF654" s="173">
        <f>IF(AND(COUNTIFS($J$18:J654,J654)=1,AE654=1),1,"")</f>
        <v>1</v>
      </c>
      <c r="AG654" s="173">
        <f>IF(C654="","",IF(AND(COUNTIFS($J$18:J654,J654)=1,C654&lt;&gt;""),1,""))</f>
        <v>1</v>
      </c>
      <c r="AH654" s="173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2">
        <v>2019</v>
      </c>
      <c r="C655" s="172">
        <v>5</v>
      </c>
      <c r="D655" s="57" t="str">
        <f t="shared" si="117"/>
        <v>Q1</v>
      </c>
      <c r="E655" s="16" t="s">
        <v>34</v>
      </c>
      <c r="F655" s="172">
        <v>2019</v>
      </c>
      <c r="G655" s="172">
        <v>6</v>
      </c>
      <c r="H655" s="175"/>
      <c r="I655" s="57" t="str">
        <f t="shared" si="119"/>
        <v>Q1</v>
      </c>
      <c r="J655" s="175" t="s">
        <v>792</v>
      </c>
      <c r="K655" s="175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76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4">
        <v>0.1</v>
      </c>
      <c r="AE655" s="173">
        <f t="shared" si="122"/>
        <v>1</v>
      </c>
      <c r="AF655" s="173" t="str">
        <f>IF(AND(COUNTIFS($J$18:J655,J655)=1,AE655=1),1,"")</f>
        <v/>
      </c>
      <c r="AG655" s="173" t="str">
        <f>IF(C655="","",IF(AND(COUNTIFS($J$18:J655,J655)=1,C655&lt;&gt;""),1,""))</f>
        <v/>
      </c>
      <c r="AH655" s="173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2">
        <v>2019</v>
      </c>
      <c r="C656" s="172">
        <v>5</v>
      </c>
      <c r="D656" s="57" t="str">
        <f t="shared" si="117"/>
        <v>Q1</v>
      </c>
      <c r="E656" s="16" t="s">
        <v>34</v>
      </c>
      <c r="F656" s="172">
        <v>2019</v>
      </c>
      <c r="G656" s="172">
        <v>6</v>
      </c>
      <c r="H656" s="175"/>
      <c r="I656" s="57" t="str">
        <f t="shared" si="119"/>
        <v>Q1</v>
      </c>
      <c r="J656" s="175" t="s">
        <v>792</v>
      </c>
      <c r="K656" s="175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76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4">
        <v>0.1</v>
      </c>
      <c r="AE656" s="173">
        <f t="shared" si="122"/>
        <v>1</v>
      </c>
      <c r="AF656" s="173" t="str">
        <f>IF(AND(COUNTIFS($J$18:J656,J656)=1,AE656=1),1,"")</f>
        <v/>
      </c>
      <c r="AG656" s="173" t="str">
        <f>IF(C656="","",IF(AND(COUNTIFS($J$18:J656,J656)=1,C656&lt;&gt;""),1,""))</f>
        <v/>
      </c>
      <c r="AH656" s="173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2">
        <v>2019</v>
      </c>
      <c r="C657" s="172">
        <v>2</v>
      </c>
      <c r="D657" s="57" t="str">
        <f t="shared" si="117"/>
        <v>Q4</v>
      </c>
      <c r="E657" s="16" t="s">
        <v>28</v>
      </c>
      <c r="F657" s="172">
        <v>2019</v>
      </c>
      <c r="G657" s="172">
        <v>3</v>
      </c>
      <c r="H657" s="175"/>
      <c r="I657" s="57" t="str">
        <f t="shared" si="119"/>
        <v>Q4</v>
      </c>
      <c r="J657" s="175" t="s">
        <v>794</v>
      </c>
      <c r="K657" s="175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76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4">
        <v>0.1033</v>
      </c>
      <c r="AE657" s="173">
        <f t="shared" si="122"/>
        <v>1</v>
      </c>
      <c r="AF657" s="173">
        <f>IF(AND(COUNTIFS($J$18:J657,J657)=1,AE657=1),1,"")</f>
        <v>1</v>
      </c>
      <c r="AG657" s="173">
        <f>IF(C657="","",IF(AND(COUNTIFS($J$18:J657,J657)=1,C657&lt;&gt;""),1,""))</f>
        <v>1</v>
      </c>
      <c r="AH657" s="173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2">
        <v>2019</v>
      </c>
      <c r="C658" s="172">
        <v>2</v>
      </c>
      <c r="D658" s="57" t="str">
        <f t="shared" si="117"/>
        <v>Q4</v>
      </c>
      <c r="E658" s="16" t="s">
        <v>28</v>
      </c>
      <c r="F658" s="172">
        <v>2019</v>
      </c>
      <c r="G658" s="172">
        <v>3</v>
      </c>
      <c r="H658" s="175"/>
      <c r="I658" s="57" t="str">
        <f t="shared" si="119"/>
        <v>Q4</v>
      </c>
      <c r="J658" s="175" t="s">
        <v>796</v>
      </c>
      <c r="K658" s="175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76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4">
        <v>0.16139999999999999</v>
      </c>
      <c r="AE658" s="173">
        <f t="shared" si="122"/>
        <v>1</v>
      </c>
      <c r="AF658" s="173">
        <f>IF(AND(COUNTIFS($J$18:J658,J658)=1,AE658=1),1,"")</f>
        <v>1</v>
      </c>
      <c r="AG658" s="173">
        <f>IF(C658="","",IF(AND(COUNTIFS($J$18:J658,J658)=1,C658&lt;&gt;""),1,""))</f>
        <v>1</v>
      </c>
      <c r="AH658" s="173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2">
        <v>2019</v>
      </c>
      <c r="C659" s="172">
        <v>2</v>
      </c>
      <c r="D659" s="57" t="str">
        <f t="shared" si="117"/>
        <v>Q4</v>
      </c>
      <c r="E659" s="16" t="s">
        <v>28</v>
      </c>
      <c r="F659" s="172">
        <v>2019</v>
      </c>
      <c r="G659" s="172">
        <v>3</v>
      </c>
      <c r="H659" s="175"/>
      <c r="I659" s="57" t="str">
        <f t="shared" si="119"/>
        <v>Q4</v>
      </c>
      <c r="J659" s="175" t="s">
        <v>798</v>
      </c>
      <c r="K659" s="175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76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4">
        <v>0.13070000000000001</v>
      </c>
      <c r="AE659" s="173">
        <f t="shared" si="122"/>
        <v>0</v>
      </c>
      <c r="AF659" s="173" t="str">
        <f>IF(AND(COUNTIFS($J$18:J659,J659)=1,AE659=1),1,"")</f>
        <v/>
      </c>
      <c r="AG659" s="173">
        <f>IF(C659="","",IF(AND(COUNTIFS($J$18:J659,J659)=1,C659&lt;&gt;""),1,""))</f>
        <v>1</v>
      </c>
      <c r="AH659" s="173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2">
        <v>2019</v>
      </c>
      <c r="C660" s="172">
        <v>1</v>
      </c>
      <c r="D660" s="57" t="str">
        <f t="shared" si="117"/>
        <v>Q4</v>
      </c>
      <c r="E660" s="16" t="s">
        <v>28</v>
      </c>
      <c r="F660" s="172">
        <v>2019</v>
      </c>
      <c r="G660" s="172">
        <v>3</v>
      </c>
      <c r="H660" s="175"/>
      <c r="I660" s="57" t="str">
        <f t="shared" si="119"/>
        <v>Q4</v>
      </c>
      <c r="J660" s="175" t="s">
        <v>799</v>
      </c>
      <c r="K660" s="175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76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4">
        <v>9.4399999999999998E-2</v>
      </c>
      <c r="AE660" s="173">
        <f t="shared" si="122"/>
        <v>0</v>
      </c>
      <c r="AF660" s="173" t="str">
        <f>IF(AND(COUNTIFS($J$18:J660,J660)=1,AE660=1),1,"")</f>
        <v/>
      </c>
      <c r="AG660" s="173">
        <f>IF(C660="","",IF(AND(COUNTIFS($J$18:J660,J660)=1,C660&lt;&gt;""),1,""))</f>
        <v>1</v>
      </c>
      <c r="AH660" s="173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2">
        <v>2019</v>
      </c>
      <c r="C661" s="172">
        <v>1</v>
      </c>
      <c r="D661" s="57" t="str">
        <f t="shared" si="117"/>
        <v>Q4</v>
      </c>
      <c r="E661" s="16" t="s">
        <v>28</v>
      </c>
      <c r="F661" s="172">
        <v>2019</v>
      </c>
      <c r="G661" s="172">
        <v>3</v>
      </c>
      <c r="H661" s="175"/>
      <c r="I661" s="57" t="str">
        <f t="shared" si="119"/>
        <v>Q4</v>
      </c>
      <c r="J661" s="175" t="s">
        <v>803</v>
      </c>
      <c r="K661" s="175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76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4">
        <v>0.2107</v>
      </c>
      <c r="AE661" s="173">
        <f t="shared" si="122"/>
        <v>0</v>
      </c>
      <c r="AF661" s="173" t="str">
        <f>IF(AND(COUNTIFS($J$18:J661,J661)=1,AE661=1),1,"")</f>
        <v/>
      </c>
      <c r="AG661" s="173">
        <f>IF(C661="","",IF(AND(COUNTIFS($J$18:J661,J661)=1,C661&lt;&gt;""),1,""))</f>
        <v>1</v>
      </c>
      <c r="AH661" s="173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2">
        <v>2019</v>
      </c>
      <c r="C662" s="172">
        <v>1</v>
      </c>
      <c r="D662" s="57" t="str">
        <f t="shared" si="117"/>
        <v>Q4</v>
      </c>
      <c r="E662" s="16" t="s">
        <v>28</v>
      </c>
      <c r="F662" s="172">
        <v>2019</v>
      </c>
      <c r="G662" s="172">
        <v>3</v>
      </c>
      <c r="H662" s="175"/>
      <c r="I662" s="57" t="str">
        <f t="shared" si="119"/>
        <v>Q4</v>
      </c>
      <c r="J662" s="175" t="s">
        <v>803</v>
      </c>
      <c r="K662" s="175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76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4">
        <v>0.2107</v>
      </c>
      <c r="AE662" s="173">
        <f t="shared" si="122"/>
        <v>0</v>
      </c>
      <c r="AF662" s="173" t="str">
        <f>IF(AND(COUNTIFS($J$18:J662,J662)=1,AE662=1),1,"")</f>
        <v/>
      </c>
      <c r="AG662" s="173" t="str">
        <f>IF(C662="","",IF(AND(COUNTIFS($J$18:J662,J662)=1,C662&lt;&gt;""),1,""))</f>
        <v/>
      </c>
      <c r="AH662" s="173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2">
        <v>2019</v>
      </c>
      <c r="C663" s="172">
        <v>1</v>
      </c>
      <c r="D663" s="57" t="str">
        <f t="shared" si="117"/>
        <v>Q4</v>
      </c>
      <c r="E663" s="16" t="s">
        <v>28</v>
      </c>
      <c r="F663" s="172">
        <v>2019</v>
      </c>
      <c r="G663" s="172">
        <v>3</v>
      </c>
      <c r="H663" s="175"/>
      <c r="I663" s="57" t="str">
        <f t="shared" si="119"/>
        <v>Q4</v>
      </c>
      <c r="J663" s="175" t="s">
        <v>803</v>
      </c>
      <c r="K663" s="175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76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4">
        <v>0.2107</v>
      </c>
      <c r="AE663" s="173">
        <f t="shared" si="122"/>
        <v>0</v>
      </c>
      <c r="AF663" s="173" t="str">
        <f>IF(AND(COUNTIFS($J$18:J663,J663)=1,AE663=1),1,"")</f>
        <v/>
      </c>
      <c r="AG663" s="173" t="str">
        <f>IF(C663="","",IF(AND(COUNTIFS($J$18:J663,J663)=1,C663&lt;&gt;""),1,""))</f>
        <v/>
      </c>
      <c r="AH663" s="173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2">
        <v>2019</v>
      </c>
      <c r="C664" s="172">
        <v>1</v>
      </c>
      <c r="D664" s="57" t="str">
        <f t="shared" si="117"/>
        <v>Q4</v>
      </c>
      <c r="E664" s="16" t="s">
        <v>28</v>
      </c>
      <c r="F664" s="172">
        <v>2019</v>
      </c>
      <c r="G664" s="172">
        <v>3</v>
      </c>
      <c r="H664" s="175"/>
      <c r="I664" s="57" t="str">
        <f t="shared" si="119"/>
        <v>Q4</v>
      </c>
      <c r="J664" s="175" t="s">
        <v>803</v>
      </c>
      <c r="K664" s="175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76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4">
        <v>0.2107</v>
      </c>
      <c r="AE664" s="173">
        <f t="shared" si="122"/>
        <v>0</v>
      </c>
      <c r="AF664" s="173" t="str">
        <f>IF(AND(COUNTIFS($J$18:J664,J664)=1,AE664=1),1,"")</f>
        <v/>
      </c>
      <c r="AG664" s="173" t="str">
        <f>IF(C664="","",IF(AND(COUNTIFS($J$18:J664,J664)=1,C664&lt;&gt;""),1,""))</f>
        <v/>
      </c>
      <c r="AH664" s="173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2">
        <v>2019</v>
      </c>
      <c r="C665" s="172">
        <v>1</v>
      </c>
      <c r="D665" s="57" t="str">
        <f t="shared" si="117"/>
        <v>Q4</v>
      </c>
      <c r="E665" s="16" t="s">
        <v>28</v>
      </c>
      <c r="F665" s="172">
        <v>2019</v>
      </c>
      <c r="G665" s="172">
        <v>3</v>
      </c>
      <c r="H665" s="175"/>
      <c r="I665" s="57" t="str">
        <f t="shared" si="119"/>
        <v>Q4</v>
      </c>
      <c r="J665" s="175" t="s">
        <v>804</v>
      </c>
      <c r="K665" s="175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76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4">
        <v>0.14430000000000001</v>
      </c>
      <c r="AE665" s="173">
        <f t="shared" si="122"/>
        <v>0</v>
      </c>
      <c r="AF665" s="173" t="str">
        <f>IF(AND(COUNTIFS($J$18:J665,J665)=1,AE665=1),1,"")</f>
        <v/>
      </c>
      <c r="AG665" s="173">
        <f>IF(C665="","",IF(AND(COUNTIFS($J$18:J665,J665)=1,C665&lt;&gt;""),1,""))</f>
        <v>1</v>
      </c>
      <c r="AH665" s="173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2">
        <v>2019</v>
      </c>
      <c r="C666" s="172">
        <v>1</v>
      </c>
      <c r="D666" s="57" t="str">
        <f t="shared" si="117"/>
        <v>Q4</v>
      </c>
      <c r="E666" s="16" t="s">
        <v>28</v>
      </c>
      <c r="F666" s="172">
        <v>2019</v>
      </c>
      <c r="G666" s="172">
        <v>3</v>
      </c>
      <c r="H666" s="175"/>
      <c r="I666" s="57" t="str">
        <f t="shared" si="119"/>
        <v>Q4</v>
      </c>
      <c r="J666" s="175" t="s">
        <v>804</v>
      </c>
      <c r="K666" s="175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76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4">
        <v>0.14430000000000001</v>
      </c>
      <c r="AE666" s="173">
        <f t="shared" si="122"/>
        <v>0</v>
      </c>
      <c r="AF666" s="173" t="str">
        <f>IF(AND(COUNTIFS($J$18:J666,J666)=1,AE666=1),1,"")</f>
        <v/>
      </c>
      <c r="AG666" s="173" t="str">
        <f>IF(C666="","",IF(AND(COUNTIFS($J$18:J666,J666)=1,C666&lt;&gt;""),1,""))</f>
        <v/>
      </c>
      <c r="AH666" s="173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2">
        <v>2019</v>
      </c>
      <c r="C667" s="172">
        <v>1</v>
      </c>
      <c r="D667" s="57" t="str">
        <f t="shared" si="117"/>
        <v>Q4</v>
      </c>
      <c r="E667" s="16" t="s">
        <v>28</v>
      </c>
      <c r="F667" s="172">
        <v>2019</v>
      </c>
      <c r="G667" s="172">
        <v>3</v>
      </c>
      <c r="H667" s="175"/>
      <c r="I667" s="57" t="str">
        <f t="shared" si="119"/>
        <v>Q4</v>
      </c>
      <c r="J667" s="175" t="s">
        <v>804</v>
      </c>
      <c r="K667" s="175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76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4">
        <v>0.14430000000000001</v>
      </c>
      <c r="AE667" s="173">
        <f t="shared" si="122"/>
        <v>0</v>
      </c>
      <c r="AF667" s="173" t="str">
        <f>IF(AND(COUNTIFS($J$18:J667,J667)=1,AE667=1),1,"")</f>
        <v/>
      </c>
      <c r="AG667" s="173" t="str">
        <f>IF(C667="","",IF(AND(COUNTIFS($J$18:J667,J667)=1,C667&lt;&gt;""),1,""))</f>
        <v/>
      </c>
      <c r="AH667" s="173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2">
        <v>2019</v>
      </c>
      <c r="C668" s="172">
        <v>3</v>
      </c>
      <c r="D668" s="57" t="str">
        <f t="shared" si="117"/>
        <v>Q4</v>
      </c>
      <c r="E668" s="16" t="s">
        <v>28</v>
      </c>
      <c r="F668" s="172">
        <v>2019</v>
      </c>
      <c r="G668" s="172">
        <v>3</v>
      </c>
      <c r="H668" s="175"/>
      <c r="I668" s="57" t="str">
        <f t="shared" si="119"/>
        <v>Q4</v>
      </c>
      <c r="J668" s="175" t="s">
        <v>806</v>
      </c>
      <c r="K668" s="175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76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4">
        <v>0.11169999999999999</v>
      </c>
      <c r="AE668" s="173">
        <f t="shared" si="122"/>
        <v>1</v>
      </c>
      <c r="AF668" s="173">
        <f>IF(AND(COUNTIFS($J$18:J668,J668)=1,AE668=1),1,"")</f>
        <v>1</v>
      </c>
      <c r="AG668" s="173">
        <f>IF(C668="","",IF(AND(COUNTIFS($J$18:J668,J668)=1,C668&lt;&gt;""),1,""))</f>
        <v>1</v>
      </c>
      <c r="AH668" s="173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2">
        <v>2019</v>
      </c>
      <c r="C669" s="172">
        <v>3</v>
      </c>
      <c r="D669" s="57" t="str">
        <f t="shared" si="117"/>
        <v>Q4</v>
      </c>
      <c r="E669" s="16" t="s">
        <v>28</v>
      </c>
      <c r="F669" s="172">
        <v>2019</v>
      </c>
      <c r="G669" s="172">
        <v>3</v>
      </c>
      <c r="H669" s="175"/>
      <c r="I669" s="57" t="str">
        <f t="shared" si="119"/>
        <v>Q4</v>
      </c>
      <c r="J669" s="175" t="s">
        <v>806</v>
      </c>
      <c r="K669" s="175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76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4">
        <v>0.11169999999999999</v>
      </c>
      <c r="AE669" s="173">
        <f t="shared" si="122"/>
        <v>1</v>
      </c>
      <c r="AF669" s="173" t="str">
        <f>IF(AND(COUNTIFS($J$18:J669,J669)=1,AE669=1),1,"")</f>
        <v/>
      </c>
      <c r="AG669" s="173" t="str">
        <f>IF(C669="","",IF(AND(COUNTIFS($J$18:J669,J669)=1,C669&lt;&gt;""),1,""))</f>
        <v/>
      </c>
      <c r="AH669" s="173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2">
        <v>2019</v>
      </c>
      <c r="C670" s="172">
        <v>3</v>
      </c>
      <c r="D670" s="57" t="str">
        <f t="shared" si="117"/>
        <v>Q4</v>
      </c>
      <c r="E670" s="16" t="s">
        <v>28</v>
      </c>
      <c r="F670" s="172">
        <v>2019</v>
      </c>
      <c r="G670" s="172">
        <v>3</v>
      </c>
      <c r="H670" s="175"/>
      <c r="I670" s="57" t="str">
        <f t="shared" si="119"/>
        <v>Q4</v>
      </c>
      <c r="J670" s="175" t="s">
        <v>808</v>
      </c>
      <c r="K670" s="175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76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4">
        <v>0.11410000000000001</v>
      </c>
      <c r="AE670" s="173">
        <f t="shared" si="122"/>
        <v>0</v>
      </c>
      <c r="AF670" s="173" t="str">
        <f>IF(AND(COUNTIFS($J$18:J670,J670)=1,AE670=1),1,"")</f>
        <v/>
      </c>
      <c r="AG670" s="173">
        <f>IF(C670="","",IF(AND(COUNTIFS($J$18:J670,J670)=1,C670&lt;&gt;""),1,""))</f>
        <v>1</v>
      </c>
      <c r="AH670" s="173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2">
        <v>2019</v>
      </c>
      <c r="C671" s="172">
        <v>3</v>
      </c>
      <c r="D671" s="57" t="str">
        <f t="shared" si="117"/>
        <v>Q4</v>
      </c>
      <c r="E671" s="16" t="s">
        <v>28</v>
      </c>
      <c r="F671" s="172">
        <v>2019</v>
      </c>
      <c r="G671" s="172">
        <v>3</v>
      </c>
      <c r="H671" s="175"/>
      <c r="I671" s="57" t="str">
        <f t="shared" si="119"/>
        <v>Q4</v>
      </c>
      <c r="J671" s="175" t="s">
        <v>810</v>
      </c>
      <c r="K671" s="175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76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4">
        <v>0.1653</v>
      </c>
      <c r="AE671" s="173">
        <f t="shared" si="122"/>
        <v>0</v>
      </c>
      <c r="AF671" s="173" t="str">
        <f>IF(AND(COUNTIFS($J$18:J671,J671)=1,AE671=1),1,"")</f>
        <v/>
      </c>
      <c r="AG671" s="173">
        <f>IF(C671="","",IF(AND(COUNTIFS($J$18:J671,J671)=1,C671&lt;&gt;""),1,""))</f>
        <v>1</v>
      </c>
      <c r="AH671" s="173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2">
        <v>2019</v>
      </c>
      <c r="C672" s="172">
        <v>3</v>
      </c>
      <c r="D672" s="57" t="str">
        <f t="shared" si="117"/>
        <v>Q4</v>
      </c>
      <c r="E672" s="16" t="s">
        <v>28</v>
      </c>
      <c r="F672" s="172">
        <v>2019</v>
      </c>
      <c r="G672" s="172">
        <v>3</v>
      </c>
      <c r="H672" s="175"/>
      <c r="I672" s="57" t="str">
        <f t="shared" si="119"/>
        <v>Q4</v>
      </c>
      <c r="J672" s="175" t="s">
        <v>810</v>
      </c>
      <c r="K672" s="175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76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4">
        <v>0.1653</v>
      </c>
      <c r="AE672" s="173">
        <f t="shared" si="122"/>
        <v>0</v>
      </c>
      <c r="AF672" s="173" t="str">
        <f>IF(AND(COUNTIFS($J$18:J672,J672)=1,AE672=1),1,"")</f>
        <v/>
      </c>
      <c r="AG672" s="173" t="str">
        <f>IF(C672="","",IF(AND(COUNTIFS($J$18:J672,J672)=1,C672&lt;&gt;""),1,""))</f>
        <v/>
      </c>
      <c r="AH672" s="173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2">
        <v>2019</v>
      </c>
      <c r="C673" s="172">
        <v>3</v>
      </c>
      <c r="D673" s="57" t="str">
        <f t="shared" si="117"/>
        <v>Q4</v>
      </c>
      <c r="E673" s="16" t="s">
        <v>28</v>
      </c>
      <c r="F673" s="172">
        <v>2019</v>
      </c>
      <c r="G673" s="172">
        <v>3</v>
      </c>
      <c r="H673" s="175"/>
      <c r="I673" s="57" t="str">
        <f t="shared" si="119"/>
        <v>Q4</v>
      </c>
      <c r="J673" s="175" t="s">
        <v>811</v>
      </c>
      <c r="K673" s="175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76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4">
        <v>0.1767</v>
      </c>
      <c r="AE673" s="173">
        <f t="shared" si="122"/>
        <v>0</v>
      </c>
      <c r="AF673" s="173" t="str">
        <f>IF(AND(COUNTIFS($J$18:J673,J673)=1,AE673=1),1,"")</f>
        <v/>
      </c>
      <c r="AG673" s="173">
        <f>IF(C673="","",IF(AND(COUNTIFS($J$18:J673,J673)=1,C673&lt;&gt;""),1,""))</f>
        <v>1</v>
      </c>
      <c r="AH673" s="173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2">
        <v>2019</v>
      </c>
      <c r="C674" s="172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2">
        <v>2019</v>
      </c>
      <c r="G674" s="172">
        <v>3</v>
      </c>
      <c r="H674" s="175"/>
      <c r="I674" s="57" t="str">
        <f t="shared" si="119"/>
        <v>Q4</v>
      </c>
      <c r="J674" s="175" t="s">
        <v>812</v>
      </c>
      <c r="K674" s="175" t="s">
        <v>3157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76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4">
        <v>8.5699999999999998E-2</v>
      </c>
      <c r="AE674" s="173">
        <f t="shared" si="122"/>
        <v>1</v>
      </c>
      <c r="AF674" s="173">
        <f>IF(AND(COUNTIFS($J$18:J674,J674)=1,AE674=1),1,"")</f>
        <v>1</v>
      </c>
      <c r="AG674" s="173">
        <f>IF(C674="","",IF(AND(COUNTIFS($J$18:J674,J674)=1,C674&lt;&gt;""),1,""))</f>
        <v>1</v>
      </c>
      <c r="AH674" s="173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2">
        <v>2019</v>
      </c>
      <c r="C675" s="172">
        <v>3</v>
      </c>
      <c r="D675" s="57" t="str">
        <f t="shared" si="129"/>
        <v>Q4</v>
      </c>
      <c r="E675" s="16" t="s">
        <v>28</v>
      </c>
      <c r="F675" s="172">
        <v>2019</v>
      </c>
      <c r="G675" s="172">
        <v>3</v>
      </c>
      <c r="H675" s="175"/>
      <c r="I675" s="57" t="str">
        <f t="shared" si="119"/>
        <v>Q4</v>
      </c>
      <c r="J675" s="175" t="s">
        <v>813</v>
      </c>
      <c r="K675" s="175" t="s">
        <v>3118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76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4">
        <v>0.1414</v>
      </c>
      <c r="AE675" s="173">
        <f t="shared" si="122"/>
        <v>1</v>
      </c>
      <c r="AF675" s="173" t="str">
        <f>IF(AND(COUNTIFS($J$18:J675,J675)=1,AE675=1),1,"")</f>
        <v/>
      </c>
      <c r="AG675" s="173" t="str">
        <f>IF(C675="","",IF(AND(COUNTIFS($J$18:J675,J675)=1,C675&lt;&gt;""),1,""))</f>
        <v/>
      </c>
      <c r="AH675" s="173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2">
        <v>2019</v>
      </c>
      <c r="C676" s="172">
        <v>3</v>
      </c>
      <c r="D676" s="57" t="str">
        <f t="shared" si="129"/>
        <v>Q4</v>
      </c>
      <c r="E676" s="16" t="s">
        <v>28</v>
      </c>
      <c r="F676" s="172">
        <v>2019</v>
      </c>
      <c r="G676" s="172">
        <v>3</v>
      </c>
      <c r="H676" s="175"/>
      <c r="I676" s="57" t="str">
        <f t="shared" si="119"/>
        <v>Q4</v>
      </c>
      <c r="J676" s="175" t="s">
        <v>815</v>
      </c>
      <c r="K676" s="175" t="s">
        <v>3118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76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4">
        <v>0.1414</v>
      </c>
      <c r="AE676" s="173">
        <f t="shared" si="122"/>
        <v>0</v>
      </c>
      <c r="AF676" s="173" t="str">
        <f>IF(AND(COUNTIFS($J$18:J676,J676)=1,AE676=1),1,"")</f>
        <v/>
      </c>
      <c r="AG676" s="173">
        <f>IF(C676="","",IF(AND(COUNTIFS($J$18:J676,J676)=1,C676&lt;&gt;""),1,""))</f>
        <v>1</v>
      </c>
      <c r="AH676" s="173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2">
        <v>2019</v>
      </c>
      <c r="C677" s="172">
        <v>3</v>
      </c>
      <c r="D677" s="57" t="str">
        <f t="shared" si="129"/>
        <v>Q4</v>
      </c>
      <c r="E677" s="16" t="s">
        <v>28</v>
      </c>
      <c r="F677" s="172">
        <v>2019</v>
      </c>
      <c r="G677" s="172">
        <v>3</v>
      </c>
      <c r="H677" s="175"/>
      <c r="I677" s="57" t="str">
        <f t="shared" si="119"/>
        <v>Q4</v>
      </c>
      <c r="J677" s="175" t="s">
        <v>816</v>
      </c>
      <c r="K677" s="175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76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4">
        <v>0.12</v>
      </c>
      <c r="AE677" s="173">
        <f t="shared" si="122"/>
        <v>1</v>
      </c>
      <c r="AF677" s="173">
        <f>IF(AND(COUNTIFS($J$18:J677,J677)=1,AE677=1),1,"")</f>
        <v>1</v>
      </c>
      <c r="AG677" s="173">
        <f>IF(C677="","",IF(AND(COUNTIFS($J$18:J677,J677)=1,C677&lt;&gt;""),1,""))</f>
        <v>1</v>
      </c>
      <c r="AH677" s="173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2">
        <v>2019</v>
      </c>
      <c r="C678" s="172">
        <v>4</v>
      </c>
      <c r="D678" s="57" t="str">
        <f t="shared" si="129"/>
        <v>Q1</v>
      </c>
      <c r="E678" s="16" t="s">
        <v>34</v>
      </c>
      <c r="F678" s="172">
        <v>2019</v>
      </c>
      <c r="G678" s="172">
        <v>5</v>
      </c>
      <c r="H678" s="175"/>
      <c r="I678" s="57" t="str">
        <f t="shared" si="119"/>
        <v>Q1</v>
      </c>
      <c r="J678" s="175" t="s">
        <v>818</v>
      </c>
      <c r="K678" s="175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76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4">
        <v>0.1603</v>
      </c>
      <c r="AE678" s="173">
        <f t="shared" si="122"/>
        <v>0</v>
      </c>
      <c r="AF678" s="173" t="str">
        <f>IF(AND(COUNTIFS($J$18:J678,J678)=1,AE678=1),1,"")</f>
        <v/>
      </c>
      <c r="AG678" s="173" t="str">
        <f>IF(C678="","",IF(AND(COUNTIFS($J$18:J678,J678)=1,C678&lt;&gt;""),1,""))</f>
        <v/>
      </c>
      <c r="AH678" s="173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2">
        <v>2019</v>
      </c>
      <c r="C679" s="172">
        <v>4</v>
      </c>
      <c r="D679" s="57" t="str">
        <f t="shared" si="129"/>
        <v>Q1</v>
      </c>
      <c r="E679" s="16" t="s">
        <v>34</v>
      </c>
      <c r="F679" s="172">
        <v>2019</v>
      </c>
      <c r="G679" s="172">
        <v>5</v>
      </c>
      <c r="H679" s="175"/>
      <c r="I679" s="57" t="str">
        <f t="shared" si="119"/>
        <v>Q1</v>
      </c>
      <c r="J679" s="175" t="s">
        <v>821</v>
      </c>
      <c r="K679" s="175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76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4">
        <v>0.12</v>
      </c>
      <c r="AE679" s="173">
        <f t="shared" si="122"/>
        <v>1</v>
      </c>
      <c r="AF679" s="173">
        <f>IF(AND(COUNTIFS($J$18:J679,J679)=1,AE679=1),1,"")</f>
        <v>1</v>
      </c>
      <c r="AG679" s="173">
        <f>IF(C679="","",IF(AND(COUNTIFS($J$18:J679,J679)=1,C679&lt;&gt;""),1,""))</f>
        <v>1</v>
      </c>
      <c r="AH679" s="173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2">
        <v>2019</v>
      </c>
      <c r="C680" s="172">
        <v>4</v>
      </c>
      <c r="D680" s="57" t="str">
        <f t="shared" si="129"/>
        <v>Q1</v>
      </c>
      <c r="E680" s="16" t="s">
        <v>34</v>
      </c>
      <c r="F680" s="172">
        <v>2019</v>
      </c>
      <c r="G680" s="172">
        <v>5</v>
      </c>
      <c r="H680" s="175"/>
      <c r="I680" s="57" t="str">
        <f t="shared" si="119"/>
        <v>Q1</v>
      </c>
      <c r="J680" s="175" t="s">
        <v>825</v>
      </c>
      <c r="K680" s="175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76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4">
        <v>0.1154</v>
      </c>
      <c r="AE680" s="173">
        <f t="shared" si="122"/>
        <v>0</v>
      </c>
      <c r="AF680" s="173" t="str">
        <f>IF(AND(COUNTIFS($J$18:J680,J680)=1,AE680=1),1,"")</f>
        <v/>
      </c>
      <c r="AG680" s="173">
        <f>IF(C680="","",IF(AND(COUNTIFS($J$18:J680,J680)=1,C680&lt;&gt;""),1,""))</f>
        <v>1</v>
      </c>
      <c r="AH680" s="173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2">
        <v>2019</v>
      </c>
      <c r="C681" s="172">
        <v>4</v>
      </c>
      <c r="D681" s="57" t="str">
        <f t="shared" si="129"/>
        <v>Q1</v>
      </c>
      <c r="E681" s="16" t="s">
        <v>34</v>
      </c>
      <c r="F681" s="172">
        <v>2019</v>
      </c>
      <c r="G681" s="172">
        <v>5</v>
      </c>
      <c r="H681" s="175"/>
      <c r="I681" s="57" t="str">
        <f t="shared" si="119"/>
        <v>Q1</v>
      </c>
      <c r="J681" s="175" t="s">
        <v>825</v>
      </c>
      <c r="K681" s="175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76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4">
        <v>0.1154</v>
      </c>
      <c r="AE681" s="173">
        <f t="shared" si="122"/>
        <v>0</v>
      </c>
      <c r="AF681" s="173" t="str">
        <f>IF(AND(COUNTIFS($J$18:J681,J681)=1,AE681=1),1,"")</f>
        <v/>
      </c>
      <c r="AG681" s="173" t="str">
        <f>IF(C681="","",IF(AND(COUNTIFS($J$18:J681,J681)=1,C681&lt;&gt;""),1,""))</f>
        <v/>
      </c>
      <c r="AH681" s="173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2">
        <v>2019</v>
      </c>
      <c r="C682" s="172">
        <v>3</v>
      </c>
      <c r="D682" s="57" t="str">
        <f t="shared" si="129"/>
        <v>Q4</v>
      </c>
      <c r="E682" s="16" t="s">
        <v>34</v>
      </c>
      <c r="F682" s="172">
        <v>2019</v>
      </c>
      <c r="G682" s="172">
        <v>5</v>
      </c>
      <c r="H682" s="175"/>
      <c r="I682" s="57" t="str">
        <f t="shared" si="119"/>
        <v>Q1</v>
      </c>
      <c r="J682" s="175" t="s">
        <v>827</v>
      </c>
      <c r="K682" s="175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76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4">
        <v>8.0699999999999994E-2</v>
      </c>
      <c r="AE682" s="173">
        <f t="shared" si="122"/>
        <v>0</v>
      </c>
      <c r="AF682" s="173" t="str">
        <f>IF(AND(COUNTIFS($J$18:J682,J682)=1,AE682=1),1,"")</f>
        <v/>
      </c>
      <c r="AG682" s="173">
        <f>IF(C682="","",IF(AND(COUNTIFS($J$18:J682,J682)=1,C682&lt;&gt;""),1,""))</f>
        <v>1</v>
      </c>
      <c r="AH682" s="173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2">
        <v>2019</v>
      </c>
      <c r="C683" s="172">
        <v>3</v>
      </c>
      <c r="D683" s="57" t="str">
        <f t="shared" si="129"/>
        <v>Q4</v>
      </c>
      <c r="E683" s="16" t="s">
        <v>34</v>
      </c>
      <c r="F683" s="172">
        <v>2019</v>
      </c>
      <c r="G683" s="172">
        <v>5</v>
      </c>
      <c r="H683" s="175"/>
      <c r="I683" s="57" t="str">
        <f t="shared" si="119"/>
        <v>Q1</v>
      </c>
      <c r="J683" s="175" t="s">
        <v>830</v>
      </c>
      <c r="K683" s="175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76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4">
        <v>0.16</v>
      </c>
      <c r="AE683" s="173">
        <f t="shared" si="122"/>
        <v>0</v>
      </c>
      <c r="AF683" s="173" t="str">
        <f>IF(AND(COUNTIFS($J$18:J683,J683)=1,AE683=1),1,"")</f>
        <v/>
      </c>
      <c r="AG683" s="173">
        <f>IF(C683="","",IF(AND(COUNTIFS($J$18:J683,J683)=1,C683&lt;&gt;""),1,""))</f>
        <v>1</v>
      </c>
      <c r="AH683" s="173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2">
        <v>2019</v>
      </c>
      <c r="C684" s="172">
        <v>3</v>
      </c>
      <c r="D684" s="57" t="str">
        <f t="shared" si="129"/>
        <v>Q4</v>
      </c>
      <c r="E684" s="16" t="s">
        <v>34</v>
      </c>
      <c r="F684" s="172">
        <v>2019</v>
      </c>
      <c r="G684" s="172">
        <v>5</v>
      </c>
      <c r="H684" s="175"/>
      <c r="I684" s="57" t="str">
        <f t="shared" si="119"/>
        <v>Q1</v>
      </c>
      <c r="J684" s="175" t="s">
        <v>830</v>
      </c>
      <c r="K684" s="175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76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4">
        <v>0.16</v>
      </c>
      <c r="AE684" s="173">
        <f t="shared" si="122"/>
        <v>0</v>
      </c>
      <c r="AF684" s="173" t="str">
        <f>IF(AND(COUNTIFS($J$18:J684,J684)=1,AE684=1),1,"")</f>
        <v/>
      </c>
      <c r="AG684" s="173" t="str">
        <f>IF(C684="","",IF(AND(COUNTIFS($J$18:J684,J684)=1,C684&lt;&gt;""),1,""))</f>
        <v/>
      </c>
      <c r="AH684" s="173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2">
        <v>2019</v>
      </c>
      <c r="C685" s="172">
        <v>3</v>
      </c>
      <c r="D685" s="57" t="str">
        <f t="shared" si="129"/>
        <v>Q4</v>
      </c>
      <c r="E685" s="16" t="s">
        <v>34</v>
      </c>
      <c r="F685" s="172">
        <v>2019</v>
      </c>
      <c r="G685" s="172">
        <v>5</v>
      </c>
      <c r="H685" s="175"/>
      <c r="I685" s="57" t="str">
        <f t="shared" si="119"/>
        <v>Q1</v>
      </c>
      <c r="J685" s="175" t="s">
        <v>830</v>
      </c>
      <c r="K685" s="175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76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4">
        <v>0.16</v>
      </c>
      <c r="AE685" s="173">
        <f t="shared" si="122"/>
        <v>0</v>
      </c>
      <c r="AF685" s="173" t="str">
        <f>IF(AND(COUNTIFS($J$18:J685,J685)=1,AE685=1),1,"")</f>
        <v/>
      </c>
      <c r="AG685" s="173" t="str">
        <f>IF(C685="","",IF(AND(COUNTIFS($J$18:J685,J685)=1,C685&lt;&gt;""),1,""))</f>
        <v/>
      </c>
      <c r="AH685" s="173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2">
        <v>2019</v>
      </c>
      <c r="C686" s="172">
        <v>3</v>
      </c>
      <c r="D686" s="57" t="str">
        <f t="shared" si="129"/>
        <v>Q4</v>
      </c>
      <c r="E686" s="16" t="s">
        <v>34</v>
      </c>
      <c r="F686" s="172">
        <v>2019</v>
      </c>
      <c r="G686" s="172">
        <v>5</v>
      </c>
      <c r="H686" s="175"/>
      <c r="I686" s="57" t="str">
        <f t="shared" si="119"/>
        <v>Q1</v>
      </c>
      <c r="J686" s="175" t="s">
        <v>830</v>
      </c>
      <c r="K686" s="175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76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4">
        <v>0.16</v>
      </c>
      <c r="AE686" s="173">
        <f t="shared" si="122"/>
        <v>0</v>
      </c>
      <c r="AF686" s="173" t="str">
        <f>IF(AND(COUNTIFS($J$18:J686,J686)=1,AE686=1),1,"")</f>
        <v/>
      </c>
      <c r="AG686" s="173" t="str">
        <f>IF(C686="","",IF(AND(COUNTIFS($J$18:J686,J686)=1,C686&lt;&gt;""),1,""))</f>
        <v/>
      </c>
      <c r="AH686" s="173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2">
        <v>2019</v>
      </c>
      <c r="C687" s="172">
        <v>3</v>
      </c>
      <c r="D687" s="57" t="str">
        <f t="shared" si="129"/>
        <v>Q4</v>
      </c>
      <c r="E687" s="16" t="s">
        <v>34</v>
      </c>
      <c r="F687" s="172">
        <v>2019</v>
      </c>
      <c r="G687" s="172">
        <v>5</v>
      </c>
      <c r="H687" s="175"/>
      <c r="I687" s="57" t="str">
        <f t="shared" si="119"/>
        <v>Q1</v>
      </c>
      <c r="J687" s="175" t="s">
        <v>831</v>
      </c>
      <c r="K687" s="175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76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4">
        <v>0.17150000000000001</v>
      </c>
      <c r="AE687" s="173">
        <f t="shared" si="122"/>
        <v>0</v>
      </c>
      <c r="AF687" s="173" t="str">
        <f>IF(AND(COUNTIFS($J$18:J687,J687)=1,AE687=1),1,"")</f>
        <v/>
      </c>
      <c r="AG687" s="173">
        <f>IF(C687="","",IF(AND(COUNTIFS($J$18:J687,J687)=1,C687&lt;&gt;""),1,""))</f>
        <v>1</v>
      </c>
      <c r="AH687" s="173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2">
        <v>2019</v>
      </c>
      <c r="C688" s="172">
        <v>3</v>
      </c>
      <c r="D688" s="57" t="str">
        <f t="shared" si="129"/>
        <v>Q4</v>
      </c>
      <c r="E688" s="16" t="s">
        <v>34</v>
      </c>
      <c r="F688" s="172">
        <v>2019</v>
      </c>
      <c r="G688" s="172">
        <v>5</v>
      </c>
      <c r="H688" s="175"/>
      <c r="I688" s="57" t="str">
        <f t="shared" si="119"/>
        <v>Q1</v>
      </c>
      <c r="J688" s="175" t="s">
        <v>710</v>
      </c>
      <c r="K688" s="175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76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4">
        <v>0.1668</v>
      </c>
      <c r="AE688" s="173">
        <f t="shared" si="122"/>
        <v>1</v>
      </c>
      <c r="AF688" s="173" t="str">
        <f>IF(AND(COUNTIFS($J$18:J688,J688)=1,AE688=1),1,"")</f>
        <v/>
      </c>
      <c r="AG688" s="173" t="str">
        <f>IF(C688="","",IF(AND(COUNTIFS($J$18:J688,J688)=1,C688&lt;&gt;""),1,""))</f>
        <v/>
      </c>
      <c r="AH688" s="173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2">
        <v>2019</v>
      </c>
      <c r="C689" s="172">
        <v>3</v>
      </c>
      <c r="D689" s="57" t="str">
        <f t="shared" si="129"/>
        <v>Q4</v>
      </c>
      <c r="E689" s="16" t="s">
        <v>34</v>
      </c>
      <c r="F689" s="172">
        <v>2019</v>
      </c>
      <c r="G689" s="172">
        <v>5</v>
      </c>
      <c r="H689" s="175"/>
      <c r="I689" s="57" t="str">
        <f t="shared" si="119"/>
        <v>Q1</v>
      </c>
      <c r="J689" s="175" t="s">
        <v>827</v>
      </c>
      <c r="K689" s="175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76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4">
        <v>8.0699999999999994E-2</v>
      </c>
      <c r="AE689" s="173">
        <f t="shared" si="122"/>
        <v>0</v>
      </c>
      <c r="AF689" s="173" t="str">
        <f>IF(AND(COUNTIFS($J$18:J689,J689)=1,AE689=1),1,"")</f>
        <v/>
      </c>
      <c r="AG689" s="173" t="str">
        <f>IF(C689="","",IF(AND(COUNTIFS($J$18:J689,J689)=1,C689&lt;&gt;""),1,""))</f>
        <v/>
      </c>
      <c r="AH689" s="173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2">
        <v>2019</v>
      </c>
      <c r="C690" s="172">
        <v>5</v>
      </c>
      <c r="D690" s="57" t="str">
        <f t="shared" si="129"/>
        <v>Q1</v>
      </c>
      <c r="E690" s="16" t="s">
        <v>34</v>
      </c>
      <c r="F690" s="172">
        <v>2019</v>
      </c>
      <c r="G690" s="172">
        <v>5</v>
      </c>
      <c r="H690" s="175"/>
      <c r="I690" s="57" t="str">
        <f t="shared" si="119"/>
        <v>Q1</v>
      </c>
      <c r="J690" s="175" t="s">
        <v>833</v>
      </c>
      <c r="K690" s="175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76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4">
        <v>0.13450000000000001</v>
      </c>
      <c r="AE690" s="173">
        <f t="shared" si="122"/>
        <v>1</v>
      </c>
      <c r="AF690" s="173">
        <f>IF(AND(COUNTIFS($J$18:J690,J690)=1,AE690=1),1,"")</f>
        <v>1</v>
      </c>
      <c r="AG690" s="173">
        <f>IF(C690="","",IF(AND(COUNTIFS($J$18:J690,J690)=1,C690&lt;&gt;""),1,""))</f>
        <v>1</v>
      </c>
      <c r="AH690" s="173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2">
        <v>2019</v>
      </c>
      <c r="C691" s="172">
        <v>8</v>
      </c>
      <c r="D691" s="57" t="str">
        <f t="shared" si="129"/>
        <v>Q2</v>
      </c>
      <c r="E691" s="16" t="s">
        <v>34</v>
      </c>
      <c r="F691" s="172">
        <v>2019</v>
      </c>
      <c r="G691" s="172">
        <v>11</v>
      </c>
      <c r="H691" s="175"/>
      <c r="I691" s="57" t="str">
        <f t="shared" si="119"/>
        <v>Q3</v>
      </c>
      <c r="J691" s="175" t="s">
        <v>835</v>
      </c>
      <c r="K691" s="175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76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4">
        <v>4.3799999999999999E-2</v>
      </c>
      <c r="AE691" s="173">
        <f t="shared" si="122"/>
        <v>0</v>
      </c>
      <c r="AF691" s="173" t="str">
        <f>IF(AND(COUNTIFS($J$18:J691,J691)=1,AE691=1),1,"")</f>
        <v/>
      </c>
      <c r="AG691" s="173">
        <f>IF(C691="","",IF(AND(COUNTIFS($J$18:J691,J691)=1,C691&lt;&gt;""),1,""))</f>
        <v>1</v>
      </c>
      <c r="AH691" s="173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2">
        <v>2019</v>
      </c>
      <c r="C692" s="172">
        <v>11</v>
      </c>
      <c r="D692" s="57" t="str">
        <f t="shared" si="129"/>
        <v>Q3</v>
      </c>
      <c r="E692" s="16" t="s">
        <v>34</v>
      </c>
      <c r="F692" s="172">
        <v>2019</v>
      </c>
      <c r="G692" s="172">
        <v>11</v>
      </c>
      <c r="H692" s="175"/>
      <c r="I692" s="57" t="str">
        <f t="shared" si="119"/>
        <v>Q3</v>
      </c>
      <c r="J692" s="175" t="s">
        <v>836</v>
      </c>
      <c r="K692" s="175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76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4">
        <v>0.1206</v>
      </c>
      <c r="AE692" s="173">
        <f t="shared" si="122"/>
        <v>0</v>
      </c>
      <c r="AF692" s="173" t="str">
        <f>IF(AND(COUNTIFS($J$18:J692,J692)=1,AE692=1),1,"")</f>
        <v/>
      </c>
      <c r="AG692" s="173">
        <f>IF(C692="","",IF(AND(COUNTIFS($J$18:J692,J692)=1,C692&lt;&gt;""),1,""))</f>
        <v>1</v>
      </c>
      <c r="AH692" s="173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2">
        <v>2019</v>
      </c>
      <c r="C693" s="172">
        <v>11</v>
      </c>
      <c r="D693" s="57" t="str">
        <f t="shared" si="129"/>
        <v>Q3</v>
      </c>
      <c r="E693" s="16" t="s">
        <v>34</v>
      </c>
      <c r="F693" s="172">
        <v>2019</v>
      </c>
      <c r="G693" s="172">
        <v>11</v>
      </c>
      <c r="H693" s="175"/>
      <c r="I693" s="57" t="str">
        <f t="shared" si="119"/>
        <v>Q3</v>
      </c>
      <c r="J693" s="175" t="s">
        <v>836</v>
      </c>
      <c r="K693" s="175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76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4">
        <v>0.1206</v>
      </c>
      <c r="AE693" s="173">
        <f t="shared" si="122"/>
        <v>0</v>
      </c>
      <c r="AF693" s="173" t="str">
        <f>IF(AND(COUNTIFS($J$18:J693,J693)=1,AE693=1),1,"")</f>
        <v/>
      </c>
      <c r="AG693" s="173" t="str">
        <f>IF(C693="","",IF(AND(COUNTIFS($J$18:J693,J693)=1,C693&lt;&gt;""),1,""))</f>
        <v/>
      </c>
      <c r="AH693" s="173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2">
        <v>2019</v>
      </c>
      <c r="C694" s="172">
        <v>11</v>
      </c>
      <c r="D694" s="57" t="str">
        <f t="shared" si="129"/>
        <v>Q3</v>
      </c>
      <c r="E694" s="16" t="s">
        <v>34</v>
      </c>
      <c r="F694" s="172">
        <v>2019</v>
      </c>
      <c r="G694" s="172">
        <v>11</v>
      </c>
      <c r="H694" s="175"/>
      <c r="I694" s="57" t="str">
        <f t="shared" si="119"/>
        <v>Q3</v>
      </c>
      <c r="J694" s="175" t="s">
        <v>838</v>
      </c>
      <c r="K694" s="175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76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4">
        <v>0.1033</v>
      </c>
      <c r="AE694" s="173">
        <f t="shared" si="122"/>
        <v>0</v>
      </c>
      <c r="AF694" s="173" t="str">
        <f>IF(AND(COUNTIFS($J$18:J694,J694)=1,AE694=1),1,"")</f>
        <v/>
      </c>
      <c r="AG694" s="173">
        <f>IF(C694="","",IF(AND(COUNTIFS($J$18:J694,J694)=1,C694&lt;&gt;""),1,""))</f>
        <v>1</v>
      </c>
      <c r="AH694" s="173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2">
        <v>2019</v>
      </c>
      <c r="C695" s="172">
        <v>11</v>
      </c>
      <c r="D695" s="57" t="str">
        <f t="shared" si="129"/>
        <v>Q3</v>
      </c>
      <c r="E695" s="16" t="s">
        <v>34</v>
      </c>
      <c r="F695" s="172">
        <v>2019</v>
      </c>
      <c r="G695" s="172">
        <v>11</v>
      </c>
      <c r="H695" s="175"/>
      <c r="I695" s="57" t="str">
        <f t="shared" si="119"/>
        <v>Q3</v>
      </c>
      <c r="J695" s="175" t="s">
        <v>840</v>
      </c>
      <c r="K695" s="175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76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4">
        <v>0.1326</v>
      </c>
      <c r="AE695" s="173">
        <f t="shared" si="122"/>
        <v>0</v>
      </c>
      <c r="AF695" s="173" t="str">
        <f>IF(AND(COUNTIFS($J$18:J695,J695)=1,AE695=1),1,"")</f>
        <v/>
      </c>
      <c r="AG695" s="173">
        <f>IF(C695="","",IF(AND(COUNTIFS($J$18:J695,J695)=1,C695&lt;&gt;""),1,""))</f>
        <v>1</v>
      </c>
      <c r="AH695" s="173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2">
        <v>2019</v>
      </c>
      <c r="C696" s="172">
        <v>11</v>
      </c>
      <c r="D696" s="57" t="str">
        <f t="shared" si="129"/>
        <v>Q3</v>
      </c>
      <c r="E696" s="16" t="s">
        <v>34</v>
      </c>
      <c r="F696" s="172">
        <v>2019</v>
      </c>
      <c r="G696" s="172">
        <v>11</v>
      </c>
      <c r="H696" s="175"/>
      <c r="I696" s="57" t="str">
        <f t="shared" si="119"/>
        <v>Q3</v>
      </c>
      <c r="J696" s="175" t="s">
        <v>840</v>
      </c>
      <c r="K696" s="175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76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4">
        <v>0.1326</v>
      </c>
      <c r="AE696" s="173">
        <f t="shared" si="122"/>
        <v>0</v>
      </c>
      <c r="AF696" s="173" t="str">
        <f>IF(AND(COUNTIFS($J$18:J696,J696)=1,AE696=1),1,"")</f>
        <v/>
      </c>
      <c r="AG696" s="173" t="str">
        <f>IF(C696="","",IF(AND(COUNTIFS($J$18:J696,J696)=1,C696&lt;&gt;""),1,""))</f>
        <v/>
      </c>
      <c r="AH696" s="173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2">
        <v>2019</v>
      </c>
      <c r="C697" s="172">
        <v>11</v>
      </c>
      <c r="D697" s="57" t="str">
        <f t="shared" si="129"/>
        <v>Q3</v>
      </c>
      <c r="E697" s="16" t="s">
        <v>34</v>
      </c>
      <c r="F697" s="172">
        <v>2019</v>
      </c>
      <c r="G697" s="172">
        <v>11</v>
      </c>
      <c r="H697" s="175"/>
      <c r="I697" s="57" t="str">
        <f t="shared" si="119"/>
        <v>Q3</v>
      </c>
      <c r="J697" s="175" t="s">
        <v>841</v>
      </c>
      <c r="K697" s="175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76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4">
        <v>0.1123</v>
      </c>
      <c r="AE697" s="173">
        <f t="shared" si="122"/>
        <v>0</v>
      </c>
      <c r="AF697" s="173" t="str">
        <f>IF(AND(COUNTIFS($J$18:J697,J697)=1,AE697=1),1,"")</f>
        <v/>
      </c>
      <c r="AG697" s="173">
        <f>IF(C697="","",IF(AND(COUNTIFS($J$18:J697,J697)=1,C697&lt;&gt;""),1,""))</f>
        <v>1</v>
      </c>
      <c r="AH697" s="173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2">
        <v>2019</v>
      </c>
      <c r="C698" s="172">
        <v>11</v>
      </c>
      <c r="D698" s="57" t="str">
        <f t="shared" si="129"/>
        <v>Q3</v>
      </c>
      <c r="E698" s="16" t="s">
        <v>34</v>
      </c>
      <c r="F698" s="172">
        <v>2019</v>
      </c>
      <c r="G698" s="172">
        <v>11</v>
      </c>
      <c r="H698" s="175"/>
      <c r="I698" s="57" t="str">
        <f t="shared" si="119"/>
        <v>Q3</v>
      </c>
      <c r="J698" s="175" t="s">
        <v>842</v>
      </c>
      <c r="K698" s="175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76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4">
        <v>0.11070000000000001</v>
      </c>
      <c r="AE698" s="173">
        <f t="shared" si="122"/>
        <v>0</v>
      </c>
      <c r="AF698" s="173" t="str">
        <f>IF(AND(COUNTIFS($J$18:J698,J698)=1,AE698=1),1,"")</f>
        <v/>
      </c>
      <c r="AG698" s="173">
        <f>IF(C698="","",IF(AND(COUNTIFS($J$18:J698,J698)=1,C698&lt;&gt;""),1,""))</f>
        <v>1</v>
      </c>
      <c r="AH698" s="173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2">
        <v>2019</v>
      </c>
      <c r="C699" s="172">
        <v>11</v>
      </c>
      <c r="D699" s="57" t="str">
        <f t="shared" si="129"/>
        <v>Q3</v>
      </c>
      <c r="E699" s="16" t="s">
        <v>34</v>
      </c>
      <c r="F699" s="172">
        <v>2019</v>
      </c>
      <c r="G699" s="172">
        <v>11</v>
      </c>
      <c r="H699" s="175"/>
      <c r="I699" s="57" t="str">
        <f t="shared" si="119"/>
        <v>Q3</v>
      </c>
      <c r="J699" s="175" t="s">
        <v>843</v>
      </c>
      <c r="K699" s="175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76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4">
        <v>0.11840000000000001</v>
      </c>
      <c r="AE699" s="173">
        <f t="shared" si="122"/>
        <v>0</v>
      </c>
      <c r="AF699" s="173" t="str">
        <f>IF(AND(COUNTIFS($J$18:J699,J699)=1,AE699=1),1,"")</f>
        <v/>
      </c>
      <c r="AG699" s="173">
        <f>IF(C699="","",IF(AND(COUNTIFS($J$18:J699,J699)=1,C699&lt;&gt;""),1,""))</f>
        <v>1</v>
      </c>
      <c r="AH699" s="173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2">
        <v>2019</v>
      </c>
      <c r="C700" s="172">
        <v>11</v>
      </c>
      <c r="D700" s="57" t="str">
        <f t="shared" si="129"/>
        <v>Q3</v>
      </c>
      <c r="E700" s="16" t="s">
        <v>34</v>
      </c>
      <c r="F700" s="172">
        <v>2019</v>
      </c>
      <c r="G700" s="172">
        <v>11</v>
      </c>
      <c r="H700" s="175"/>
      <c r="I700" s="57" t="str">
        <f t="shared" si="119"/>
        <v>Q3</v>
      </c>
      <c r="J700" s="175" t="s">
        <v>843</v>
      </c>
      <c r="K700" s="175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76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4">
        <v>0.11840000000000001</v>
      </c>
      <c r="AE700" s="173">
        <f t="shared" si="122"/>
        <v>0</v>
      </c>
      <c r="AF700" s="173" t="str">
        <f>IF(AND(COUNTIFS($J$18:J700,J700)=1,AE700=1),1,"")</f>
        <v/>
      </c>
      <c r="AG700" s="173" t="str">
        <f>IF(C700="","",IF(AND(COUNTIFS($J$18:J700,J700)=1,C700&lt;&gt;""),1,""))</f>
        <v/>
      </c>
      <c r="AH700" s="173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2">
        <v>2019</v>
      </c>
      <c r="C701" s="172">
        <v>11</v>
      </c>
      <c r="D701" s="57" t="str">
        <f t="shared" si="129"/>
        <v>Q3</v>
      </c>
      <c r="E701" s="16" t="s">
        <v>34</v>
      </c>
      <c r="F701" s="172">
        <v>2019</v>
      </c>
      <c r="G701" s="172">
        <v>11</v>
      </c>
      <c r="H701" s="175"/>
      <c r="I701" s="57" t="str">
        <f t="shared" si="119"/>
        <v>Q3</v>
      </c>
      <c r="J701" s="175" t="s">
        <v>843</v>
      </c>
      <c r="K701" s="175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76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4">
        <v>0.11840000000000001</v>
      </c>
      <c r="AE701" s="173">
        <f t="shared" si="122"/>
        <v>0</v>
      </c>
      <c r="AF701" s="173" t="str">
        <f>IF(AND(COUNTIFS($J$18:J701,J701)=1,AE701=1),1,"")</f>
        <v/>
      </c>
      <c r="AG701" s="173" t="str">
        <f>IF(C701="","",IF(AND(COUNTIFS($J$18:J701,J701)=1,C701&lt;&gt;""),1,""))</f>
        <v/>
      </c>
      <c r="AH701" s="173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2">
        <v>2019</v>
      </c>
      <c r="C702" s="172">
        <v>11</v>
      </c>
      <c r="D702" s="57" t="str">
        <f t="shared" si="129"/>
        <v>Q3</v>
      </c>
      <c r="E702" s="16" t="s">
        <v>34</v>
      </c>
      <c r="F702" s="172">
        <v>2019</v>
      </c>
      <c r="G702" s="172">
        <v>11</v>
      </c>
      <c r="H702" s="175"/>
      <c r="I702" s="57" t="str">
        <f t="shared" si="119"/>
        <v>Q3</v>
      </c>
      <c r="J702" s="175" t="s">
        <v>845</v>
      </c>
      <c r="K702" s="175" t="s">
        <v>3158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76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4">
        <v>0.1173</v>
      </c>
      <c r="AE702" s="173">
        <f t="shared" si="122"/>
        <v>0</v>
      </c>
      <c r="AF702" s="173" t="str">
        <f>IF(AND(COUNTIFS($J$18:J702,J702)=1,AE702=1),1,"")</f>
        <v/>
      </c>
      <c r="AG702" s="173">
        <f>IF(C702="","",IF(AND(COUNTIFS($J$18:J702,J702)=1,C702&lt;&gt;""),1,""))</f>
        <v>1</v>
      </c>
      <c r="AH702" s="173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2">
        <v>2019</v>
      </c>
      <c r="C703" s="172">
        <v>11</v>
      </c>
      <c r="D703" s="57" t="str">
        <f t="shared" si="129"/>
        <v>Q3</v>
      </c>
      <c r="E703" s="16" t="s">
        <v>34</v>
      </c>
      <c r="F703" s="172">
        <v>2019</v>
      </c>
      <c r="G703" s="172">
        <v>11</v>
      </c>
      <c r="H703" s="175"/>
      <c r="I703" s="57" t="str">
        <f t="shared" si="119"/>
        <v>Q3</v>
      </c>
      <c r="J703" s="175" t="s">
        <v>846</v>
      </c>
      <c r="K703" s="175" t="s">
        <v>3135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76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4">
        <v>8.1900000000000001E-2</v>
      </c>
      <c r="AE703" s="173">
        <f t="shared" si="122"/>
        <v>0</v>
      </c>
      <c r="AF703" s="173" t="str">
        <f>IF(AND(COUNTIFS($J$18:J703,J703)=1,AE703=1),1,"")</f>
        <v/>
      </c>
      <c r="AG703" s="173">
        <f>IF(C703="","",IF(AND(COUNTIFS($J$18:J703,J703)=1,C703&lt;&gt;""),1,""))</f>
        <v>1</v>
      </c>
      <c r="AH703" s="173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2">
        <v>2019</v>
      </c>
      <c r="C704" s="172">
        <v>10</v>
      </c>
      <c r="D704" s="57" t="str">
        <f t="shared" si="129"/>
        <v>Q3</v>
      </c>
      <c r="E704" s="16" t="s">
        <v>34</v>
      </c>
      <c r="F704" s="172">
        <v>2019</v>
      </c>
      <c r="G704" s="172">
        <v>11</v>
      </c>
      <c r="H704" s="175"/>
      <c r="I704" s="57" t="str">
        <f t="shared" si="119"/>
        <v>Q3</v>
      </c>
      <c r="J704" s="175" t="s">
        <v>847</v>
      </c>
      <c r="K704" s="175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76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4">
        <v>0.105</v>
      </c>
      <c r="AE704" s="173">
        <f t="shared" si="122"/>
        <v>0</v>
      </c>
      <c r="AF704" s="173" t="str">
        <f>IF(AND(COUNTIFS($J$18:J704,J704)=1,AE704=1),1,"")</f>
        <v/>
      </c>
      <c r="AG704" s="173">
        <f>IF(C704="","",IF(AND(COUNTIFS($J$18:J704,J704)=1,C704&lt;&gt;""),1,""))</f>
        <v>1</v>
      </c>
      <c r="AH704" s="173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2">
        <v>2019</v>
      </c>
      <c r="C705" s="172">
        <v>10</v>
      </c>
      <c r="D705" s="57" t="str">
        <f t="shared" si="129"/>
        <v>Q3</v>
      </c>
      <c r="E705" s="16" t="s">
        <v>34</v>
      </c>
      <c r="F705" s="172">
        <v>2019</v>
      </c>
      <c r="G705" s="172">
        <v>11</v>
      </c>
      <c r="H705" s="175"/>
      <c r="I705" s="57" t="str">
        <f t="shared" si="119"/>
        <v>Q3</v>
      </c>
      <c r="J705" s="175" t="s">
        <v>847</v>
      </c>
      <c r="K705" s="175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76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4">
        <v>0.105</v>
      </c>
      <c r="AE705" s="173">
        <f t="shared" si="122"/>
        <v>0</v>
      </c>
      <c r="AF705" s="173" t="str">
        <f>IF(AND(COUNTIFS($J$18:J705,J705)=1,AE705=1),1,"")</f>
        <v/>
      </c>
      <c r="AG705" s="173" t="str">
        <f>IF(C705="","",IF(AND(COUNTIFS($J$18:J705,J705)=1,C705&lt;&gt;""),1,""))</f>
        <v/>
      </c>
      <c r="AH705" s="173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2">
        <v>2019</v>
      </c>
      <c r="C706" s="172">
        <v>10</v>
      </c>
      <c r="D706" s="57" t="str">
        <f t="shared" si="129"/>
        <v>Q3</v>
      </c>
      <c r="E706" s="16" t="s">
        <v>34</v>
      </c>
      <c r="F706" s="172">
        <v>2019</v>
      </c>
      <c r="G706" s="172">
        <v>11</v>
      </c>
      <c r="H706" s="175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5" t="s">
        <v>850</v>
      </c>
      <c r="K706" s="175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76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4">
        <v>0.16139999999999999</v>
      </c>
      <c r="AE706" s="173">
        <f t="shared" ref="AE706:AE769" si="134">IF(Q706="","",IF(Q706="Yes",1,0))</f>
        <v>1</v>
      </c>
      <c r="AF706" s="173">
        <f>IF(AND(COUNTIFS($J$18:J706,J706)=1,AE706=1),1,"")</f>
        <v>1</v>
      </c>
      <c r="AG706" s="173">
        <f>IF(C706="","",IF(AND(COUNTIFS($J$18:J706,J706)=1,C706&lt;&gt;""),1,""))</f>
        <v>1</v>
      </c>
      <c r="AH706" s="173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2">
        <v>2019</v>
      </c>
      <c r="C707" s="172">
        <v>10</v>
      </c>
      <c r="D707" s="57" t="str">
        <f t="shared" si="129"/>
        <v>Q3</v>
      </c>
      <c r="E707" s="16" t="s">
        <v>34</v>
      </c>
      <c r="F707" s="172">
        <v>2019</v>
      </c>
      <c r="G707" s="172">
        <v>11</v>
      </c>
      <c r="H707" s="175"/>
      <c r="I707" s="57" t="str">
        <f t="shared" si="131"/>
        <v>Q3</v>
      </c>
      <c r="J707" s="175" t="s">
        <v>850</v>
      </c>
      <c r="K707" s="175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76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4">
        <v>0.16139999999999999</v>
      </c>
      <c r="AE707" s="173">
        <f t="shared" si="134"/>
        <v>1</v>
      </c>
      <c r="AF707" s="173" t="str">
        <f>IF(AND(COUNTIFS($J$18:J707,J707)=1,AE707=1),1,"")</f>
        <v/>
      </c>
      <c r="AG707" s="173" t="str">
        <f>IF(C707="","",IF(AND(COUNTIFS($J$18:J707,J707)=1,C707&lt;&gt;""),1,""))</f>
        <v/>
      </c>
      <c r="AH707" s="173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2">
        <v>2019</v>
      </c>
      <c r="C708" s="172">
        <v>10</v>
      </c>
      <c r="D708" s="57" t="str">
        <f t="shared" si="129"/>
        <v>Q3</v>
      </c>
      <c r="E708" s="16" t="s">
        <v>34</v>
      </c>
      <c r="F708" s="172">
        <v>2019</v>
      </c>
      <c r="G708" s="172">
        <v>11</v>
      </c>
      <c r="H708" s="175"/>
      <c r="I708" s="57" t="str">
        <f t="shared" si="131"/>
        <v>Q3</v>
      </c>
      <c r="J708" s="175" t="s">
        <v>852</v>
      </c>
      <c r="K708" s="175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76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4">
        <v>9.0800000000000006E-2</v>
      </c>
      <c r="AE708" s="173">
        <f t="shared" si="134"/>
        <v>0</v>
      </c>
      <c r="AF708" s="173" t="str">
        <f>IF(AND(COUNTIFS($J$18:J708,J708)=1,AE708=1),1,"")</f>
        <v/>
      </c>
      <c r="AG708" s="173">
        <f>IF(C708="","",IF(AND(COUNTIFS($J$18:J708,J708)=1,C708&lt;&gt;""),1,""))</f>
        <v>1</v>
      </c>
      <c r="AH708" s="173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2">
        <v>2019</v>
      </c>
      <c r="C709" s="172">
        <v>10</v>
      </c>
      <c r="D709" s="57" t="str">
        <f t="shared" si="129"/>
        <v>Q3</v>
      </c>
      <c r="E709" s="16" t="s">
        <v>34</v>
      </c>
      <c r="F709" s="172">
        <v>2019</v>
      </c>
      <c r="G709" s="172">
        <v>11</v>
      </c>
      <c r="H709" s="175"/>
      <c r="I709" s="57" t="str">
        <f t="shared" si="131"/>
        <v>Q3</v>
      </c>
      <c r="J709" s="175" t="s">
        <v>854</v>
      </c>
      <c r="K709" s="175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76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4">
        <v>0.13389999999999999</v>
      </c>
      <c r="AE709" s="173">
        <f t="shared" si="134"/>
        <v>0</v>
      </c>
      <c r="AF709" s="173" t="str">
        <f>IF(AND(COUNTIFS($J$18:J709,J709)=1,AE709=1),1,"")</f>
        <v/>
      </c>
      <c r="AG709" s="173">
        <f>IF(C709="","",IF(AND(COUNTIFS($J$18:J709,J709)=1,C709&lt;&gt;""),1,""))</f>
        <v>1</v>
      </c>
      <c r="AH709" s="173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2">
        <v>2019</v>
      </c>
      <c r="C710" s="172">
        <v>10</v>
      </c>
      <c r="D710" s="57" t="str">
        <f t="shared" si="129"/>
        <v>Q3</v>
      </c>
      <c r="E710" s="16" t="s">
        <v>34</v>
      </c>
      <c r="F710" s="172">
        <v>2019</v>
      </c>
      <c r="G710" s="172">
        <v>11</v>
      </c>
      <c r="H710" s="175"/>
      <c r="I710" s="57" t="str">
        <f t="shared" si="131"/>
        <v>Q3</v>
      </c>
      <c r="J710" s="175" t="s">
        <v>854</v>
      </c>
      <c r="K710" s="175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76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4">
        <v>0.13389999999999999</v>
      </c>
      <c r="AE710" s="173">
        <f t="shared" si="134"/>
        <v>0</v>
      </c>
      <c r="AF710" s="173" t="str">
        <f>IF(AND(COUNTIFS($J$18:J710,J710)=1,AE710=1),1,"")</f>
        <v/>
      </c>
      <c r="AG710" s="173" t="str">
        <f>IF(C710="","",IF(AND(COUNTIFS($J$18:J710,J710)=1,C710&lt;&gt;""),1,""))</f>
        <v/>
      </c>
      <c r="AH710" s="173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2">
        <v>2019</v>
      </c>
      <c r="C711" s="172">
        <v>10</v>
      </c>
      <c r="D711" s="57" t="str">
        <f t="shared" si="129"/>
        <v>Q3</v>
      </c>
      <c r="E711" s="16" t="s">
        <v>34</v>
      </c>
      <c r="F711" s="172">
        <v>2019</v>
      </c>
      <c r="G711" s="172">
        <v>11</v>
      </c>
      <c r="H711" s="175"/>
      <c r="I711" s="57" t="str">
        <f t="shared" si="131"/>
        <v>Q3</v>
      </c>
      <c r="J711" s="175" t="s">
        <v>856</v>
      </c>
      <c r="K711" s="175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76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4">
        <v>0.13539999999999999</v>
      </c>
      <c r="AE711" s="173">
        <f t="shared" si="134"/>
        <v>1</v>
      </c>
      <c r="AF711" s="173">
        <f>IF(AND(COUNTIFS($J$18:J711,J711)=1,AE711=1),1,"")</f>
        <v>1</v>
      </c>
      <c r="AG711" s="173">
        <f>IF(C711="","",IF(AND(COUNTIFS($J$18:J711,J711)=1,C711&lt;&gt;""),1,""))</f>
        <v>1</v>
      </c>
      <c r="AH711" s="173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2">
        <v>2019</v>
      </c>
      <c r="C712" s="172">
        <v>10</v>
      </c>
      <c r="D712" s="57" t="str">
        <f t="shared" si="129"/>
        <v>Q3</v>
      </c>
      <c r="E712" s="16" t="s">
        <v>34</v>
      </c>
      <c r="F712" s="172">
        <v>2019</v>
      </c>
      <c r="G712" s="172">
        <v>11</v>
      </c>
      <c r="H712" s="175"/>
      <c r="I712" s="57" t="str">
        <f t="shared" si="131"/>
        <v>Q3</v>
      </c>
      <c r="J712" s="175" t="s">
        <v>856</v>
      </c>
      <c r="K712" s="175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76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4">
        <v>0.13539999999999999</v>
      </c>
      <c r="AE712" s="173">
        <f t="shared" si="134"/>
        <v>1</v>
      </c>
      <c r="AF712" s="173" t="str">
        <f>IF(AND(COUNTIFS($J$18:J712,J712)=1,AE712=1),1,"")</f>
        <v/>
      </c>
      <c r="AG712" s="173" t="str">
        <f>IF(C712="","",IF(AND(COUNTIFS($J$18:J712,J712)=1,C712&lt;&gt;""),1,""))</f>
        <v/>
      </c>
      <c r="AH712" s="173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2">
        <v>2019</v>
      </c>
      <c r="C713" s="172">
        <v>9</v>
      </c>
      <c r="D713" s="57" t="str">
        <f t="shared" si="129"/>
        <v>Q2</v>
      </c>
      <c r="E713" s="16" t="s">
        <v>34</v>
      </c>
      <c r="F713" s="172">
        <v>2019</v>
      </c>
      <c r="G713" s="172">
        <v>11</v>
      </c>
      <c r="H713" s="175"/>
      <c r="I713" s="57" t="str">
        <f t="shared" si="131"/>
        <v>Q3</v>
      </c>
      <c r="J713" s="175" t="s">
        <v>858</v>
      </c>
      <c r="K713" s="175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76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4">
        <v>7.6499999999999999E-2</v>
      </c>
      <c r="AE713" s="173">
        <f t="shared" si="134"/>
        <v>1</v>
      </c>
      <c r="AF713" s="173">
        <f>IF(AND(COUNTIFS($J$18:J713,J713)=1,AE713=1),1,"")</f>
        <v>1</v>
      </c>
      <c r="AG713" s="173">
        <f>IF(C713="","",IF(AND(COUNTIFS($J$18:J713,J713)=1,C713&lt;&gt;""),1,""))</f>
        <v>1</v>
      </c>
      <c r="AH713" s="173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2">
        <v>2019</v>
      </c>
      <c r="C714" s="172">
        <v>9</v>
      </c>
      <c r="D714" s="57" t="str">
        <f t="shared" si="129"/>
        <v>Q2</v>
      </c>
      <c r="E714" s="16" t="s">
        <v>34</v>
      </c>
      <c r="F714" s="172">
        <v>2019</v>
      </c>
      <c r="G714" s="172">
        <v>11</v>
      </c>
      <c r="H714" s="175"/>
      <c r="I714" s="57" t="str">
        <f t="shared" si="131"/>
        <v>Q3</v>
      </c>
      <c r="J714" s="175" t="s">
        <v>858</v>
      </c>
      <c r="K714" s="175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76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4">
        <v>7.6499999999999999E-2</v>
      </c>
      <c r="AE714" s="173">
        <f t="shared" si="134"/>
        <v>1</v>
      </c>
      <c r="AF714" s="173" t="str">
        <f>IF(AND(COUNTIFS($J$18:J714,J714)=1,AE714=1),1,"")</f>
        <v/>
      </c>
      <c r="AG714" s="173" t="str">
        <f>IF(C714="","",IF(AND(COUNTIFS($J$18:J714,J714)=1,C714&lt;&gt;""),1,""))</f>
        <v/>
      </c>
      <c r="AH714" s="173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2">
        <v>2019</v>
      </c>
      <c r="C715" s="172">
        <v>9</v>
      </c>
      <c r="D715" s="57" t="str">
        <f t="shared" si="129"/>
        <v>Q2</v>
      </c>
      <c r="E715" s="16" t="s">
        <v>34</v>
      </c>
      <c r="F715" s="172">
        <v>2019</v>
      </c>
      <c r="G715" s="172">
        <v>11</v>
      </c>
      <c r="H715" s="175"/>
      <c r="I715" s="57" t="str">
        <f t="shared" si="131"/>
        <v>Q3</v>
      </c>
      <c r="J715" s="175" t="s">
        <v>858</v>
      </c>
      <c r="K715" s="175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76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4">
        <v>7.6499999999999999E-2</v>
      </c>
      <c r="AE715" s="173">
        <f t="shared" si="134"/>
        <v>1</v>
      </c>
      <c r="AF715" s="173" t="str">
        <f>IF(AND(COUNTIFS($J$18:J715,J715)=1,AE715=1),1,"")</f>
        <v/>
      </c>
      <c r="AG715" s="173" t="str">
        <f>IF(C715="","",IF(AND(COUNTIFS($J$18:J715,J715)=1,C715&lt;&gt;""),1,""))</f>
        <v/>
      </c>
      <c r="AH715" s="173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2">
        <v>2019</v>
      </c>
      <c r="C716" s="172">
        <v>9</v>
      </c>
      <c r="D716" s="57" t="str">
        <f t="shared" si="129"/>
        <v>Q2</v>
      </c>
      <c r="E716" s="16" t="s">
        <v>34</v>
      </c>
      <c r="F716" s="172">
        <v>2019</v>
      </c>
      <c r="G716" s="172">
        <v>11</v>
      </c>
      <c r="H716" s="175"/>
      <c r="I716" s="57" t="str">
        <f t="shared" si="131"/>
        <v>Q3</v>
      </c>
      <c r="J716" s="175" t="s">
        <v>858</v>
      </c>
      <c r="K716" s="175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76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4">
        <v>7.6499999999999999E-2</v>
      </c>
      <c r="AE716" s="173">
        <f t="shared" si="134"/>
        <v>1</v>
      </c>
      <c r="AF716" s="173" t="str">
        <f>IF(AND(COUNTIFS($J$18:J716,J716)=1,AE716=1),1,"")</f>
        <v/>
      </c>
      <c r="AG716" s="173" t="str">
        <f>IF(C716="","",IF(AND(COUNTIFS($J$18:J716,J716)=1,C716&lt;&gt;""),1,""))</f>
        <v/>
      </c>
      <c r="AH716" s="173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2">
        <v>2019</v>
      </c>
      <c r="C717" s="172">
        <v>9</v>
      </c>
      <c r="D717" s="57" t="str">
        <f t="shared" si="129"/>
        <v>Q2</v>
      </c>
      <c r="E717" s="16" t="s">
        <v>34</v>
      </c>
      <c r="F717" s="172">
        <v>2019</v>
      </c>
      <c r="G717" s="172">
        <v>11</v>
      </c>
      <c r="H717" s="175"/>
      <c r="I717" s="57" t="str">
        <f t="shared" si="131"/>
        <v>Q3</v>
      </c>
      <c r="J717" s="175" t="s">
        <v>858</v>
      </c>
      <c r="K717" s="175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76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4">
        <v>7.6499999999999999E-2</v>
      </c>
      <c r="AE717" s="173">
        <f t="shared" si="134"/>
        <v>1</v>
      </c>
      <c r="AF717" s="173" t="str">
        <f>IF(AND(COUNTIFS($J$18:J717,J717)=1,AE717=1),1,"")</f>
        <v/>
      </c>
      <c r="AG717" s="173" t="str">
        <f>IF(C717="","",IF(AND(COUNTIFS($J$18:J717,J717)=1,C717&lt;&gt;""),1,""))</f>
        <v/>
      </c>
      <c r="AH717" s="173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2">
        <v>2019</v>
      </c>
      <c r="C718" s="172">
        <v>9</v>
      </c>
      <c r="D718" s="57" t="str">
        <f t="shared" si="129"/>
        <v>Q2</v>
      </c>
      <c r="E718" s="16" t="s">
        <v>34</v>
      </c>
      <c r="F718" s="172">
        <v>2019</v>
      </c>
      <c r="G718" s="172">
        <v>11</v>
      </c>
      <c r="H718" s="175"/>
      <c r="I718" s="57" t="str">
        <f t="shared" si="131"/>
        <v>Q3</v>
      </c>
      <c r="J718" s="175" t="s">
        <v>858</v>
      </c>
      <c r="K718" s="175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76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4">
        <v>7.6499999999999999E-2</v>
      </c>
      <c r="AE718" s="173">
        <f t="shared" si="134"/>
        <v>1</v>
      </c>
      <c r="AF718" s="173" t="str">
        <f>IF(AND(COUNTIFS($J$18:J718,J718)=1,AE718=1),1,"")</f>
        <v/>
      </c>
      <c r="AG718" s="173" t="str">
        <f>IF(C718="","",IF(AND(COUNTIFS($J$18:J718,J718)=1,C718&lt;&gt;""),1,""))</f>
        <v/>
      </c>
      <c r="AH718" s="173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2">
        <v>2019</v>
      </c>
      <c r="C719" s="172">
        <v>9</v>
      </c>
      <c r="D719" s="57" t="str">
        <f t="shared" si="129"/>
        <v>Q2</v>
      </c>
      <c r="E719" s="16" t="s">
        <v>34</v>
      </c>
      <c r="F719" s="172">
        <v>2019</v>
      </c>
      <c r="G719" s="172">
        <v>11</v>
      </c>
      <c r="H719" s="175"/>
      <c r="I719" s="57" t="str">
        <f t="shared" si="131"/>
        <v>Q3</v>
      </c>
      <c r="J719" s="175" t="s">
        <v>860</v>
      </c>
      <c r="K719" s="175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76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4">
        <v>0.13689999999999999</v>
      </c>
      <c r="AE719" s="173">
        <f t="shared" si="134"/>
        <v>1</v>
      </c>
      <c r="AF719" s="173">
        <f>IF(AND(COUNTIFS($J$18:J719,J719)=1,AE719=1),1,"")</f>
        <v>1</v>
      </c>
      <c r="AG719" s="173">
        <f>IF(C719="","",IF(AND(COUNTIFS($J$18:J719,J719)=1,C719&lt;&gt;""),1,""))</f>
        <v>1</v>
      </c>
      <c r="AH719" s="173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2">
        <v>2019</v>
      </c>
      <c r="C720" s="172">
        <v>9</v>
      </c>
      <c r="D720" s="57" t="str">
        <f t="shared" si="129"/>
        <v>Q2</v>
      </c>
      <c r="E720" s="16" t="s">
        <v>34</v>
      </c>
      <c r="F720" s="172">
        <v>2019</v>
      </c>
      <c r="G720" s="172">
        <v>11</v>
      </c>
      <c r="H720" s="175"/>
      <c r="I720" s="57" t="str">
        <f t="shared" si="131"/>
        <v>Q3</v>
      </c>
      <c r="J720" s="175" t="s">
        <v>862</v>
      </c>
      <c r="K720" s="175" t="s">
        <v>3159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76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4">
        <v>8.4599999999999995E-2</v>
      </c>
      <c r="AE720" s="173">
        <f t="shared" si="134"/>
        <v>1</v>
      </c>
      <c r="AF720" s="173">
        <f>IF(AND(COUNTIFS($J$18:J720,J720)=1,AE720=1),1,"")</f>
        <v>1</v>
      </c>
      <c r="AG720" s="173">
        <f>IF(C720="","",IF(AND(COUNTIFS($J$18:J720,J720)=1,C720&lt;&gt;""),1,""))</f>
        <v>1</v>
      </c>
      <c r="AH720" s="173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2">
        <v>2019</v>
      </c>
      <c r="C721" s="172">
        <v>8</v>
      </c>
      <c r="D721" s="57" t="str">
        <f t="shared" si="129"/>
        <v>Q2</v>
      </c>
      <c r="E721" s="16" t="s">
        <v>34</v>
      </c>
      <c r="F721" s="172">
        <v>2019</v>
      </c>
      <c r="G721" s="172">
        <v>10</v>
      </c>
      <c r="H721" s="175"/>
      <c r="I721" s="57" t="str">
        <f t="shared" si="131"/>
        <v>Q3</v>
      </c>
      <c r="J721" s="175" t="s">
        <v>864</v>
      </c>
      <c r="K721" s="175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76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4">
        <v>0.1318</v>
      </c>
      <c r="AE721" s="173">
        <f t="shared" si="134"/>
        <v>1</v>
      </c>
      <c r="AF721" s="173">
        <f>IF(AND(COUNTIFS($J$18:J721,J721)=1,AE721=1),1,"")</f>
        <v>1</v>
      </c>
      <c r="AG721" s="173">
        <f>IF(C721="","",IF(AND(COUNTIFS($J$18:J721,J721)=1,C721&lt;&gt;""),1,""))</f>
        <v>1</v>
      </c>
      <c r="AH721" s="173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2">
        <v>2019</v>
      </c>
      <c r="C722" s="172">
        <v>8</v>
      </c>
      <c r="D722" s="57" t="str">
        <f t="shared" si="129"/>
        <v>Q2</v>
      </c>
      <c r="E722" s="16" t="s">
        <v>34</v>
      </c>
      <c r="F722" s="172">
        <v>2019</v>
      </c>
      <c r="G722" s="172">
        <v>10</v>
      </c>
      <c r="H722" s="175"/>
      <c r="I722" s="57" t="str">
        <f t="shared" si="131"/>
        <v>Q3</v>
      </c>
      <c r="J722" s="175" t="s">
        <v>864</v>
      </c>
      <c r="K722" s="175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76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4">
        <v>0.1318</v>
      </c>
      <c r="AE722" s="173">
        <f t="shared" si="134"/>
        <v>1</v>
      </c>
      <c r="AF722" s="173" t="str">
        <f>IF(AND(COUNTIFS($J$18:J722,J722)=1,AE722=1),1,"")</f>
        <v/>
      </c>
      <c r="AG722" s="173" t="str">
        <f>IF(C722="","",IF(AND(COUNTIFS($J$18:J722,J722)=1,C722&lt;&gt;""),1,""))</f>
        <v/>
      </c>
      <c r="AH722" s="173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2">
        <v>2019</v>
      </c>
      <c r="C723" s="172">
        <v>8</v>
      </c>
      <c r="D723" s="57" t="str">
        <f t="shared" si="129"/>
        <v>Q2</v>
      </c>
      <c r="E723" s="16" t="s">
        <v>34</v>
      </c>
      <c r="F723" s="172">
        <v>2019</v>
      </c>
      <c r="G723" s="172">
        <v>10</v>
      </c>
      <c r="H723" s="175"/>
      <c r="I723" s="57" t="str">
        <f t="shared" si="131"/>
        <v>Q3</v>
      </c>
      <c r="J723" s="175" t="s">
        <v>864</v>
      </c>
      <c r="K723" s="175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76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4">
        <v>0.1318</v>
      </c>
      <c r="AE723" s="173">
        <f t="shared" si="134"/>
        <v>1</v>
      </c>
      <c r="AF723" s="173" t="str">
        <f>IF(AND(COUNTIFS($J$18:J723,J723)=1,AE723=1),1,"")</f>
        <v/>
      </c>
      <c r="AG723" s="173" t="str">
        <f>IF(C723="","",IF(AND(COUNTIFS($J$18:J723,J723)=1,C723&lt;&gt;""),1,""))</f>
        <v/>
      </c>
      <c r="AH723" s="173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2">
        <v>2019</v>
      </c>
      <c r="C724" s="172">
        <v>8</v>
      </c>
      <c r="D724" s="57" t="str">
        <f t="shared" si="129"/>
        <v>Q2</v>
      </c>
      <c r="E724" s="16" t="s">
        <v>34</v>
      </c>
      <c r="F724" s="172">
        <v>2019</v>
      </c>
      <c r="G724" s="172">
        <v>10</v>
      </c>
      <c r="H724" s="175"/>
      <c r="I724" s="57" t="str">
        <f t="shared" si="131"/>
        <v>Q3</v>
      </c>
      <c r="J724" s="175" t="s">
        <v>866</v>
      </c>
      <c r="K724" s="175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76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4">
        <v>0.11</v>
      </c>
      <c r="AE724" s="173">
        <f t="shared" si="134"/>
        <v>0</v>
      </c>
      <c r="AF724" s="173" t="str">
        <f>IF(AND(COUNTIFS($J$18:J724,J724)=1,AE724=1),1,"")</f>
        <v/>
      </c>
      <c r="AG724" s="173">
        <f>IF(C724="","",IF(AND(COUNTIFS($J$18:J724,J724)=1,C724&lt;&gt;""),1,""))</f>
        <v>1</v>
      </c>
      <c r="AH724" s="173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2">
        <v>2019</v>
      </c>
      <c r="C725" s="172">
        <v>8</v>
      </c>
      <c r="D725" s="57" t="str">
        <f t="shared" si="129"/>
        <v>Q2</v>
      </c>
      <c r="E725" s="16" t="s">
        <v>34</v>
      </c>
      <c r="F725" s="172">
        <v>2019</v>
      </c>
      <c r="G725" s="172">
        <v>10</v>
      </c>
      <c r="H725" s="175"/>
      <c r="I725" s="57" t="str">
        <f t="shared" si="131"/>
        <v>Q3</v>
      </c>
      <c r="J725" s="175" t="s">
        <v>866</v>
      </c>
      <c r="K725" s="175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76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4">
        <v>0.11</v>
      </c>
      <c r="AE725" s="173">
        <f t="shared" si="134"/>
        <v>0</v>
      </c>
      <c r="AF725" s="173" t="str">
        <f>IF(AND(COUNTIFS($J$18:J725,J725)=1,AE725=1),1,"")</f>
        <v/>
      </c>
      <c r="AG725" s="173" t="str">
        <f>IF(C725="","",IF(AND(COUNTIFS($J$18:J725,J725)=1,C725&lt;&gt;""),1,""))</f>
        <v/>
      </c>
      <c r="AH725" s="173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2">
        <v>2019</v>
      </c>
      <c r="C726" s="172">
        <v>8</v>
      </c>
      <c r="D726" s="57" t="str">
        <f t="shared" si="129"/>
        <v>Q2</v>
      </c>
      <c r="E726" s="16" t="s">
        <v>34</v>
      </c>
      <c r="F726" s="172">
        <v>2019</v>
      </c>
      <c r="G726" s="172">
        <v>10</v>
      </c>
      <c r="H726" s="175"/>
      <c r="I726" s="57" t="str">
        <f t="shared" si="131"/>
        <v>Q3</v>
      </c>
      <c r="J726" s="175" t="s">
        <v>868</v>
      </c>
      <c r="K726" s="175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76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4">
        <v>6.9699999999999998E-2</v>
      </c>
      <c r="AE726" s="173">
        <f t="shared" si="134"/>
        <v>1</v>
      </c>
      <c r="AF726" s="173">
        <f>IF(AND(COUNTIFS($J$18:J726,J726)=1,AE726=1),1,"")</f>
        <v>1</v>
      </c>
      <c r="AG726" s="173">
        <f>IF(C726="","",IF(AND(COUNTIFS($J$18:J726,J726)=1,C726&lt;&gt;""),1,""))</f>
        <v>1</v>
      </c>
      <c r="AH726" s="173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2">
        <v>2019</v>
      </c>
      <c r="C727" s="172">
        <v>6</v>
      </c>
      <c r="D727" s="57" t="str">
        <f t="shared" si="129"/>
        <v>Q1</v>
      </c>
      <c r="E727" s="16" t="s">
        <v>34</v>
      </c>
      <c r="F727" s="172">
        <v>2019</v>
      </c>
      <c r="G727" s="172">
        <v>10</v>
      </c>
      <c r="H727" s="175"/>
      <c r="I727" s="57" t="str">
        <f t="shared" si="131"/>
        <v>Q3</v>
      </c>
      <c r="J727" s="175" t="s">
        <v>870</v>
      </c>
      <c r="K727" s="175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76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4">
        <v>0.1241</v>
      </c>
      <c r="AE727" s="173">
        <f t="shared" si="134"/>
        <v>0</v>
      </c>
      <c r="AF727" s="173" t="str">
        <f>IF(AND(COUNTIFS($J$18:J727,J727)=1,AE727=1),1,"")</f>
        <v/>
      </c>
      <c r="AG727" s="173">
        <f>IF(C727="","",IF(AND(COUNTIFS($J$18:J727,J727)=1,C727&lt;&gt;""),1,""))</f>
        <v>1</v>
      </c>
      <c r="AH727" s="173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2">
        <v>2019</v>
      </c>
      <c r="C728" s="172">
        <v>10</v>
      </c>
      <c r="D728" s="57" t="str">
        <f t="shared" si="129"/>
        <v>Q3</v>
      </c>
      <c r="E728" s="16" t="s">
        <v>34</v>
      </c>
      <c r="F728" s="172">
        <v>2019</v>
      </c>
      <c r="G728" s="172">
        <v>10</v>
      </c>
      <c r="H728" s="175"/>
      <c r="I728" s="57" t="str">
        <f t="shared" si="131"/>
        <v>Q3</v>
      </c>
      <c r="J728" s="175" t="s">
        <v>872</v>
      </c>
      <c r="K728" s="175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76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4">
        <v>0.13059999999999999</v>
      </c>
      <c r="AE728" s="173">
        <f t="shared" si="134"/>
        <v>0</v>
      </c>
      <c r="AF728" s="173" t="str">
        <f>IF(AND(COUNTIFS($J$18:J728,J728)=1,AE728=1),1,"")</f>
        <v/>
      </c>
      <c r="AG728" s="173">
        <f>IF(C728="","",IF(AND(COUNTIFS($J$18:J728,J728)=1,C728&lt;&gt;""),1,""))</f>
        <v>1</v>
      </c>
      <c r="AH728" s="173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2">
        <v>2019</v>
      </c>
      <c r="C729" s="172">
        <v>10</v>
      </c>
      <c r="D729" s="57" t="str">
        <f t="shared" si="129"/>
        <v>Q3</v>
      </c>
      <c r="E729" s="16" t="s">
        <v>34</v>
      </c>
      <c r="F729" s="172">
        <v>2019</v>
      </c>
      <c r="G729" s="172">
        <v>10</v>
      </c>
      <c r="H729" s="175"/>
      <c r="I729" s="57" t="str">
        <f t="shared" si="131"/>
        <v>Q3</v>
      </c>
      <c r="J729" s="175" t="s">
        <v>873</v>
      </c>
      <c r="K729" s="175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76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4">
        <v>0.2009</v>
      </c>
      <c r="AE729" s="173">
        <f t="shared" si="134"/>
        <v>0</v>
      </c>
      <c r="AF729" s="173" t="str">
        <f>IF(AND(COUNTIFS($J$18:J729,J729)=1,AE729=1),1,"")</f>
        <v/>
      </c>
      <c r="AG729" s="173">
        <f>IF(C729="","",IF(AND(COUNTIFS($J$18:J729,J729)=1,C729&lt;&gt;""),1,""))</f>
        <v>1</v>
      </c>
      <c r="AH729" s="173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2">
        <v>2019</v>
      </c>
      <c r="C730" s="172">
        <v>10</v>
      </c>
      <c r="D730" s="57" t="str">
        <f t="shared" si="129"/>
        <v>Q3</v>
      </c>
      <c r="E730" s="16" t="s">
        <v>34</v>
      </c>
      <c r="F730" s="172">
        <v>2019</v>
      </c>
      <c r="G730" s="172">
        <v>10</v>
      </c>
      <c r="H730" s="175"/>
      <c r="I730" s="57" t="str">
        <f t="shared" si="131"/>
        <v>Q3</v>
      </c>
      <c r="J730" s="175" t="s">
        <v>873</v>
      </c>
      <c r="K730" s="175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76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4">
        <v>0.2009</v>
      </c>
      <c r="AE730" s="173">
        <f t="shared" si="134"/>
        <v>0</v>
      </c>
      <c r="AF730" s="173" t="str">
        <f>IF(AND(COUNTIFS($J$18:J730,J730)=1,AE730=1),1,"")</f>
        <v/>
      </c>
      <c r="AG730" s="173" t="str">
        <f>IF(C730="","",IF(AND(COUNTIFS($J$18:J730,J730)=1,C730&lt;&gt;""),1,""))</f>
        <v/>
      </c>
      <c r="AH730" s="173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2">
        <v>2019</v>
      </c>
      <c r="C731" s="172">
        <v>10</v>
      </c>
      <c r="D731" s="57" t="str">
        <f t="shared" si="129"/>
        <v>Q3</v>
      </c>
      <c r="E731" s="16" t="s">
        <v>34</v>
      </c>
      <c r="F731" s="172">
        <v>2019</v>
      </c>
      <c r="G731" s="172">
        <v>10</v>
      </c>
      <c r="H731" s="175"/>
      <c r="I731" s="57" t="str">
        <f t="shared" si="131"/>
        <v>Q3</v>
      </c>
      <c r="J731" s="175" t="s">
        <v>873</v>
      </c>
      <c r="K731" s="175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76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4">
        <v>0.2009</v>
      </c>
      <c r="AE731" s="173">
        <f t="shared" si="134"/>
        <v>0</v>
      </c>
      <c r="AF731" s="173" t="str">
        <f>IF(AND(COUNTIFS($J$18:J731,J731)=1,AE731=1),1,"")</f>
        <v/>
      </c>
      <c r="AG731" s="173" t="str">
        <f>IF(C731="","",IF(AND(COUNTIFS($J$18:J731,J731)=1,C731&lt;&gt;""),1,""))</f>
        <v/>
      </c>
      <c r="AH731" s="173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2">
        <v>2019</v>
      </c>
      <c r="C732" s="172">
        <v>10</v>
      </c>
      <c r="D732" s="57" t="str">
        <f t="shared" si="129"/>
        <v>Q3</v>
      </c>
      <c r="E732" s="16" t="s">
        <v>34</v>
      </c>
      <c r="F732" s="172">
        <v>2019</v>
      </c>
      <c r="G732" s="172">
        <v>10</v>
      </c>
      <c r="H732" s="175"/>
      <c r="I732" s="57" t="str">
        <f t="shared" si="131"/>
        <v>Q3</v>
      </c>
      <c r="J732" s="175" t="s">
        <v>875</v>
      </c>
      <c r="K732" s="175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76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4">
        <v>0.13270000000000001</v>
      </c>
      <c r="AE732" s="173">
        <f t="shared" si="134"/>
        <v>0</v>
      </c>
      <c r="AF732" s="173" t="str">
        <f>IF(AND(COUNTIFS($J$18:J732,J732)=1,AE732=1),1,"")</f>
        <v/>
      </c>
      <c r="AG732" s="173">
        <f>IF(C732="","",IF(AND(COUNTIFS($J$18:J732,J732)=1,C732&lt;&gt;""),1,""))</f>
        <v>1</v>
      </c>
      <c r="AH732" s="173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2">
        <v>2019</v>
      </c>
      <c r="C733" s="172">
        <v>10</v>
      </c>
      <c r="D733" s="57" t="str">
        <f t="shared" si="129"/>
        <v>Q3</v>
      </c>
      <c r="E733" s="16" t="s">
        <v>34</v>
      </c>
      <c r="F733" s="172">
        <v>2019</v>
      </c>
      <c r="G733" s="172">
        <v>10</v>
      </c>
      <c r="H733" s="175"/>
      <c r="I733" s="57" t="str">
        <f t="shared" si="131"/>
        <v>Q3</v>
      </c>
      <c r="J733" s="175" t="s">
        <v>875</v>
      </c>
      <c r="K733" s="175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76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4">
        <v>0.13270000000000001</v>
      </c>
      <c r="AE733" s="173">
        <f t="shared" si="134"/>
        <v>0</v>
      </c>
      <c r="AF733" s="173" t="str">
        <f>IF(AND(COUNTIFS($J$18:J733,J733)=1,AE733=1),1,"")</f>
        <v/>
      </c>
      <c r="AG733" s="173" t="str">
        <f>IF(C733="","",IF(AND(COUNTIFS($J$18:J733,J733)=1,C733&lt;&gt;""),1,""))</f>
        <v/>
      </c>
      <c r="AH733" s="173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2">
        <v>2019</v>
      </c>
      <c r="C734" s="172">
        <v>10</v>
      </c>
      <c r="D734" s="57" t="str">
        <f t="shared" si="129"/>
        <v>Q3</v>
      </c>
      <c r="E734" s="16" t="s">
        <v>34</v>
      </c>
      <c r="F734" s="172">
        <v>2019</v>
      </c>
      <c r="G734" s="172">
        <v>10</v>
      </c>
      <c r="H734" s="175"/>
      <c r="I734" s="57" t="str">
        <f t="shared" si="131"/>
        <v>Q3</v>
      </c>
      <c r="J734" s="175" t="s">
        <v>877</v>
      </c>
      <c r="K734" s="175" t="s">
        <v>3160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76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4">
        <v>0.1009</v>
      </c>
      <c r="AE734" s="173">
        <f t="shared" si="134"/>
        <v>1</v>
      </c>
      <c r="AF734" s="173">
        <f>IF(AND(COUNTIFS($J$18:J734,J734)=1,AE734=1),1,"")</f>
        <v>1</v>
      </c>
      <c r="AG734" s="173">
        <f>IF(C734="","",IF(AND(COUNTIFS($J$18:J734,J734)=1,C734&lt;&gt;""),1,""))</f>
        <v>1</v>
      </c>
      <c r="AH734" s="173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2">
        <v>2019</v>
      </c>
      <c r="C735" s="172">
        <v>10</v>
      </c>
      <c r="D735" s="57" t="str">
        <f t="shared" si="129"/>
        <v>Q3</v>
      </c>
      <c r="E735" s="16" t="s">
        <v>34</v>
      </c>
      <c r="F735" s="172">
        <v>2019</v>
      </c>
      <c r="G735" s="172">
        <v>10</v>
      </c>
      <c r="H735" s="175"/>
      <c r="I735" s="57" t="str">
        <f t="shared" si="131"/>
        <v>Q3</v>
      </c>
      <c r="J735" s="175" t="s">
        <v>877</v>
      </c>
      <c r="K735" s="175" t="s">
        <v>3160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76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4">
        <v>0.1009</v>
      </c>
      <c r="AE735" s="173">
        <f t="shared" si="134"/>
        <v>1</v>
      </c>
      <c r="AF735" s="173" t="str">
        <f>IF(AND(COUNTIFS($J$18:J735,J735)=1,AE735=1),1,"")</f>
        <v/>
      </c>
      <c r="AG735" s="173" t="str">
        <f>IF(C735="","",IF(AND(COUNTIFS($J$18:J735,J735)=1,C735&lt;&gt;""),1,""))</f>
        <v/>
      </c>
      <c r="AH735" s="173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2">
        <v>2019</v>
      </c>
      <c r="C736" s="172">
        <v>10</v>
      </c>
      <c r="D736" s="57" t="str">
        <f t="shared" si="129"/>
        <v>Q3</v>
      </c>
      <c r="E736" s="16" t="s">
        <v>34</v>
      </c>
      <c r="F736" s="172">
        <v>2019</v>
      </c>
      <c r="G736" s="172">
        <v>10</v>
      </c>
      <c r="H736" s="175"/>
      <c r="I736" s="57" t="str">
        <f t="shared" si="131"/>
        <v>Q3</v>
      </c>
      <c r="J736" s="175" t="s">
        <v>877</v>
      </c>
      <c r="K736" s="175" t="s">
        <v>3160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76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4">
        <v>0.1009</v>
      </c>
      <c r="AE736" s="173">
        <f t="shared" si="134"/>
        <v>1</v>
      </c>
      <c r="AF736" s="173" t="str">
        <f>IF(AND(COUNTIFS($J$18:J736,J736)=1,AE736=1),1,"")</f>
        <v/>
      </c>
      <c r="AG736" s="173" t="str">
        <f>IF(C736="","",IF(AND(COUNTIFS($J$18:J736,J736)=1,C736&lt;&gt;""),1,""))</f>
        <v/>
      </c>
      <c r="AH736" s="173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2">
        <v>2019</v>
      </c>
      <c r="C737" s="172">
        <v>10</v>
      </c>
      <c r="D737" s="57" t="str">
        <f t="shared" si="129"/>
        <v>Q3</v>
      </c>
      <c r="E737" s="16" t="s">
        <v>34</v>
      </c>
      <c r="F737" s="172">
        <v>2019</v>
      </c>
      <c r="G737" s="172">
        <v>10</v>
      </c>
      <c r="H737" s="175"/>
      <c r="I737" s="57" t="str">
        <f t="shared" si="131"/>
        <v>Q3</v>
      </c>
      <c r="J737" s="175" t="s">
        <v>878</v>
      </c>
      <c r="K737" s="175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76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4">
        <v>8.9200000000000002E-2</v>
      </c>
      <c r="AE737" s="173">
        <f t="shared" si="134"/>
        <v>0</v>
      </c>
      <c r="AF737" s="173" t="str">
        <f>IF(AND(COUNTIFS($J$18:J737,J737)=1,AE737=1),1,"")</f>
        <v/>
      </c>
      <c r="AG737" s="173">
        <f>IF(C737="","",IF(AND(COUNTIFS($J$18:J737,J737)=1,C737&lt;&gt;""),1,""))</f>
        <v>1</v>
      </c>
      <c r="AH737" s="173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2">
        <v>2019</v>
      </c>
      <c r="C738" s="172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2">
        <v>2019</v>
      </c>
      <c r="G738" s="172">
        <v>10</v>
      </c>
      <c r="H738" s="175"/>
      <c r="I738" s="57" t="str">
        <f t="shared" si="131"/>
        <v>Q3</v>
      </c>
      <c r="J738" s="175" t="s">
        <v>878</v>
      </c>
      <c r="K738" s="175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76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4">
        <v>8.9200000000000002E-2</v>
      </c>
      <c r="AE738" s="173">
        <f t="shared" si="134"/>
        <v>0</v>
      </c>
      <c r="AF738" s="173" t="str">
        <f>IF(AND(COUNTIFS($J$18:J738,J738)=1,AE738=1),1,"")</f>
        <v/>
      </c>
      <c r="AG738" s="173" t="str">
        <f>IF(C738="","",IF(AND(COUNTIFS($J$18:J738,J738)=1,C738&lt;&gt;""),1,""))</f>
        <v/>
      </c>
      <c r="AH738" s="173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2">
        <v>2019</v>
      </c>
      <c r="C739" s="172">
        <v>10</v>
      </c>
      <c r="D739" s="57" t="str">
        <f t="shared" si="141"/>
        <v>Q3</v>
      </c>
      <c r="E739" s="16" t="s">
        <v>34</v>
      </c>
      <c r="F739" s="172">
        <v>2019</v>
      </c>
      <c r="G739" s="172">
        <v>10</v>
      </c>
      <c r="H739" s="175"/>
      <c r="I739" s="57" t="str">
        <f t="shared" si="131"/>
        <v>Q3</v>
      </c>
      <c r="J739" s="175" t="s">
        <v>880</v>
      </c>
      <c r="K739" s="175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76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4">
        <v>0.1016</v>
      </c>
      <c r="AE739" s="173">
        <f t="shared" si="134"/>
        <v>0</v>
      </c>
      <c r="AF739" s="173" t="str">
        <f>IF(AND(COUNTIFS($J$18:J739,J739)=1,AE739=1),1,"")</f>
        <v/>
      </c>
      <c r="AG739" s="173">
        <f>IF(C739="","",IF(AND(COUNTIFS($J$18:J739,J739)=1,C739&lt;&gt;""),1,""))</f>
        <v>1</v>
      </c>
      <c r="AH739" s="173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2">
        <v>2019</v>
      </c>
      <c r="C740" s="172">
        <v>9</v>
      </c>
      <c r="D740" s="57" t="str">
        <f t="shared" si="141"/>
        <v>Q2</v>
      </c>
      <c r="E740" s="16" t="s">
        <v>34</v>
      </c>
      <c r="F740" s="172">
        <v>2019</v>
      </c>
      <c r="G740" s="172">
        <v>10</v>
      </c>
      <c r="H740" s="175"/>
      <c r="I740" s="57" t="str">
        <f t="shared" si="131"/>
        <v>Q3</v>
      </c>
      <c r="J740" s="175" t="s">
        <v>883</v>
      </c>
      <c r="K740" s="175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76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4">
        <v>0.10349999999999999</v>
      </c>
      <c r="AE740" s="173">
        <f t="shared" si="134"/>
        <v>1</v>
      </c>
      <c r="AF740" s="173">
        <f>IF(AND(COUNTIFS($J$18:J740,J740)=1,AE740=1),1,"")</f>
        <v>1</v>
      </c>
      <c r="AG740" s="173">
        <f>IF(C740="","",IF(AND(COUNTIFS($J$18:J740,J740)=1,C740&lt;&gt;""),1,""))</f>
        <v>1</v>
      </c>
      <c r="AH740" s="173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2">
        <v>2019</v>
      </c>
      <c r="C741" s="172">
        <v>9</v>
      </c>
      <c r="D741" s="57" t="str">
        <f t="shared" si="141"/>
        <v>Q2</v>
      </c>
      <c r="E741" s="16" t="s">
        <v>34</v>
      </c>
      <c r="F741" s="172">
        <v>2019</v>
      </c>
      <c r="G741" s="172">
        <v>10</v>
      </c>
      <c r="H741" s="175"/>
      <c r="I741" s="57" t="str">
        <f t="shared" si="131"/>
        <v>Q3</v>
      </c>
      <c r="J741" s="175" t="s">
        <v>883</v>
      </c>
      <c r="K741" s="175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76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4">
        <v>0.10349999999999999</v>
      </c>
      <c r="AE741" s="173">
        <f t="shared" si="134"/>
        <v>1</v>
      </c>
      <c r="AF741" s="173" t="str">
        <f>IF(AND(COUNTIFS($J$18:J741,J741)=1,AE741=1),1,"")</f>
        <v/>
      </c>
      <c r="AG741" s="173" t="str">
        <f>IF(C741="","",IF(AND(COUNTIFS($J$18:J741,J741)=1,C741&lt;&gt;""),1,""))</f>
        <v/>
      </c>
      <c r="AH741" s="173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2">
        <v>2019</v>
      </c>
      <c r="C742" s="172">
        <v>9</v>
      </c>
      <c r="D742" s="57" t="str">
        <f t="shared" si="141"/>
        <v>Q2</v>
      </c>
      <c r="E742" s="16" t="s">
        <v>34</v>
      </c>
      <c r="F742" s="172">
        <v>2019</v>
      </c>
      <c r="G742" s="172">
        <v>10</v>
      </c>
      <c r="H742" s="175"/>
      <c r="I742" s="57" t="str">
        <f t="shared" si="131"/>
        <v>Q3</v>
      </c>
      <c r="J742" s="175" t="s">
        <v>885</v>
      </c>
      <c r="K742" s="175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76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4">
        <v>9.7000000000000003E-2</v>
      </c>
      <c r="AE742" s="173">
        <f t="shared" si="134"/>
        <v>0</v>
      </c>
      <c r="AF742" s="173" t="str">
        <f>IF(AND(COUNTIFS($J$18:J742,J742)=1,AE742=1),1,"")</f>
        <v/>
      </c>
      <c r="AG742" s="173">
        <f>IF(C742="","",IF(AND(COUNTIFS($J$18:J742,J742)=1,C742&lt;&gt;""),1,""))</f>
        <v>1</v>
      </c>
      <c r="AH742" s="173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2">
        <v>2019</v>
      </c>
      <c r="C743" s="172">
        <v>9</v>
      </c>
      <c r="D743" s="57" t="str">
        <f t="shared" si="141"/>
        <v>Q2</v>
      </c>
      <c r="E743" s="16" t="s">
        <v>34</v>
      </c>
      <c r="F743" s="172">
        <v>2019</v>
      </c>
      <c r="G743" s="172">
        <v>10</v>
      </c>
      <c r="H743" s="175"/>
      <c r="I743" s="57" t="str">
        <f t="shared" si="131"/>
        <v>Q3</v>
      </c>
      <c r="J743" s="175" t="s">
        <v>887</v>
      </c>
      <c r="K743" s="175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76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4">
        <v>0.12470000000000001</v>
      </c>
      <c r="AE743" s="173">
        <f t="shared" si="134"/>
        <v>0</v>
      </c>
      <c r="AF743" s="173" t="str">
        <f>IF(AND(COUNTIFS($J$18:J743,J743)=1,AE743=1),1,"")</f>
        <v/>
      </c>
      <c r="AG743" s="173">
        <f>IF(C743="","",IF(AND(COUNTIFS($J$18:J743,J743)=1,C743&lt;&gt;""),1,""))</f>
        <v>1</v>
      </c>
      <c r="AH743" s="173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2">
        <v>2019</v>
      </c>
      <c r="C744" s="172">
        <v>9</v>
      </c>
      <c r="D744" s="57" t="str">
        <f t="shared" si="141"/>
        <v>Q2</v>
      </c>
      <c r="E744" s="16" t="s">
        <v>34</v>
      </c>
      <c r="F744" s="172">
        <v>2019</v>
      </c>
      <c r="G744" s="172">
        <v>10</v>
      </c>
      <c r="H744" s="175"/>
      <c r="I744" s="57" t="str">
        <f t="shared" si="131"/>
        <v>Q3</v>
      </c>
      <c r="J744" s="175" t="s">
        <v>887</v>
      </c>
      <c r="K744" s="175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76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4">
        <v>0.12470000000000001</v>
      </c>
      <c r="AE744" s="173">
        <f t="shared" si="134"/>
        <v>0</v>
      </c>
      <c r="AF744" s="173" t="str">
        <f>IF(AND(COUNTIFS($J$18:J744,J744)=1,AE744=1),1,"")</f>
        <v/>
      </c>
      <c r="AG744" s="173" t="str">
        <f>IF(C744="","",IF(AND(COUNTIFS($J$18:J744,J744)=1,C744&lt;&gt;""),1,""))</f>
        <v/>
      </c>
      <c r="AH744" s="173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2">
        <v>2019</v>
      </c>
      <c r="C745" s="172">
        <v>9</v>
      </c>
      <c r="D745" s="57" t="str">
        <f t="shared" si="141"/>
        <v>Q2</v>
      </c>
      <c r="E745" s="16" t="s">
        <v>34</v>
      </c>
      <c r="F745" s="172">
        <v>2019</v>
      </c>
      <c r="G745" s="172">
        <v>10</v>
      </c>
      <c r="H745" s="175"/>
      <c r="I745" s="57" t="str">
        <f t="shared" si="131"/>
        <v>Q3</v>
      </c>
      <c r="J745" s="175" t="s">
        <v>889</v>
      </c>
      <c r="K745" s="175" t="s">
        <v>3115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76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4">
        <v>0.1275</v>
      </c>
      <c r="AE745" s="173">
        <f t="shared" si="134"/>
        <v>0</v>
      </c>
      <c r="AF745" s="173" t="str">
        <f>IF(AND(COUNTIFS($J$18:J745,J745)=1,AE745=1),1,"")</f>
        <v/>
      </c>
      <c r="AG745" s="173">
        <f>IF(C745="","",IF(AND(COUNTIFS($J$18:J745,J745)=1,C745&lt;&gt;""),1,""))</f>
        <v>1</v>
      </c>
      <c r="AH745" s="173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2">
        <v>2019</v>
      </c>
      <c r="C746" s="172">
        <v>9</v>
      </c>
      <c r="D746" s="57" t="str">
        <f t="shared" si="141"/>
        <v>Q2</v>
      </c>
      <c r="E746" s="16" t="s">
        <v>34</v>
      </c>
      <c r="F746" s="172">
        <v>2019</v>
      </c>
      <c r="G746" s="172">
        <v>10</v>
      </c>
      <c r="H746" s="175"/>
      <c r="I746" s="57" t="str">
        <f t="shared" si="131"/>
        <v>Q3</v>
      </c>
      <c r="J746" s="175" t="s">
        <v>890</v>
      </c>
      <c r="K746" s="175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76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4">
        <v>0.1178</v>
      </c>
      <c r="AE746" s="173">
        <f t="shared" si="134"/>
        <v>1</v>
      </c>
      <c r="AF746" s="173">
        <f>IF(AND(COUNTIFS($J$18:J746,J746)=1,AE746=1),1,"")</f>
        <v>1</v>
      </c>
      <c r="AG746" s="173">
        <f>IF(C746="","",IF(AND(COUNTIFS($J$18:J746,J746)=1,C746&lt;&gt;""),1,""))</f>
        <v>1</v>
      </c>
      <c r="AH746" s="173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2">
        <v>2019</v>
      </c>
      <c r="C747" s="172">
        <v>9</v>
      </c>
      <c r="D747" s="57" t="str">
        <f t="shared" si="141"/>
        <v>Q2</v>
      </c>
      <c r="E747" s="16" t="s">
        <v>34</v>
      </c>
      <c r="F747" s="172">
        <v>2019</v>
      </c>
      <c r="G747" s="172">
        <v>10</v>
      </c>
      <c r="H747" s="175"/>
      <c r="I747" s="57" t="str">
        <f t="shared" si="131"/>
        <v>Q3</v>
      </c>
      <c r="J747" s="175" t="s">
        <v>890</v>
      </c>
      <c r="K747" s="175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76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4">
        <v>0.1178</v>
      </c>
      <c r="AE747" s="173">
        <f t="shared" si="134"/>
        <v>1</v>
      </c>
      <c r="AF747" s="173" t="str">
        <f>IF(AND(COUNTIFS($J$18:J747,J747)=1,AE747=1),1,"")</f>
        <v/>
      </c>
      <c r="AG747" s="173" t="str">
        <f>IF(C747="","",IF(AND(COUNTIFS($J$18:J747,J747)=1,C747&lt;&gt;""),1,""))</f>
        <v/>
      </c>
      <c r="AH747" s="173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2">
        <v>2019</v>
      </c>
      <c r="C748" s="172">
        <v>9</v>
      </c>
      <c r="D748" s="57" t="str">
        <f t="shared" si="141"/>
        <v>Q2</v>
      </c>
      <c r="E748" s="16" t="s">
        <v>34</v>
      </c>
      <c r="F748" s="172">
        <v>2019</v>
      </c>
      <c r="G748" s="172">
        <v>10</v>
      </c>
      <c r="H748" s="175"/>
      <c r="I748" s="57" t="str">
        <f t="shared" si="131"/>
        <v>Q3</v>
      </c>
      <c r="J748" s="175" t="s">
        <v>892</v>
      </c>
      <c r="K748" s="175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76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4">
        <v>0.11890000000000001</v>
      </c>
      <c r="AE748" s="173">
        <f t="shared" si="134"/>
        <v>0</v>
      </c>
      <c r="AF748" s="173" t="str">
        <f>IF(AND(COUNTIFS($J$18:J748,J748)=1,AE748=1),1,"")</f>
        <v/>
      </c>
      <c r="AG748" s="173">
        <f>IF(C748="","",IF(AND(COUNTIFS($J$18:J748,J748)=1,C748&lt;&gt;""),1,""))</f>
        <v>1</v>
      </c>
      <c r="AH748" s="173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2">
        <v>2019</v>
      </c>
      <c r="C749" s="172">
        <v>9</v>
      </c>
      <c r="D749" s="57" t="str">
        <f t="shared" si="141"/>
        <v>Q2</v>
      </c>
      <c r="E749" s="16" t="s">
        <v>34</v>
      </c>
      <c r="F749" s="172">
        <v>2019</v>
      </c>
      <c r="G749" s="172">
        <v>10</v>
      </c>
      <c r="H749" s="175"/>
      <c r="I749" s="57" t="str">
        <f t="shared" si="131"/>
        <v>Q3</v>
      </c>
      <c r="J749" s="175" t="s">
        <v>893</v>
      </c>
      <c r="K749" s="175" t="s">
        <v>3161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76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4">
        <v>8.2100000000000006E-2</v>
      </c>
      <c r="AE749" s="173">
        <f t="shared" si="134"/>
        <v>0</v>
      </c>
      <c r="AF749" s="173" t="str">
        <f>IF(AND(COUNTIFS($J$18:J749,J749)=1,AE749=1),1,"")</f>
        <v/>
      </c>
      <c r="AG749" s="173">
        <f>IF(C749="","",IF(AND(COUNTIFS($J$18:J749,J749)=1,C749&lt;&gt;""),1,""))</f>
        <v>1</v>
      </c>
      <c r="AH749" s="173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2">
        <v>2019</v>
      </c>
      <c r="C750" s="172">
        <v>9</v>
      </c>
      <c r="D750" s="57" t="str">
        <f t="shared" si="141"/>
        <v>Q2</v>
      </c>
      <c r="E750" s="16" t="s">
        <v>34</v>
      </c>
      <c r="F750" s="172">
        <v>2019</v>
      </c>
      <c r="G750" s="172">
        <v>10</v>
      </c>
      <c r="H750" s="175"/>
      <c r="I750" s="57" t="str">
        <f t="shared" si="131"/>
        <v>Q3</v>
      </c>
      <c r="J750" s="175" t="s">
        <v>893</v>
      </c>
      <c r="K750" s="175" t="s">
        <v>3161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76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4">
        <v>8.2100000000000006E-2</v>
      </c>
      <c r="AE750" s="173">
        <f t="shared" si="134"/>
        <v>0</v>
      </c>
      <c r="AF750" s="173" t="str">
        <f>IF(AND(COUNTIFS($J$18:J750,J750)=1,AE750=1),1,"")</f>
        <v/>
      </c>
      <c r="AG750" s="173" t="str">
        <f>IF(C750="","",IF(AND(COUNTIFS($J$18:J750,J750)=1,C750&lt;&gt;""),1,""))</f>
        <v/>
      </c>
      <c r="AH750" s="173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2">
        <v>2019</v>
      </c>
      <c r="C751" s="172">
        <v>9</v>
      </c>
      <c r="D751" s="57" t="str">
        <f t="shared" si="141"/>
        <v>Q2</v>
      </c>
      <c r="E751" s="16" t="s">
        <v>34</v>
      </c>
      <c r="F751" s="172">
        <v>2019</v>
      </c>
      <c r="G751" s="172">
        <v>10</v>
      </c>
      <c r="H751" s="175"/>
      <c r="I751" s="57" t="str">
        <f t="shared" si="131"/>
        <v>Q3</v>
      </c>
      <c r="J751" s="175" t="s">
        <v>893</v>
      </c>
      <c r="K751" s="175" t="s">
        <v>3161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76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4">
        <v>8.2100000000000006E-2</v>
      </c>
      <c r="AE751" s="173">
        <f t="shared" si="134"/>
        <v>0</v>
      </c>
      <c r="AF751" s="173" t="str">
        <f>IF(AND(COUNTIFS($J$18:J751,J751)=1,AE751=1),1,"")</f>
        <v/>
      </c>
      <c r="AG751" s="173" t="str">
        <f>IF(C751="","",IF(AND(COUNTIFS($J$18:J751,J751)=1,C751&lt;&gt;""),1,""))</f>
        <v/>
      </c>
      <c r="AH751" s="173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2">
        <v>2019</v>
      </c>
      <c r="C752" s="172">
        <v>9</v>
      </c>
      <c r="D752" s="57" t="str">
        <f t="shared" si="141"/>
        <v>Q2</v>
      </c>
      <c r="E752" s="16" t="s">
        <v>34</v>
      </c>
      <c r="F752" s="172">
        <v>2019</v>
      </c>
      <c r="G752" s="172">
        <v>10</v>
      </c>
      <c r="H752" s="175"/>
      <c r="I752" s="57" t="str">
        <f t="shared" si="131"/>
        <v>Q3</v>
      </c>
      <c r="J752" s="175" t="s">
        <v>895</v>
      </c>
      <c r="K752" s="175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76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4">
        <v>0.10050000000000001</v>
      </c>
      <c r="AE752" s="173">
        <f t="shared" si="134"/>
        <v>1</v>
      </c>
      <c r="AF752" s="173">
        <f>IF(AND(COUNTIFS($J$18:J752,J752)=1,AE752=1),1,"")</f>
        <v>1</v>
      </c>
      <c r="AG752" s="173">
        <f>IF(C752="","",IF(AND(COUNTIFS($J$18:J752,J752)=1,C752&lt;&gt;""),1,""))</f>
        <v>1</v>
      </c>
      <c r="AH752" s="173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2">
        <v>2019</v>
      </c>
      <c r="C753" s="172">
        <v>9</v>
      </c>
      <c r="D753" s="57" t="str">
        <f t="shared" si="141"/>
        <v>Q2</v>
      </c>
      <c r="E753" s="16" t="s">
        <v>34</v>
      </c>
      <c r="F753" s="172">
        <v>2019</v>
      </c>
      <c r="G753" s="172">
        <v>10</v>
      </c>
      <c r="H753" s="175"/>
      <c r="I753" s="57" t="str">
        <f t="shared" si="131"/>
        <v>Q3</v>
      </c>
      <c r="J753" s="175" t="s">
        <v>897</v>
      </c>
      <c r="K753" s="175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76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4">
        <v>7.4200000000000002E-2</v>
      </c>
      <c r="AE753" s="173">
        <f t="shared" si="134"/>
        <v>1</v>
      </c>
      <c r="AF753" s="173">
        <f>IF(AND(COUNTIFS($J$18:J753,J753)=1,AE753=1),1,"")</f>
        <v>1</v>
      </c>
      <c r="AG753" s="173">
        <f>IF(C753="","",IF(AND(COUNTIFS($J$18:J753,J753)=1,C753&lt;&gt;""),1,""))</f>
        <v>1</v>
      </c>
      <c r="AH753" s="173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2">
        <v>2019</v>
      </c>
      <c r="C754" s="172">
        <v>8</v>
      </c>
      <c r="D754" s="57" t="str">
        <f t="shared" si="141"/>
        <v>Q2</v>
      </c>
      <c r="E754" s="16" t="s">
        <v>34</v>
      </c>
      <c r="F754" s="172">
        <v>2019</v>
      </c>
      <c r="G754" s="172">
        <v>9</v>
      </c>
      <c r="H754" s="175"/>
      <c r="I754" s="57" t="str">
        <f t="shared" si="131"/>
        <v>Q2</v>
      </c>
      <c r="J754" s="175" t="s">
        <v>900</v>
      </c>
      <c r="K754" s="175" t="s">
        <v>3161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76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4">
        <v>0.1066</v>
      </c>
      <c r="AE754" s="173">
        <f t="shared" si="134"/>
        <v>0</v>
      </c>
      <c r="AF754" s="173" t="str">
        <f>IF(AND(COUNTIFS($J$18:J754,J754)=1,AE754=1),1,"")</f>
        <v/>
      </c>
      <c r="AG754" s="173">
        <f>IF(C754="","",IF(AND(COUNTIFS($J$18:J754,J754)=1,C754&lt;&gt;""),1,""))</f>
        <v>1</v>
      </c>
      <c r="AH754" s="173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2">
        <v>2019</v>
      </c>
      <c r="C755" s="172">
        <v>8</v>
      </c>
      <c r="D755" s="57" t="str">
        <f t="shared" si="141"/>
        <v>Q2</v>
      </c>
      <c r="E755" s="16" t="s">
        <v>34</v>
      </c>
      <c r="F755" s="172">
        <v>2019</v>
      </c>
      <c r="G755" s="172">
        <v>9</v>
      </c>
      <c r="H755" s="175"/>
      <c r="I755" s="57" t="str">
        <f t="shared" si="131"/>
        <v>Q2</v>
      </c>
      <c r="J755" s="175" t="s">
        <v>900</v>
      </c>
      <c r="K755" s="175" t="s">
        <v>3161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76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4">
        <v>0.1066</v>
      </c>
      <c r="AE755" s="173">
        <f t="shared" si="134"/>
        <v>0</v>
      </c>
      <c r="AF755" s="173" t="str">
        <f>IF(AND(COUNTIFS($J$18:J755,J755)=1,AE755=1),1,"")</f>
        <v/>
      </c>
      <c r="AG755" s="173" t="str">
        <f>IF(C755="","",IF(AND(COUNTIFS($J$18:J755,J755)=1,C755&lt;&gt;""),1,""))</f>
        <v/>
      </c>
      <c r="AH755" s="173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2">
        <v>2019</v>
      </c>
      <c r="C756" s="172">
        <v>8</v>
      </c>
      <c r="D756" s="57" t="str">
        <f t="shared" si="141"/>
        <v>Q2</v>
      </c>
      <c r="E756" s="16" t="s">
        <v>34</v>
      </c>
      <c r="F756" s="172">
        <v>2019</v>
      </c>
      <c r="G756" s="172">
        <v>9</v>
      </c>
      <c r="H756" s="175"/>
      <c r="I756" s="57" t="str">
        <f t="shared" si="131"/>
        <v>Q2</v>
      </c>
      <c r="J756" s="175" t="s">
        <v>900</v>
      </c>
      <c r="K756" s="175" t="s">
        <v>3161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76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4">
        <v>0.1066</v>
      </c>
      <c r="AE756" s="173">
        <f t="shared" si="134"/>
        <v>0</v>
      </c>
      <c r="AF756" s="173" t="str">
        <f>IF(AND(COUNTIFS($J$18:J756,J756)=1,AE756=1),1,"")</f>
        <v/>
      </c>
      <c r="AG756" s="173" t="str">
        <f>IF(C756="","",IF(AND(COUNTIFS($J$18:J756,J756)=1,C756&lt;&gt;""),1,""))</f>
        <v/>
      </c>
      <c r="AH756" s="173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2">
        <v>2019</v>
      </c>
      <c r="C757" s="172">
        <v>8</v>
      </c>
      <c r="D757" s="57" t="str">
        <f t="shared" si="141"/>
        <v>Q2</v>
      </c>
      <c r="E757" s="16" t="s">
        <v>34</v>
      </c>
      <c r="F757" s="172">
        <v>2019</v>
      </c>
      <c r="G757" s="172">
        <v>9</v>
      </c>
      <c r="H757" s="175"/>
      <c r="I757" s="57" t="str">
        <f t="shared" si="131"/>
        <v>Q2</v>
      </c>
      <c r="J757" s="175" t="s">
        <v>901</v>
      </c>
      <c r="K757" s="175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76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4">
        <v>0.1348</v>
      </c>
      <c r="AE757" s="173">
        <f t="shared" si="134"/>
        <v>1</v>
      </c>
      <c r="AF757" s="173">
        <f>IF(AND(COUNTIFS($J$18:J757,J757)=1,AE757=1),1,"")</f>
        <v>1</v>
      </c>
      <c r="AG757" s="173">
        <f>IF(C757="","",IF(AND(COUNTIFS($J$18:J757,J757)=1,C757&lt;&gt;""),1,""))</f>
        <v>1</v>
      </c>
      <c r="AH757" s="173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2">
        <v>2019</v>
      </c>
      <c r="C758" s="172">
        <v>8</v>
      </c>
      <c r="D758" s="57" t="str">
        <f t="shared" si="141"/>
        <v>Q2</v>
      </c>
      <c r="E758" s="16" t="s">
        <v>34</v>
      </c>
      <c r="F758" s="172">
        <v>2019</v>
      </c>
      <c r="G758" s="172">
        <v>9</v>
      </c>
      <c r="H758" s="175"/>
      <c r="I758" s="57" t="str">
        <f t="shared" si="131"/>
        <v>Q2</v>
      </c>
      <c r="J758" s="175" t="s">
        <v>631</v>
      </c>
      <c r="K758" s="175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76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3">
        <f t="shared" si="134"/>
        <v>0</v>
      </c>
      <c r="AF758" s="173" t="str">
        <f>IF(AND(COUNTIFS($J$18:J758,J758)=1,AE758=1),1,"")</f>
        <v/>
      </c>
      <c r="AG758" s="173" t="str">
        <f>IF(C758="","",IF(AND(COUNTIFS($J$18:J758,J758)=1,C758&lt;&gt;""),1,""))</f>
        <v/>
      </c>
      <c r="AH758" s="173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2">
        <v>2019</v>
      </c>
      <c r="C759" s="172">
        <v>8</v>
      </c>
      <c r="D759" s="57" t="str">
        <f t="shared" si="141"/>
        <v>Q2</v>
      </c>
      <c r="E759" s="16" t="s">
        <v>34</v>
      </c>
      <c r="F759" s="172">
        <v>2019</v>
      </c>
      <c r="G759" s="172">
        <v>9</v>
      </c>
      <c r="H759" s="175"/>
      <c r="I759" s="57" t="str">
        <f t="shared" si="131"/>
        <v>Q2</v>
      </c>
      <c r="J759" s="175" t="s">
        <v>903</v>
      </c>
      <c r="K759" s="175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76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4">
        <v>0.11070000000000001</v>
      </c>
      <c r="AE759" s="173">
        <f t="shared" si="134"/>
        <v>1</v>
      </c>
      <c r="AF759" s="173">
        <f>IF(AND(COUNTIFS($J$18:J759,J759)=1,AE759=1),1,"")</f>
        <v>1</v>
      </c>
      <c r="AG759" s="173">
        <f>IF(C759="","",IF(AND(COUNTIFS($J$18:J759,J759)=1,C759&lt;&gt;""),1,""))</f>
        <v>1</v>
      </c>
      <c r="AH759" s="173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2">
        <v>2019</v>
      </c>
      <c r="C760" s="172">
        <v>8</v>
      </c>
      <c r="D760" s="57" t="str">
        <f t="shared" si="141"/>
        <v>Q2</v>
      </c>
      <c r="E760" s="16" t="s">
        <v>34</v>
      </c>
      <c r="F760" s="172">
        <v>2019</v>
      </c>
      <c r="G760" s="172">
        <v>9</v>
      </c>
      <c r="H760" s="175"/>
      <c r="I760" s="57" t="str">
        <f t="shared" si="131"/>
        <v>Q2</v>
      </c>
      <c r="J760" s="175" t="s">
        <v>903</v>
      </c>
      <c r="K760" s="175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76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4">
        <v>0.11070000000000001</v>
      </c>
      <c r="AE760" s="173">
        <f t="shared" si="134"/>
        <v>1</v>
      </c>
      <c r="AF760" s="173" t="str">
        <f>IF(AND(COUNTIFS($J$18:J760,J760)=1,AE760=1),1,"")</f>
        <v/>
      </c>
      <c r="AG760" s="173" t="str">
        <f>IF(C760="","",IF(AND(COUNTIFS($J$18:J760,J760)=1,C760&lt;&gt;""),1,""))</f>
        <v/>
      </c>
      <c r="AH760" s="173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2">
        <v>2019</v>
      </c>
      <c r="C761" s="172">
        <v>8</v>
      </c>
      <c r="D761" s="57" t="str">
        <f t="shared" si="141"/>
        <v>Q2</v>
      </c>
      <c r="E761" s="16" t="s">
        <v>34</v>
      </c>
      <c r="F761" s="172">
        <v>2019</v>
      </c>
      <c r="G761" s="172">
        <v>9</v>
      </c>
      <c r="H761" s="175"/>
      <c r="I761" s="57" t="str">
        <f t="shared" si="131"/>
        <v>Q2</v>
      </c>
      <c r="J761" s="175" t="s">
        <v>903</v>
      </c>
      <c r="K761" s="175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76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4">
        <v>0.11070000000000001</v>
      </c>
      <c r="AE761" s="173">
        <f t="shared" si="134"/>
        <v>1</v>
      </c>
      <c r="AF761" s="173" t="str">
        <f>IF(AND(COUNTIFS($J$18:J761,J761)=1,AE761=1),1,"")</f>
        <v/>
      </c>
      <c r="AG761" s="173" t="str">
        <f>IF(C761="","",IF(AND(COUNTIFS($J$18:J761,J761)=1,C761&lt;&gt;""),1,""))</f>
        <v/>
      </c>
      <c r="AH761" s="173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2">
        <v>2019</v>
      </c>
      <c r="C762" s="172">
        <v>8</v>
      </c>
      <c r="D762" s="57" t="str">
        <f t="shared" si="141"/>
        <v>Q2</v>
      </c>
      <c r="E762" s="16" t="s">
        <v>34</v>
      </c>
      <c r="F762" s="172">
        <v>2019</v>
      </c>
      <c r="G762" s="172">
        <v>9</v>
      </c>
      <c r="H762" s="175"/>
      <c r="I762" s="57" t="str">
        <f t="shared" si="131"/>
        <v>Q2</v>
      </c>
      <c r="J762" s="175" t="s">
        <v>903</v>
      </c>
      <c r="K762" s="175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76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4">
        <v>0.11070000000000001</v>
      </c>
      <c r="AE762" s="173">
        <f t="shared" si="134"/>
        <v>1</v>
      </c>
      <c r="AF762" s="173" t="str">
        <f>IF(AND(COUNTIFS($J$18:J762,J762)=1,AE762=1),1,"")</f>
        <v/>
      </c>
      <c r="AG762" s="173" t="str">
        <f>IF(C762="","",IF(AND(COUNTIFS($J$18:J762,J762)=1,C762&lt;&gt;""),1,""))</f>
        <v/>
      </c>
      <c r="AH762" s="173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2">
        <v>2019</v>
      </c>
      <c r="C763" s="172">
        <v>8</v>
      </c>
      <c r="D763" s="57" t="str">
        <f t="shared" si="141"/>
        <v>Q2</v>
      </c>
      <c r="E763" s="16" t="s">
        <v>34</v>
      </c>
      <c r="F763" s="172">
        <v>2019</v>
      </c>
      <c r="G763" s="172">
        <v>9</v>
      </c>
      <c r="H763" s="175"/>
      <c r="I763" s="57" t="str">
        <f t="shared" si="131"/>
        <v>Q2</v>
      </c>
      <c r="J763" s="175" t="s">
        <v>903</v>
      </c>
      <c r="K763" s="175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76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4">
        <v>0.11070000000000001</v>
      </c>
      <c r="AE763" s="173">
        <f t="shared" si="134"/>
        <v>1</v>
      </c>
      <c r="AF763" s="173" t="str">
        <f>IF(AND(COUNTIFS($J$18:J763,J763)=1,AE763=1),1,"")</f>
        <v/>
      </c>
      <c r="AG763" s="173" t="str">
        <f>IF(C763="","",IF(AND(COUNTIFS($J$18:J763,J763)=1,C763&lt;&gt;""),1,""))</f>
        <v/>
      </c>
      <c r="AH763" s="173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2">
        <v>2019</v>
      </c>
      <c r="C764" s="172">
        <v>8</v>
      </c>
      <c r="D764" s="57" t="str">
        <f t="shared" si="141"/>
        <v>Q2</v>
      </c>
      <c r="E764" s="16" t="s">
        <v>34</v>
      </c>
      <c r="F764" s="172">
        <v>2019</v>
      </c>
      <c r="G764" s="172">
        <v>9</v>
      </c>
      <c r="H764" s="175"/>
      <c r="I764" s="57" t="str">
        <f t="shared" si="131"/>
        <v>Q2</v>
      </c>
      <c r="J764" s="175" t="s">
        <v>903</v>
      </c>
      <c r="K764" s="175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76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4">
        <v>0.11070000000000001</v>
      </c>
      <c r="AE764" s="173">
        <f t="shared" si="134"/>
        <v>1</v>
      </c>
      <c r="AF764" s="173" t="str">
        <f>IF(AND(COUNTIFS($J$18:J764,J764)=1,AE764=1),1,"")</f>
        <v/>
      </c>
      <c r="AG764" s="173" t="str">
        <f>IF(C764="","",IF(AND(COUNTIFS($J$18:J764,J764)=1,C764&lt;&gt;""),1,""))</f>
        <v/>
      </c>
      <c r="AH764" s="173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2">
        <v>2019</v>
      </c>
      <c r="C765" s="172">
        <v>8</v>
      </c>
      <c r="D765" s="57" t="str">
        <f t="shared" si="141"/>
        <v>Q2</v>
      </c>
      <c r="E765" s="16" t="s">
        <v>34</v>
      </c>
      <c r="F765" s="172">
        <v>2019</v>
      </c>
      <c r="G765" s="172">
        <v>9</v>
      </c>
      <c r="H765" s="175"/>
      <c r="I765" s="57" t="str">
        <f t="shared" si="131"/>
        <v>Q2</v>
      </c>
      <c r="J765" s="175" t="s">
        <v>903</v>
      </c>
      <c r="K765" s="175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76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4">
        <v>0.11070000000000001</v>
      </c>
      <c r="AE765" s="173">
        <f t="shared" si="134"/>
        <v>1</v>
      </c>
      <c r="AF765" s="173" t="str">
        <f>IF(AND(COUNTIFS($J$18:J765,J765)=1,AE765=1),1,"")</f>
        <v/>
      </c>
      <c r="AG765" s="173" t="str">
        <f>IF(C765="","",IF(AND(COUNTIFS($J$18:J765,J765)=1,C765&lt;&gt;""),1,""))</f>
        <v/>
      </c>
      <c r="AH765" s="173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2">
        <v>2019</v>
      </c>
      <c r="C766" s="172">
        <v>8</v>
      </c>
      <c r="D766" s="57" t="str">
        <f t="shared" si="141"/>
        <v>Q2</v>
      </c>
      <c r="E766" s="16" t="s">
        <v>34</v>
      </c>
      <c r="F766" s="172">
        <v>2019</v>
      </c>
      <c r="G766" s="172">
        <v>9</v>
      </c>
      <c r="H766" s="175"/>
      <c r="I766" s="57" t="str">
        <f t="shared" si="131"/>
        <v>Q2</v>
      </c>
      <c r="J766" s="175" t="s">
        <v>903</v>
      </c>
      <c r="K766" s="175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76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4">
        <v>0.11070000000000001</v>
      </c>
      <c r="AE766" s="173">
        <f t="shared" si="134"/>
        <v>1</v>
      </c>
      <c r="AF766" s="173" t="str">
        <f>IF(AND(COUNTIFS($J$18:J766,J766)=1,AE766=1),1,"")</f>
        <v/>
      </c>
      <c r="AG766" s="173" t="str">
        <f>IF(C766="","",IF(AND(COUNTIFS($J$18:J766,J766)=1,C766&lt;&gt;""),1,""))</f>
        <v/>
      </c>
      <c r="AH766" s="173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2">
        <v>2019</v>
      </c>
      <c r="C767" s="172">
        <v>8</v>
      </c>
      <c r="D767" s="57" t="str">
        <f t="shared" si="141"/>
        <v>Q2</v>
      </c>
      <c r="E767" s="16" t="s">
        <v>34</v>
      </c>
      <c r="F767" s="172">
        <v>2019</v>
      </c>
      <c r="G767" s="172">
        <v>9</v>
      </c>
      <c r="H767" s="175"/>
      <c r="I767" s="57" t="str">
        <f t="shared" si="131"/>
        <v>Q2</v>
      </c>
      <c r="J767" s="175" t="s">
        <v>904</v>
      </c>
      <c r="K767" s="175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76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4">
        <v>0.16</v>
      </c>
      <c r="AE767" s="173">
        <f t="shared" si="134"/>
        <v>0</v>
      </c>
      <c r="AF767" s="173" t="str">
        <f>IF(AND(COUNTIFS($J$18:J767,J767)=1,AE767=1),1,"")</f>
        <v/>
      </c>
      <c r="AG767" s="173">
        <f>IF(C767="","",IF(AND(COUNTIFS($J$18:J767,J767)=1,C767&lt;&gt;""),1,""))</f>
        <v>1</v>
      </c>
      <c r="AH767" s="173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2">
        <v>2019</v>
      </c>
      <c r="C768" s="172">
        <v>8</v>
      </c>
      <c r="D768" s="57" t="str">
        <f t="shared" si="141"/>
        <v>Q2</v>
      </c>
      <c r="E768" s="16" t="s">
        <v>34</v>
      </c>
      <c r="F768" s="172">
        <v>2019</v>
      </c>
      <c r="G768" s="172">
        <v>9</v>
      </c>
      <c r="H768" s="175"/>
      <c r="I768" s="57" t="str">
        <f t="shared" si="131"/>
        <v>Q2</v>
      </c>
      <c r="J768" s="175" t="s">
        <v>906</v>
      </c>
      <c r="K768" s="175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76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4">
        <v>0.22470000000000001</v>
      </c>
      <c r="AE768" s="173">
        <f t="shared" si="134"/>
        <v>1</v>
      </c>
      <c r="AF768" s="173">
        <f>IF(AND(COUNTIFS($J$18:J768,J768)=1,AE768=1),1,"")</f>
        <v>1</v>
      </c>
      <c r="AG768" s="173">
        <f>IF(C768="","",IF(AND(COUNTIFS($J$18:J768,J768)=1,C768&lt;&gt;""),1,""))</f>
        <v>1</v>
      </c>
      <c r="AH768" s="173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2">
        <v>2019</v>
      </c>
      <c r="C769" s="172">
        <v>8</v>
      </c>
      <c r="D769" s="57" t="str">
        <f t="shared" si="141"/>
        <v>Q2</v>
      </c>
      <c r="E769" s="16" t="s">
        <v>34</v>
      </c>
      <c r="F769" s="172">
        <v>2019</v>
      </c>
      <c r="G769" s="172">
        <v>9</v>
      </c>
      <c r="H769" s="175"/>
      <c r="I769" s="57" t="str">
        <f t="shared" si="131"/>
        <v>Q2</v>
      </c>
      <c r="J769" s="175" t="s">
        <v>907</v>
      </c>
      <c r="K769" s="175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76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4">
        <v>0.111</v>
      </c>
      <c r="AE769" s="173">
        <f t="shared" si="134"/>
        <v>1</v>
      </c>
      <c r="AF769" s="173">
        <f>IF(AND(COUNTIFS($J$18:J769,J769)=1,AE769=1),1,"")</f>
        <v>1</v>
      </c>
      <c r="AG769" s="173">
        <f>IF(C769="","",IF(AND(COUNTIFS($J$18:J769,J769)=1,C769&lt;&gt;""),1,""))</f>
        <v>1</v>
      </c>
      <c r="AH769" s="173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2">
        <v>2019</v>
      </c>
      <c r="C770" s="172">
        <v>8</v>
      </c>
      <c r="D770" s="57" t="str">
        <f t="shared" si="141"/>
        <v>Q2</v>
      </c>
      <c r="E770" s="16" t="s">
        <v>34</v>
      </c>
      <c r="F770" s="172">
        <v>2019</v>
      </c>
      <c r="G770" s="172">
        <v>9</v>
      </c>
      <c r="H770" s="175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5" t="s">
        <v>909</v>
      </c>
      <c r="K770" s="175" t="s">
        <v>3162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76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4">
        <v>0.12970000000000001</v>
      </c>
      <c r="AE770" s="173">
        <f t="shared" ref="AE770:AE833" si="146">IF(Q770="","",IF(Q770="Yes",1,0))</f>
        <v>1</v>
      </c>
      <c r="AF770" s="173">
        <f>IF(AND(COUNTIFS($J$18:J770,J770)=1,AE770=1),1,"")</f>
        <v>1</v>
      </c>
      <c r="AG770" s="173">
        <f>IF(C770="","",IF(AND(COUNTIFS($J$18:J770,J770)=1,C770&lt;&gt;""),1,""))</f>
        <v>1</v>
      </c>
      <c r="AH770" s="173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2">
        <v>2019</v>
      </c>
      <c r="C771" s="172">
        <v>8</v>
      </c>
      <c r="D771" s="57" t="str">
        <f t="shared" si="141"/>
        <v>Q2</v>
      </c>
      <c r="E771" s="16" t="s">
        <v>34</v>
      </c>
      <c r="F771" s="172">
        <v>2019</v>
      </c>
      <c r="G771" s="172">
        <v>9</v>
      </c>
      <c r="H771" s="175"/>
      <c r="I771" s="57" t="str">
        <f t="shared" si="143"/>
        <v>Q2</v>
      </c>
      <c r="J771" s="175" t="s">
        <v>910</v>
      </c>
      <c r="K771" s="175" t="s">
        <v>3163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76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4">
        <v>0.09</v>
      </c>
      <c r="AE771" s="173">
        <f t="shared" si="146"/>
        <v>0</v>
      </c>
      <c r="AF771" s="173" t="str">
        <f>IF(AND(COUNTIFS($J$18:J771,J771)=1,AE771=1),1,"")</f>
        <v/>
      </c>
      <c r="AG771" s="173">
        <f>IF(C771="","",IF(AND(COUNTIFS($J$18:J771,J771)=1,C771&lt;&gt;""),1,""))</f>
        <v>1</v>
      </c>
      <c r="AH771" s="173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2">
        <v>2019</v>
      </c>
      <c r="C772" s="172">
        <v>7</v>
      </c>
      <c r="D772" s="57" t="str">
        <f t="shared" si="141"/>
        <v>Q2</v>
      </c>
      <c r="E772" s="16" t="s">
        <v>34</v>
      </c>
      <c r="F772" s="172">
        <v>2019</v>
      </c>
      <c r="G772" s="172">
        <v>9</v>
      </c>
      <c r="H772" s="175"/>
      <c r="I772" s="57" t="str">
        <f t="shared" si="143"/>
        <v>Q2</v>
      </c>
      <c r="J772" s="175" t="s">
        <v>911</v>
      </c>
      <c r="K772" s="175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76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4">
        <v>0.17399999999999999</v>
      </c>
      <c r="AE772" s="173">
        <f t="shared" si="146"/>
        <v>0</v>
      </c>
      <c r="AF772" s="173" t="str">
        <f>IF(AND(COUNTIFS($J$18:J772,J772)=1,AE772=1),1,"")</f>
        <v/>
      </c>
      <c r="AG772" s="173">
        <f>IF(C772="","",IF(AND(COUNTIFS($J$18:J772,J772)=1,C772&lt;&gt;""),1,""))</f>
        <v>1</v>
      </c>
      <c r="AH772" s="173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2">
        <v>2019</v>
      </c>
      <c r="C773" s="172">
        <v>7</v>
      </c>
      <c r="D773" s="57" t="str">
        <f t="shared" si="141"/>
        <v>Q2</v>
      </c>
      <c r="E773" s="16" t="s">
        <v>34</v>
      </c>
      <c r="F773" s="172">
        <v>2019</v>
      </c>
      <c r="G773" s="172">
        <v>9</v>
      </c>
      <c r="H773" s="175"/>
      <c r="I773" s="57" t="str">
        <f t="shared" si="143"/>
        <v>Q2</v>
      </c>
      <c r="J773" s="175" t="s">
        <v>911</v>
      </c>
      <c r="K773" s="175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76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4">
        <v>0.17399999999999999</v>
      </c>
      <c r="AE773" s="173">
        <f t="shared" si="146"/>
        <v>0</v>
      </c>
      <c r="AF773" s="173" t="str">
        <f>IF(AND(COUNTIFS($J$18:J773,J773)=1,AE773=1),1,"")</f>
        <v/>
      </c>
      <c r="AG773" s="173" t="str">
        <f>IF(C773="","",IF(AND(COUNTIFS($J$18:J773,J773)=1,C773&lt;&gt;""),1,""))</f>
        <v/>
      </c>
      <c r="AH773" s="173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2">
        <v>2019</v>
      </c>
      <c r="C774" s="172">
        <v>7</v>
      </c>
      <c r="D774" s="57" t="str">
        <f t="shared" si="141"/>
        <v>Q2</v>
      </c>
      <c r="E774" s="16" t="s">
        <v>34</v>
      </c>
      <c r="F774" s="172">
        <v>2019</v>
      </c>
      <c r="G774" s="172">
        <v>9</v>
      </c>
      <c r="H774" s="175"/>
      <c r="I774" s="57" t="str">
        <f t="shared" si="143"/>
        <v>Q2</v>
      </c>
      <c r="J774" s="175" t="s">
        <v>914</v>
      </c>
      <c r="K774" s="175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76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4">
        <v>0.17399999999999999</v>
      </c>
      <c r="AE774" s="173">
        <f t="shared" si="146"/>
        <v>0</v>
      </c>
      <c r="AF774" s="173" t="str">
        <f>IF(AND(COUNTIFS($J$18:J774,J774)=1,AE774=1),1,"")</f>
        <v/>
      </c>
      <c r="AG774" s="173" t="str">
        <f>IF(C774="","",IF(AND(COUNTIFS($J$18:J774,J774)=1,C774&lt;&gt;""),1,""))</f>
        <v/>
      </c>
      <c r="AH774" s="173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2">
        <v>2019</v>
      </c>
      <c r="C775" s="172">
        <v>7</v>
      </c>
      <c r="D775" s="57" t="str">
        <f t="shared" si="141"/>
        <v>Q2</v>
      </c>
      <c r="E775" s="16" t="s">
        <v>34</v>
      </c>
      <c r="F775" s="172">
        <v>2019</v>
      </c>
      <c r="G775" s="172">
        <v>9</v>
      </c>
      <c r="H775" s="175"/>
      <c r="I775" s="57" t="str">
        <f t="shared" si="143"/>
        <v>Q2</v>
      </c>
      <c r="J775" s="175" t="s">
        <v>914</v>
      </c>
      <c r="K775" s="175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76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4">
        <v>0.17399999999999999</v>
      </c>
      <c r="AE775" s="173">
        <f t="shared" si="146"/>
        <v>0</v>
      </c>
      <c r="AF775" s="173" t="str">
        <f>IF(AND(COUNTIFS($J$18:J775,J775)=1,AE775=1),1,"")</f>
        <v/>
      </c>
      <c r="AG775" s="173" t="str">
        <f>IF(C775="","",IF(AND(COUNTIFS($J$18:J775,J775)=1,C775&lt;&gt;""),1,""))</f>
        <v/>
      </c>
      <c r="AH775" s="173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2">
        <v>2019</v>
      </c>
      <c r="C776" s="172">
        <v>6</v>
      </c>
      <c r="D776" s="57" t="str">
        <f t="shared" si="141"/>
        <v>Q1</v>
      </c>
      <c r="E776" s="16" t="s">
        <v>34</v>
      </c>
      <c r="F776" s="172">
        <v>2019</v>
      </c>
      <c r="G776" s="172">
        <v>9</v>
      </c>
      <c r="H776" s="175"/>
      <c r="I776" s="57" t="str">
        <f t="shared" si="143"/>
        <v>Q2</v>
      </c>
      <c r="J776" s="175" t="s">
        <v>915</v>
      </c>
      <c r="K776" s="175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76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4">
        <v>0.114</v>
      </c>
      <c r="AE776" s="173">
        <f t="shared" si="146"/>
        <v>1</v>
      </c>
      <c r="AF776" s="173">
        <f>IF(AND(COUNTIFS($J$18:J776,J776)=1,AE776=1),1,"")</f>
        <v>1</v>
      </c>
      <c r="AG776" s="173">
        <f>IF(C776="","",IF(AND(COUNTIFS($J$18:J776,J776)=1,C776&lt;&gt;""),1,""))</f>
        <v>1</v>
      </c>
      <c r="AH776" s="173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2">
        <v>2019</v>
      </c>
      <c r="C777" s="172">
        <v>6</v>
      </c>
      <c r="D777" s="57" t="str">
        <f t="shared" si="141"/>
        <v>Q1</v>
      </c>
      <c r="E777" s="16" t="s">
        <v>34</v>
      </c>
      <c r="F777" s="172">
        <v>2019</v>
      </c>
      <c r="G777" s="172">
        <v>9</v>
      </c>
      <c r="H777" s="175"/>
      <c r="I777" s="57" t="str">
        <f t="shared" si="143"/>
        <v>Q2</v>
      </c>
      <c r="J777" s="175" t="s">
        <v>915</v>
      </c>
      <c r="K777" s="175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76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4">
        <v>0.24970000000000001</v>
      </c>
      <c r="AE777" s="173">
        <f t="shared" si="146"/>
        <v>1</v>
      </c>
      <c r="AF777" s="173" t="str">
        <f>IF(AND(COUNTIFS($J$18:J777,J777)=1,AE777=1),1,"")</f>
        <v/>
      </c>
      <c r="AG777" s="173" t="str">
        <f>IF(C777="","",IF(AND(COUNTIFS($J$18:J777,J777)=1,C777&lt;&gt;""),1,""))</f>
        <v/>
      </c>
      <c r="AH777" s="173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2">
        <v>2019</v>
      </c>
      <c r="C778" s="172">
        <v>6</v>
      </c>
      <c r="D778" s="57" t="str">
        <f t="shared" si="141"/>
        <v>Q1</v>
      </c>
      <c r="E778" s="16" t="s">
        <v>34</v>
      </c>
      <c r="F778" s="172">
        <v>2019</v>
      </c>
      <c r="G778" s="172">
        <v>9</v>
      </c>
      <c r="H778" s="175"/>
      <c r="I778" s="57" t="str">
        <f t="shared" si="143"/>
        <v>Q2</v>
      </c>
      <c r="J778" s="175" t="s">
        <v>915</v>
      </c>
      <c r="K778" s="175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76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4">
        <v>0.24970000000000001</v>
      </c>
      <c r="AE778" s="173">
        <f t="shared" si="146"/>
        <v>1</v>
      </c>
      <c r="AF778" s="173" t="str">
        <f>IF(AND(COUNTIFS($J$18:J778,J778)=1,AE778=1),1,"")</f>
        <v/>
      </c>
      <c r="AG778" s="173" t="str">
        <f>IF(C778="","",IF(AND(COUNTIFS($J$18:J778,J778)=1,C778&lt;&gt;""),1,""))</f>
        <v/>
      </c>
      <c r="AH778" s="173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2">
        <v>2019</v>
      </c>
      <c r="C779" s="172">
        <v>6</v>
      </c>
      <c r="D779" s="57" t="str">
        <f t="shared" si="141"/>
        <v>Q1</v>
      </c>
      <c r="E779" s="16" t="s">
        <v>34</v>
      </c>
      <c r="F779" s="172">
        <v>2019</v>
      </c>
      <c r="G779" s="172">
        <v>9</v>
      </c>
      <c r="H779" s="175"/>
      <c r="I779" s="57" t="str">
        <f t="shared" si="143"/>
        <v>Q2</v>
      </c>
      <c r="J779" s="175" t="s">
        <v>915</v>
      </c>
      <c r="K779" s="175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76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4">
        <v>0.24970000000000001</v>
      </c>
      <c r="AE779" s="173">
        <f t="shared" si="146"/>
        <v>1</v>
      </c>
      <c r="AF779" s="173" t="str">
        <f>IF(AND(COUNTIFS($J$18:J779,J779)=1,AE779=1),1,"")</f>
        <v/>
      </c>
      <c r="AG779" s="173" t="str">
        <f>IF(C779="","",IF(AND(COUNTIFS($J$18:J779,J779)=1,C779&lt;&gt;""),1,""))</f>
        <v/>
      </c>
      <c r="AH779" s="173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2">
        <v>2019</v>
      </c>
      <c r="C780" s="172">
        <v>5</v>
      </c>
      <c r="D780" s="57" t="str">
        <f t="shared" si="141"/>
        <v>Q1</v>
      </c>
      <c r="E780" s="16" t="s">
        <v>34</v>
      </c>
      <c r="F780" s="172">
        <v>2019</v>
      </c>
      <c r="G780" s="172">
        <v>9</v>
      </c>
      <c r="H780" s="175"/>
      <c r="I780" s="57" t="str">
        <f t="shared" si="143"/>
        <v>Q2</v>
      </c>
      <c r="J780" s="175" t="s">
        <v>920</v>
      </c>
      <c r="K780" s="175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76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4">
        <v>0.15110000000000001</v>
      </c>
      <c r="AE780" s="173">
        <f t="shared" si="146"/>
        <v>0</v>
      </c>
      <c r="AF780" s="173" t="str">
        <f>IF(AND(COUNTIFS($J$18:J780,J780)=1,AE780=1),1,"")</f>
        <v/>
      </c>
      <c r="AG780" s="173">
        <f>IF(C780="","",IF(AND(COUNTIFS($J$18:J780,J780)=1,C780&lt;&gt;""),1,""))</f>
        <v>1</v>
      </c>
      <c r="AH780" s="173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2">
        <v>2019</v>
      </c>
      <c r="C781" s="172">
        <v>9</v>
      </c>
      <c r="D781" s="57" t="str">
        <f t="shared" si="141"/>
        <v>Q2</v>
      </c>
      <c r="E781" s="16" t="s">
        <v>34</v>
      </c>
      <c r="F781" s="172">
        <v>2019</v>
      </c>
      <c r="G781" s="172">
        <v>9</v>
      </c>
      <c r="H781" s="175"/>
      <c r="I781" s="57" t="str">
        <f t="shared" si="143"/>
        <v>Q2</v>
      </c>
      <c r="J781" s="175" t="s">
        <v>858</v>
      </c>
      <c r="K781" s="175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76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4">
        <v>8.9700000000000002E-2</v>
      </c>
      <c r="AE781" s="173">
        <f t="shared" si="146"/>
        <v>1</v>
      </c>
      <c r="AF781" s="173" t="str">
        <f>IF(AND(COUNTIFS($J$18:J781,J781)=1,AE781=1),1,"")</f>
        <v/>
      </c>
      <c r="AG781" s="173" t="str">
        <f>IF(C781="","",IF(AND(COUNTIFS($J$18:J781,J781)=1,C781&lt;&gt;""),1,""))</f>
        <v/>
      </c>
      <c r="AH781" s="173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2">
        <v>2019</v>
      </c>
      <c r="C782" s="172">
        <v>9</v>
      </c>
      <c r="D782" s="57" t="str">
        <f t="shared" si="141"/>
        <v>Q2</v>
      </c>
      <c r="E782" s="16" t="s">
        <v>34</v>
      </c>
      <c r="F782" s="172">
        <v>2019</v>
      </c>
      <c r="G782" s="172">
        <v>9</v>
      </c>
      <c r="H782" s="175"/>
      <c r="I782" s="57" t="str">
        <f t="shared" si="143"/>
        <v>Q2</v>
      </c>
      <c r="J782" s="175" t="s">
        <v>858</v>
      </c>
      <c r="K782" s="175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76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4">
        <v>8.9700000000000002E-2</v>
      </c>
      <c r="AE782" s="173">
        <f t="shared" si="146"/>
        <v>1</v>
      </c>
      <c r="AF782" s="173" t="str">
        <f>IF(AND(COUNTIFS($J$18:J782,J782)=1,AE782=1),1,"")</f>
        <v/>
      </c>
      <c r="AG782" s="173" t="str">
        <f>IF(C782="","",IF(AND(COUNTIFS($J$18:J782,J782)=1,C782&lt;&gt;""),1,""))</f>
        <v/>
      </c>
      <c r="AH782" s="173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2">
        <v>2019</v>
      </c>
      <c r="C783" s="172">
        <v>9</v>
      </c>
      <c r="D783" s="57" t="str">
        <f t="shared" si="141"/>
        <v>Q2</v>
      </c>
      <c r="E783" s="16" t="s">
        <v>34</v>
      </c>
      <c r="F783" s="172">
        <v>2019</v>
      </c>
      <c r="G783" s="172">
        <v>9</v>
      </c>
      <c r="H783" s="175"/>
      <c r="I783" s="57" t="str">
        <f t="shared" si="143"/>
        <v>Q2</v>
      </c>
      <c r="J783" s="175" t="s">
        <v>858</v>
      </c>
      <c r="K783" s="175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76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4">
        <v>8.9700000000000002E-2</v>
      </c>
      <c r="AE783" s="173">
        <f t="shared" si="146"/>
        <v>1</v>
      </c>
      <c r="AF783" s="173" t="str">
        <f>IF(AND(COUNTIFS($J$18:J783,J783)=1,AE783=1),1,"")</f>
        <v/>
      </c>
      <c r="AG783" s="173" t="str">
        <f>IF(C783="","",IF(AND(COUNTIFS($J$18:J783,J783)=1,C783&lt;&gt;""),1,""))</f>
        <v/>
      </c>
      <c r="AH783" s="173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2">
        <v>2019</v>
      </c>
      <c r="C784" s="172">
        <v>9</v>
      </c>
      <c r="D784" s="57" t="str">
        <f t="shared" si="141"/>
        <v>Q2</v>
      </c>
      <c r="E784" s="16" t="s">
        <v>34</v>
      </c>
      <c r="F784" s="172">
        <v>2019</v>
      </c>
      <c r="G784" s="172">
        <v>9</v>
      </c>
      <c r="H784" s="175"/>
      <c r="I784" s="57" t="str">
        <f t="shared" si="143"/>
        <v>Q2</v>
      </c>
      <c r="J784" s="175" t="s">
        <v>858</v>
      </c>
      <c r="K784" s="175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76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4">
        <v>8.9700000000000002E-2</v>
      </c>
      <c r="AE784" s="173">
        <f t="shared" si="146"/>
        <v>1</v>
      </c>
      <c r="AF784" s="173" t="str">
        <f>IF(AND(COUNTIFS($J$18:J784,J784)=1,AE784=1),1,"")</f>
        <v/>
      </c>
      <c r="AG784" s="173" t="str">
        <f>IF(C784="","",IF(AND(COUNTIFS($J$18:J784,J784)=1,C784&lt;&gt;""),1,""))</f>
        <v/>
      </c>
      <c r="AH784" s="173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2">
        <v>2019</v>
      </c>
      <c r="C785" s="172">
        <v>9</v>
      </c>
      <c r="D785" s="57" t="str">
        <f t="shared" si="141"/>
        <v>Q2</v>
      </c>
      <c r="E785" s="16" t="s">
        <v>34</v>
      </c>
      <c r="F785" s="172">
        <v>2019</v>
      </c>
      <c r="G785" s="172">
        <v>9</v>
      </c>
      <c r="H785" s="175"/>
      <c r="I785" s="57" t="str">
        <f t="shared" si="143"/>
        <v>Q2</v>
      </c>
      <c r="J785" s="175" t="s">
        <v>858</v>
      </c>
      <c r="K785" s="175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76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4">
        <v>8.9700000000000002E-2</v>
      </c>
      <c r="AE785" s="173">
        <f t="shared" si="146"/>
        <v>1</v>
      </c>
      <c r="AF785" s="173" t="str">
        <f>IF(AND(COUNTIFS($J$18:J785,J785)=1,AE785=1),1,"")</f>
        <v/>
      </c>
      <c r="AG785" s="173" t="str">
        <f>IF(C785="","",IF(AND(COUNTIFS($J$18:J785,J785)=1,C785&lt;&gt;""),1,""))</f>
        <v/>
      </c>
      <c r="AH785" s="173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2">
        <v>2019</v>
      </c>
      <c r="C786" s="172">
        <v>9</v>
      </c>
      <c r="D786" s="57" t="str">
        <f t="shared" si="141"/>
        <v>Q2</v>
      </c>
      <c r="E786" s="16" t="s">
        <v>34</v>
      </c>
      <c r="F786" s="172">
        <v>2019</v>
      </c>
      <c r="G786" s="172">
        <v>9</v>
      </c>
      <c r="H786" s="175"/>
      <c r="I786" s="57" t="str">
        <f t="shared" si="143"/>
        <v>Q2</v>
      </c>
      <c r="J786" s="175" t="s">
        <v>858</v>
      </c>
      <c r="K786" s="175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76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4">
        <v>8.9700000000000002E-2</v>
      </c>
      <c r="AE786" s="173">
        <f t="shared" si="146"/>
        <v>1</v>
      </c>
      <c r="AF786" s="173" t="str">
        <f>IF(AND(COUNTIFS($J$18:J786,J786)=1,AE786=1),1,"")</f>
        <v/>
      </c>
      <c r="AG786" s="173" t="str">
        <f>IF(C786="","",IF(AND(COUNTIFS($J$18:J786,J786)=1,C786&lt;&gt;""),1,""))</f>
        <v/>
      </c>
      <c r="AH786" s="173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2">
        <v>2019</v>
      </c>
      <c r="C787" s="172">
        <v>9</v>
      </c>
      <c r="D787" s="57" t="str">
        <f t="shared" si="141"/>
        <v>Q2</v>
      </c>
      <c r="E787" s="16" t="s">
        <v>34</v>
      </c>
      <c r="F787" s="172">
        <v>2019</v>
      </c>
      <c r="G787" s="172">
        <v>9</v>
      </c>
      <c r="H787" s="175"/>
      <c r="I787" s="57" t="str">
        <f t="shared" si="143"/>
        <v>Q2</v>
      </c>
      <c r="J787" s="175" t="s">
        <v>921</v>
      </c>
      <c r="K787" s="175" t="s">
        <v>3164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76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4">
        <v>9.4399999999999998E-2</v>
      </c>
      <c r="AE787" s="173">
        <f t="shared" si="146"/>
        <v>0</v>
      </c>
      <c r="AF787" s="173" t="str">
        <f>IF(AND(COUNTIFS($J$18:J787,J787)=1,AE787=1),1,"")</f>
        <v/>
      </c>
      <c r="AG787" s="173">
        <f>IF(C787="","",IF(AND(COUNTIFS($J$18:J787,J787)=1,C787&lt;&gt;""),1,""))</f>
        <v>1</v>
      </c>
      <c r="AH787" s="173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2">
        <v>2019</v>
      </c>
      <c r="C788" s="172">
        <v>9</v>
      </c>
      <c r="D788" s="57" t="str">
        <f t="shared" si="141"/>
        <v>Q2</v>
      </c>
      <c r="E788" s="16" t="s">
        <v>34</v>
      </c>
      <c r="F788" s="172">
        <v>2019</v>
      </c>
      <c r="G788" s="172">
        <v>9</v>
      </c>
      <c r="H788" s="175"/>
      <c r="I788" s="57" t="str">
        <f t="shared" si="143"/>
        <v>Q2</v>
      </c>
      <c r="J788" s="175" t="s">
        <v>921</v>
      </c>
      <c r="K788" s="175" t="s">
        <v>3164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76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4">
        <v>9.4399999999999998E-2</v>
      </c>
      <c r="AE788" s="173">
        <f t="shared" si="146"/>
        <v>0</v>
      </c>
      <c r="AF788" s="173" t="str">
        <f>IF(AND(COUNTIFS($J$18:J788,J788)=1,AE788=1),1,"")</f>
        <v/>
      </c>
      <c r="AG788" s="173" t="str">
        <f>IF(C788="","",IF(AND(COUNTIFS($J$18:J788,J788)=1,C788&lt;&gt;""),1,""))</f>
        <v/>
      </c>
      <c r="AH788" s="173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2">
        <v>2019</v>
      </c>
      <c r="C789" s="172">
        <v>9</v>
      </c>
      <c r="D789" s="57" t="str">
        <f t="shared" si="141"/>
        <v>Q2</v>
      </c>
      <c r="E789" s="16" t="s">
        <v>34</v>
      </c>
      <c r="F789" s="172">
        <v>2019</v>
      </c>
      <c r="G789" s="172">
        <v>9</v>
      </c>
      <c r="H789" s="175"/>
      <c r="I789" s="57" t="str">
        <f t="shared" si="143"/>
        <v>Q2</v>
      </c>
      <c r="J789" s="175" t="s">
        <v>922</v>
      </c>
      <c r="K789" s="175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76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4">
        <v>0.122</v>
      </c>
      <c r="AE789" s="173">
        <f t="shared" si="146"/>
        <v>0</v>
      </c>
      <c r="AF789" s="173" t="str">
        <f>IF(AND(COUNTIFS($J$18:J789,J789)=1,AE789=1),1,"")</f>
        <v/>
      </c>
      <c r="AG789" s="173">
        <f>IF(C789="","",IF(AND(COUNTIFS($J$18:J789,J789)=1,C789&lt;&gt;""),1,""))</f>
        <v>1</v>
      </c>
      <c r="AH789" s="173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2">
        <v>2019</v>
      </c>
      <c r="C790" s="172">
        <v>9</v>
      </c>
      <c r="D790" s="57" t="str">
        <f t="shared" si="141"/>
        <v>Q2</v>
      </c>
      <c r="E790" s="16" t="s">
        <v>34</v>
      </c>
      <c r="F790" s="172">
        <v>2019</v>
      </c>
      <c r="G790" s="172">
        <v>9</v>
      </c>
      <c r="H790" s="175"/>
      <c r="I790" s="57" t="str">
        <f t="shared" si="143"/>
        <v>Q2</v>
      </c>
      <c r="J790" s="175" t="s">
        <v>922</v>
      </c>
      <c r="K790" s="175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76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4">
        <v>0.122</v>
      </c>
      <c r="AE790" s="173">
        <f t="shared" si="146"/>
        <v>0</v>
      </c>
      <c r="AF790" s="173" t="str">
        <f>IF(AND(COUNTIFS($J$18:J790,J790)=1,AE790=1),1,"")</f>
        <v/>
      </c>
      <c r="AG790" s="173" t="str">
        <f>IF(C790="","",IF(AND(COUNTIFS($J$18:J790,J790)=1,C790&lt;&gt;""),1,""))</f>
        <v/>
      </c>
      <c r="AH790" s="173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2">
        <v>2019</v>
      </c>
      <c r="C791" s="172">
        <v>9</v>
      </c>
      <c r="D791" s="57" t="str">
        <f t="shared" si="141"/>
        <v>Q2</v>
      </c>
      <c r="E791" s="16" t="s">
        <v>34</v>
      </c>
      <c r="F791" s="172">
        <v>2019</v>
      </c>
      <c r="G791" s="172">
        <v>9</v>
      </c>
      <c r="H791" s="175"/>
      <c r="I791" s="57" t="str">
        <f t="shared" si="143"/>
        <v>Q2</v>
      </c>
      <c r="J791" s="175" t="s">
        <v>924</v>
      </c>
      <c r="K791" s="175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76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4">
        <v>0.114</v>
      </c>
      <c r="AE791" s="173">
        <f t="shared" si="146"/>
        <v>1</v>
      </c>
      <c r="AF791" s="173">
        <f>IF(AND(COUNTIFS($J$18:J791,J791)=1,AE791=1),1,"")</f>
        <v>1</v>
      </c>
      <c r="AG791" s="173">
        <f>IF(C791="","",IF(AND(COUNTIFS($J$18:J791,J791)=1,C791&lt;&gt;""),1,""))</f>
        <v>1</v>
      </c>
      <c r="AH791" s="173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2">
        <v>2019</v>
      </c>
      <c r="C792" s="172">
        <v>9</v>
      </c>
      <c r="D792" s="57" t="str">
        <f t="shared" si="141"/>
        <v>Q2</v>
      </c>
      <c r="E792" s="16" t="s">
        <v>34</v>
      </c>
      <c r="F792" s="172">
        <v>2019</v>
      </c>
      <c r="G792" s="172">
        <v>9</v>
      </c>
      <c r="H792" s="175"/>
      <c r="I792" s="57" t="str">
        <f t="shared" si="143"/>
        <v>Q2</v>
      </c>
      <c r="J792" s="175" t="s">
        <v>924</v>
      </c>
      <c r="K792" s="175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76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4">
        <v>0.114</v>
      </c>
      <c r="AE792" s="173">
        <f t="shared" si="146"/>
        <v>1</v>
      </c>
      <c r="AF792" s="173" t="str">
        <f>IF(AND(COUNTIFS($J$18:J792,J792)=1,AE792=1),1,"")</f>
        <v/>
      </c>
      <c r="AG792" s="173" t="str">
        <f>IF(C792="","",IF(AND(COUNTIFS($J$18:J792,J792)=1,C792&lt;&gt;""),1,""))</f>
        <v/>
      </c>
      <c r="AH792" s="173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2">
        <v>2019</v>
      </c>
      <c r="C793" s="172">
        <v>9</v>
      </c>
      <c r="D793" s="57" t="str">
        <f t="shared" si="141"/>
        <v>Q2</v>
      </c>
      <c r="E793" s="16" t="s">
        <v>34</v>
      </c>
      <c r="F793" s="172">
        <v>2019</v>
      </c>
      <c r="G793" s="172">
        <v>9</v>
      </c>
      <c r="H793" s="175"/>
      <c r="I793" s="57" t="str">
        <f t="shared" si="143"/>
        <v>Q2</v>
      </c>
      <c r="J793" s="175" t="s">
        <v>926</v>
      </c>
      <c r="K793" s="175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76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4">
        <v>0.16059999999999999</v>
      </c>
      <c r="AE793" s="173">
        <f t="shared" si="146"/>
        <v>0</v>
      </c>
      <c r="AF793" s="173" t="str">
        <f>IF(AND(COUNTIFS($J$18:J793,J793)=1,AE793=1),1,"")</f>
        <v/>
      </c>
      <c r="AG793" s="173">
        <f>IF(C793="","",IF(AND(COUNTIFS($J$18:J793,J793)=1,C793&lt;&gt;""),1,""))</f>
        <v>1</v>
      </c>
      <c r="AH793" s="173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2">
        <v>2019</v>
      </c>
      <c r="C794" s="172">
        <v>9</v>
      </c>
      <c r="D794" s="57" t="str">
        <f t="shared" si="141"/>
        <v>Q2</v>
      </c>
      <c r="E794" s="16" t="s">
        <v>34</v>
      </c>
      <c r="F794" s="172">
        <v>2019</v>
      </c>
      <c r="G794" s="172">
        <v>9</v>
      </c>
      <c r="H794" s="175"/>
      <c r="I794" s="57" t="str">
        <f t="shared" si="143"/>
        <v>Q2</v>
      </c>
      <c r="J794" s="175" t="s">
        <v>926</v>
      </c>
      <c r="K794" s="175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76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4">
        <v>0.16059999999999999</v>
      </c>
      <c r="AE794" s="173">
        <f t="shared" si="146"/>
        <v>0</v>
      </c>
      <c r="AF794" s="173" t="str">
        <f>IF(AND(COUNTIFS($J$18:J794,J794)=1,AE794=1),1,"")</f>
        <v/>
      </c>
      <c r="AG794" s="173" t="str">
        <f>IF(C794="","",IF(AND(COUNTIFS($J$18:J794,J794)=1,C794&lt;&gt;""),1,""))</f>
        <v/>
      </c>
      <c r="AH794" s="173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2">
        <v>2019</v>
      </c>
      <c r="C795" s="172">
        <v>9</v>
      </c>
      <c r="D795" s="57" t="str">
        <f t="shared" si="141"/>
        <v>Q2</v>
      </c>
      <c r="E795" s="16" t="s">
        <v>34</v>
      </c>
      <c r="F795" s="172">
        <v>2019</v>
      </c>
      <c r="G795" s="172">
        <v>9</v>
      </c>
      <c r="H795" s="175"/>
      <c r="I795" s="57" t="str">
        <f t="shared" si="143"/>
        <v>Q2</v>
      </c>
      <c r="J795" s="175" t="s">
        <v>926</v>
      </c>
      <c r="K795" s="175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76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4">
        <v>0.16059999999999999</v>
      </c>
      <c r="AE795" s="173">
        <f t="shared" si="146"/>
        <v>0</v>
      </c>
      <c r="AF795" s="173" t="str">
        <f>IF(AND(COUNTIFS($J$18:J795,J795)=1,AE795=1),1,"")</f>
        <v/>
      </c>
      <c r="AG795" s="173" t="str">
        <f>IF(C795="","",IF(AND(COUNTIFS($J$18:J795,J795)=1,C795&lt;&gt;""),1,""))</f>
        <v/>
      </c>
      <c r="AH795" s="173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2">
        <v>2019</v>
      </c>
      <c r="C796" s="172">
        <v>6</v>
      </c>
      <c r="D796" s="57" t="str">
        <f t="shared" si="141"/>
        <v>Q1</v>
      </c>
      <c r="E796" s="16" t="s">
        <v>34</v>
      </c>
      <c r="F796" s="172">
        <v>2019</v>
      </c>
      <c r="G796" s="172">
        <v>6</v>
      </c>
      <c r="H796" s="175"/>
      <c r="I796" s="57" t="str">
        <f t="shared" si="143"/>
        <v>Q1</v>
      </c>
      <c r="J796" s="175" t="s">
        <v>927</v>
      </c>
      <c r="K796" s="175" t="s">
        <v>3165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78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4">
        <v>0.12970000000000001</v>
      </c>
      <c r="AE796" s="173">
        <f t="shared" si="146"/>
        <v>0</v>
      </c>
      <c r="AF796" s="173" t="str">
        <f>IF(AND(COUNTIFS($J$18:J796,J796)=1,AE796=1),1,"")</f>
        <v/>
      </c>
      <c r="AG796" s="173">
        <f>IF(C796="","",IF(AND(COUNTIFS($J$18:J796,J796)=1,C796&lt;&gt;""),1,""))</f>
        <v>1</v>
      </c>
      <c r="AH796" s="173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2">
        <v>2019</v>
      </c>
      <c r="C797" s="172">
        <v>12</v>
      </c>
      <c r="D797" s="57" t="str">
        <f t="shared" si="141"/>
        <v>Q3</v>
      </c>
      <c r="E797" s="16" t="s">
        <v>35</v>
      </c>
      <c r="F797" s="172">
        <v>2020</v>
      </c>
      <c r="G797" s="172">
        <v>4</v>
      </c>
      <c r="H797" s="175"/>
      <c r="I797" s="57" t="str">
        <f t="shared" si="143"/>
        <v>Q1</v>
      </c>
      <c r="J797" s="175" t="s">
        <v>930</v>
      </c>
      <c r="K797" s="175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76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4">
        <v>0.2422</v>
      </c>
      <c r="AE797" s="173">
        <f t="shared" si="146"/>
        <v>0</v>
      </c>
      <c r="AF797" s="173" t="str">
        <f>IF(AND(COUNTIFS($J$18:J797,J797)=1,AE797=1),1,"")</f>
        <v/>
      </c>
      <c r="AG797" s="173">
        <f>IF(C797="","",IF(AND(COUNTIFS($J$18:J797,J797)=1,C797&lt;&gt;""),1,""))</f>
        <v>1</v>
      </c>
      <c r="AH797" s="173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2">
        <v>2019</v>
      </c>
      <c r="C798" s="172">
        <v>12</v>
      </c>
      <c r="D798" s="57" t="str">
        <f t="shared" si="141"/>
        <v>Q3</v>
      </c>
      <c r="E798" s="16" t="s">
        <v>35</v>
      </c>
      <c r="F798" s="172">
        <v>2020</v>
      </c>
      <c r="G798" s="172">
        <v>4</v>
      </c>
      <c r="H798" s="175"/>
      <c r="I798" s="57" t="str">
        <f t="shared" si="143"/>
        <v>Q1</v>
      </c>
      <c r="J798" s="175" t="s">
        <v>930</v>
      </c>
      <c r="K798" s="175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76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4">
        <v>0.2422</v>
      </c>
      <c r="AE798" s="173">
        <f t="shared" si="146"/>
        <v>0</v>
      </c>
      <c r="AF798" s="173" t="str">
        <f>IF(AND(COUNTIFS($J$18:J798,J798)=1,AE798=1),1,"")</f>
        <v/>
      </c>
      <c r="AG798" s="173" t="str">
        <f>IF(C798="","",IF(AND(COUNTIFS($J$18:J798,J798)=1,C798&lt;&gt;""),1,""))</f>
        <v/>
      </c>
      <c r="AH798" s="173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2">
        <v>2019</v>
      </c>
      <c r="C799" s="172">
        <v>12</v>
      </c>
      <c r="D799" s="57" t="str">
        <f t="shared" si="141"/>
        <v>Q3</v>
      </c>
      <c r="E799" s="16" t="s">
        <v>35</v>
      </c>
      <c r="F799" s="172">
        <v>2020</v>
      </c>
      <c r="G799" s="172">
        <v>4</v>
      </c>
      <c r="H799" s="175"/>
      <c r="I799" s="57" t="str">
        <f t="shared" si="143"/>
        <v>Q1</v>
      </c>
      <c r="J799" s="175" t="s">
        <v>930</v>
      </c>
      <c r="K799" s="175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76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4">
        <v>0.2422</v>
      </c>
      <c r="AE799" s="173">
        <f t="shared" si="146"/>
        <v>0</v>
      </c>
      <c r="AF799" s="173" t="str">
        <f>IF(AND(COUNTIFS($J$18:J799,J799)=1,AE799=1),1,"")</f>
        <v/>
      </c>
      <c r="AG799" s="173" t="str">
        <f>IF(C799="","",IF(AND(COUNTIFS($J$18:J799,J799)=1,C799&lt;&gt;""),1,""))</f>
        <v/>
      </c>
      <c r="AH799" s="173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2">
        <v>2019</v>
      </c>
      <c r="C800" s="172">
        <v>12</v>
      </c>
      <c r="D800" s="57" t="str">
        <f t="shared" si="141"/>
        <v>Q3</v>
      </c>
      <c r="E800" s="16" t="s">
        <v>35</v>
      </c>
      <c r="F800" s="172">
        <v>2020</v>
      </c>
      <c r="G800" s="172">
        <v>4</v>
      </c>
      <c r="H800" s="175"/>
      <c r="I800" s="57" t="str">
        <f t="shared" si="143"/>
        <v>Q1</v>
      </c>
      <c r="J800" s="175" t="s">
        <v>932</v>
      </c>
      <c r="K800" s="175" t="s">
        <v>3166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76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4">
        <v>0.1246</v>
      </c>
      <c r="AE800" s="173">
        <f t="shared" si="146"/>
        <v>1</v>
      </c>
      <c r="AF800" s="173">
        <f>IF(AND(COUNTIFS($J$18:J800,J800)=1,AE800=1),1,"")</f>
        <v>1</v>
      </c>
      <c r="AG800" s="173">
        <f>IF(C800="","",IF(AND(COUNTIFS($J$18:J800,J800)=1,C800&lt;&gt;""),1,""))</f>
        <v>1</v>
      </c>
      <c r="AH800" s="173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2">
        <v>2019</v>
      </c>
      <c r="C801" s="172">
        <v>11</v>
      </c>
      <c r="D801" s="57" t="str">
        <f t="shared" si="141"/>
        <v>Q3</v>
      </c>
      <c r="E801" s="16" t="s">
        <v>35</v>
      </c>
      <c r="F801" s="172">
        <v>2020</v>
      </c>
      <c r="G801" s="172">
        <v>4</v>
      </c>
      <c r="H801" s="175"/>
      <c r="I801" s="57" t="str">
        <f t="shared" si="143"/>
        <v>Q1</v>
      </c>
      <c r="J801" s="175" t="s">
        <v>934</v>
      </c>
      <c r="K801" s="175" t="s">
        <v>3167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76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4">
        <v>0.12839999999999999</v>
      </c>
      <c r="AE801" s="173">
        <f t="shared" si="146"/>
        <v>0</v>
      </c>
      <c r="AF801" s="173" t="str">
        <f>IF(AND(COUNTIFS($J$18:J801,J801)=1,AE801=1),1,"")</f>
        <v/>
      </c>
      <c r="AG801" s="173">
        <f>IF(C801="","",IF(AND(COUNTIFS($J$18:J801,J801)=1,C801&lt;&gt;""),1,""))</f>
        <v>1</v>
      </c>
      <c r="AH801" s="173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2">
        <v>2019</v>
      </c>
      <c r="C802" s="172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2">
        <v>2020</v>
      </c>
      <c r="G802" s="172">
        <v>4</v>
      </c>
      <c r="H802" s="175"/>
      <c r="I802" s="57" t="str">
        <f t="shared" si="143"/>
        <v>Q1</v>
      </c>
      <c r="J802" s="175" t="s">
        <v>934</v>
      </c>
      <c r="K802" s="175" t="s">
        <v>3167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76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4">
        <v>0.12839999999999999</v>
      </c>
      <c r="AE802" s="173">
        <f t="shared" si="146"/>
        <v>0</v>
      </c>
      <c r="AF802" s="173" t="str">
        <f>IF(AND(COUNTIFS($J$18:J802,J802)=1,AE802=1),1,"")</f>
        <v/>
      </c>
      <c r="AG802" s="173" t="str">
        <f>IF(C802="","",IF(AND(COUNTIFS($J$18:J802,J802)=1,C802&lt;&gt;""),1,""))</f>
        <v/>
      </c>
      <c r="AH802" s="173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2">
        <v>2019</v>
      </c>
      <c r="C803" s="172">
        <v>10</v>
      </c>
      <c r="D803" s="57" t="str">
        <f t="shared" si="153"/>
        <v>Q3</v>
      </c>
      <c r="E803" s="16" t="s">
        <v>35</v>
      </c>
      <c r="F803" s="172">
        <v>2020</v>
      </c>
      <c r="G803" s="172">
        <v>4</v>
      </c>
      <c r="H803" s="175"/>
      <c r="I803" s="57" t="str">
        <f t="shared" si="143"/>
        <v>Q1</v>
      </c>
      <c r="J803" s="175" t="s">
        <v>935</v>
      </c>
      <c r="K803" s="175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76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4">
        <v>0.16239999999999999</v>
      </c>
      <c r="AE803" s="173">
        <f t="shared" si="146"/>
        <v>1</v>
      </c>
      <c r="AF803" s="173">
        <f>IF(AND(COUNTIFS($J$18:J803,J803)=1,AE803=1),1,"")</f>
        <v>1</v>
      </c>
      <c r="AG803" s="173">
        <f>IF(C803="","",IF(AND(COUNTIFS($J$18:J803,J803)=1,C803&lt;&gt;""),1,""))</f>
        <v>1</v>
      </c>
      <c r="AH803" s="173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2">
        <v>2019</v>
      </c>
      <c r="C804" s="172">
        <v>10</v>
      </c>
      <c r="D804" s="57" t="str">
        <f t="shared" si="153"/>
        <v>Q3</v>
      </c>
      <c r="E804" s="16" t="s">
        <v>35</v>
      </c>
      <c r="F804" s="172">
        <v>2020</v>
      </c>
      <c r="G804" s="172">
        <v>4</v>
      </c>
      <c r="H804" s="175"/>
      <c r="I804" s="57" t="str">
        <f t="shared" si="143"/>
        <v>Q1</v>
      </c>
      <c r="J804" s="175" t="s">
        <v>935</v>
      </c>
      <c r="K804" s="175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76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4">
        <v>0.16239999999999999</v>
      </c>
      <c r="AE804" s="173">
        <f t="shared" si="146"/>
        <v>1</v>
      </c>
      <c r="AF804" s="173" t="str">
        <f>IF(AND(COUNTIFS($J$18:J804,J804)=1,AE804=1),1,"")</f>
        <v/>
      </c>
      <c r="AG804" s="173" t="str">
        <f>IF(C804="","",IF(AND(COUNTIFS($J$18:J804,J804)=1,C804&lt;&gt;""),1,""))</f>
        <v/>
      </c>
      <c r="AH804" s="173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2">
        <v>2019</v>
      </c>
      <c r="C805" s="172">
        <v>10</v>
      </c>
      <c r="D805" s="57" t="str">
        <f t="shared" si="153"/>
        <v>Q3</v>
      </c>
      <c r="E805" s="16" t="s">
        <v>35</v>
      </c>
      <c r="F805" s="172">
        <v>2020</v>
      </c>
      <c r="G805" s="172">
        <v>8</v>
      </c>
      <c r="H805" s="175"/>
      <c r="I805" s="57" t="str">
        <f t="shared" si="143"/>
        <v>Q2</v>
      </c>
      <c r="J805" s="175" t="s">
        <v>937</v>
      </c>
      <c r="K805" s="175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76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4">
        <v>0.20799999999999999</v>
      </c>
      <c r="AE805" s="173">
        <f t="shared" si="146"/>
        <v>0</v>
      </c>
      <c r="AF805" s="173" t="str">
        <f>IF(AND(COUNTIFS($J$18:J805,J805)=1,AE805=1),1,"")</f>
        <v/>
      </c>
      <c r="AG805" s="173">
        <f>IF(C805="","",IF(AND(COUNTIFS($J$18:J805,J805)=1,C805&lt;&gt;""),1,""))</f>
        <v>1</v>
      </c>
      <c r="AH805" s="173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2">
        <v>2019</v>
      </c>
      <c r="C806" s="172">
        <v>10</v>
      </c>
      <c r="D806" s="57" t="str">
        <f t="shared" si="153"/>
        <v>Q3</v>
      </c>
      <c r="E806" s="16" t="s">
        <v>35</v>
      </c>
      <c r="F806" s="172">
        <v>2020</v>
      </c>
      <c r="G806" s="172">
        <v>8</v>
      </c>
      <c r="H806" s="175"/>
      <c r="I806" s="57" t="str">
        <f t="shared" si="143"/>
        <v>Q2</v>
      </c>
      <c r="J806" s="175" t="s">
        <v>937</v>
      </c>
      <c r="K806" s="175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76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4">
        <v>0.20799999999999999</v>
      </c>
      <c r="AE806" s="173">
        <f t="shared" si="146"/>
        <v>0</v>
      </c>
      <c r="AF806" s="173" t="str">
        <f>IF(AND(COUNTIFS($J$18:J806,J806)=1,AE806=1),1,"")</f>
        <v/>
      </c>
      <c r="AG806" s="173" t="str">
        <f>IF(C806="","",IF(AND(COUNTIFS($J$18:J806,J806)=1,C806&lt;&gt;""),1,""))</f>
        <v/>
      </c>
      <c r="AH806" s="173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2">
        <v>2019</v>
      </c>
      <c r="C807" s="172">
        <v>12</v>
      </c>
      <c r="D807" s="57" t="str">
        <f t="shared" si="153"/>
        <v>Q3</v>
      </c>
      <c r="E807" s="16" t="s">
        <v>34</v>
      </c>
      <c r="F807" s="172">
        <v>2020</v>
      </c>
      <c r="G807" s="172">
        <v>2</v>
      </c>
      <c r="H807" s="175"/>
      <c r="I807" s="57" t="str">
        <f t="shared" si="143"/>
        <v>Q4</v>
      </c>
      <c r="J807" s="175" t="s">
        <v>938</v>
      </c>
      <c r="K807" s="175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76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4">
        <v>8.0100000000000005E-2</v>
      </c>
      <c r="AE807" s="173">
        <f t="shared" si="146"/>
        <v>1</v>
      </c>
      <c r="AF807" s="173">
        <f>IF(AND(COUNTIFS($J$18:J807,J807)=1,AE807=1),1,"")</f>
        <v>1</v>
      </c>
      <c r="AG807" s="173">
        <f>IF(C807="","",IF(AND(COUNTIFS($J$18:J807,J807)=1,C807&lt;&gt;""),1,""))</f>
        <v>1</v>
      </c>
      <c r="AH807" s="173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2">
        <v>2019</v>
      </c>
      <c r="C808" s="172">
        <v>12</v>
      </c>
      <c r="D808" s="57" t="str">
        <f t="shared" si="153"/>
        <v>Q3</v>
      </c>
      <c r="E808" s="16" t="s">
        <v>34</v>
      </c>
      <c r="F808" s="172">
        <v>2020</v>
      </c>
      <c r="G808" s="172">
        <v>2</v>
      </c>
      <c r="H808" s="175"/>
      <c r="I808" s="57" t="str">
        <f t="shared" si="143"/>
        <v>Q4</v>
      </c>
      <c r="J808" s="175" t="s">
        <v>938</v>
      </c>
      <c r="K808" s="175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76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4">
        <v>8.0100000000000005E-2</v>
      </c>
      <c r="AE808" s="173">
        <f t="shared" si="146"/>
        <v>1</v>
      </c>
      <c r="AF808" s="173" t="str">
        <f>IF(AND(COUNTIFS($J$18:J808,J808)=1,AE808=1),1,"")</f>
        <v/>
      </c>
      <c r="AG808" s="173" t="str">
        <f>IF(C808="","",IF(AND(COUNTIFS($J$18:J808,J808)=1,C808&lt;&gt;""),1,""))</f>
        <v/>
      </c>
      <c r="AH808" s="173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2">
        <v>2019</v>
      </c>
      <c r="C809" s="172">
        <v>12</v>
      </c>
      <c r="D809" s="57" t="str">
        <f t="shared" si="153"/>
        <v>Q3</v>
      </c>
      <c r="E809" s="16" t="s">
        <v>34</v>
      </c>
      <c r="F809" s="172">
        <v>2020</v>
      </c>
      <c r="G809" s="172">
        <v>2</v>
      </c>
      <c r="H809" s="175"/>
      <c r="I809" s="57" t="str">
        <f t="shared" si="143"/>
        <v>Q4</v>
      </c>
      <c r="J809" s="175" t="s">
        <v>938</v>
      </c>
      <c r="K809" s="175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76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4">
        <v>8.0100000000000005E-2</v>
      </c>
      <c r="AE809" s="173">
        <f t="shared" si="146"/>
        <v>1</v>
      </c>
      <c r="AF809" s="173" t="str">
        <f>IF(AND(COUNTIFS($J$18:J809,J809)=1,AE809=1),1,"")</f>
        <v/>
      </c>
      <c r="AG809" s="173" t="str">
        <f>IF(C809="","",IF(AND(COUNTIFS($J$18:J809,J809)=1,C809&lt;&gt;""),1,""))</f>
        <v/>
      </c>
      <c r="AH809" s="173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2">
        <v>2019</v>
      </c>
      <c r="C810" s="172">
        <v>12</v>
      </c>
      <c r="D810" s="57" t="str">
        <f t="shared" si="153"/>
        <v>Q3</v>
      </c>
      <c r="E810" s="16" t="s">
        <v>34</v>
      </c>
      <c r="F810" s="172">
        <v>2020</v>
      </c>
      <c r="G810" s="172">
        <v>2</v>
      </c>
      <c r="H810" s="175"/>
      <c r="I810" s="57" t="str">
        <f t="shared" si="143"/>
        <v>Q4</v>
      </c>
      <c r="J810" s="175" t="s">
        <v>938</v>
      </c>
      <c r="K810" s="175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76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4">
        <v>8.0100000000000005E-2</v>
      </c>
      <c r="AE810" s="173">
        <f t="shared" si="146"/>
        <v>1</v>
      </c>
      <c r="AF810" s="173" t="str">
        <f>IF(AND(COUNTIFS($J$18:J810,J810)=1,AE810=1),1,"")</f>
        <v/>
      </c>
      <c r="AG810" s="173" t="str">
        <f>IF(C810="","",IF(AND(COUNTIFS($J$18:J810,J810)=1,C810&lt;&gt;""),1,""))</f>
        <v/>
      </c>
      <c r="AH810" s="173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2">
        <v>2019</v>
      </c>
      <c r="C811" s="172">
        <v>12</v>
      </c>
      <c r="D811" s="57" t="str">
        <f t="shared" si="153"/>
        <v>Q3</v>
      </c>
      <c r="E811" s="16" t="s">
        <v>34</v>
      </c>
      <c r="F811" s="172">
        <v>2020</v>
      </c>
      <c r="G811" s="172">
        <v>2</v>
      </c>
      <c r="H811" s="175"/>
      <c r="I811" s="57" t="str">
        <f t="shared" si="143"/>
        <v>Q4</v>
      </c>
      <c r="J811" s="175" t="s">
        <v>938</v>
      </c>
      <c r="K811" s="175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76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4">
        <v>8.0100000000000005E-2</v>
      </c>
      <c r="AE811" s="173">
        <f t="shared" si="146"/>
        <v>1</v>
      </c>
      <c r="AF811" s="173" t="str">
        <f>IF(AND(COUNTIFS($J$18:J811,J811)=1,AE811=1),1,"")</f>
        <v/>
      </c>
      <c r="AG811" s="173" t="str">
        <f>IF(C811="","",IF(AND(COUNTIFS($J$18:J811,J811)=1,C811&lt;&gt;""),1,""))</f>
        <v/>
      </c>
      <c r="AH811" s="173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2">
        <v>2019</v>
      </c>
      <c r="C812" s="172">
        <v>12</v>
      </c>
      <c r="D812" s="57" t="str">
        <f t="shared" si="153"/>
        <v>Q3</v>
      </c>
      <c r="E812" s="16" t="s">
        <v>34</v>
      </c>
      <c r="F812" s="172">
        <v>2020</v>
      </c>
      <c r="G812" s="172">
        <v>2</v>
      </c>
      <c r="H812" s="175"/>
      <c r="I812" s="57" t="str">
        <f t="shared" si="143"/>
        <v>Q4</v>
      </c>
      <c r="J812" s="175" t="s">
        <v>938</v>
      </c>
      <c r="K812" s="175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76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4">
        <v>8.0100000000000005E-2</v>
      </c>
      <c r="AE812" s="173">
        <f t="shared" si="146"/>
        <v>1</v>
      </c>
      <c r="AF812" s="173" t="str">
        <f>IF(AND(COUNTIFS($J$18:J812,J812)=1,AE812=1),1,"")</f>
        <v/>
      </c>
      <c r="AG812" s="173" t="str">
        <f>IF(C812="","",IF(AND(COUNTIFS($J$18:J812,J812)=1,C812&lt;&gt;""),1,""))</f>
        <v/>
      </c>
      <c r="AH812" s="173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2">
        <v>2019</v>
      </c>
      <c r="C813" s="172">
        <v>12</v>
      </c>
      <c r="D813" s="57" t="str">
        <f t="shared" si="153"/>
        <v>Q3</v>
      </c>
      <c r="E813" s="16" t="s">
        <v>34</v>
      </c>
      <c r="F813" s="172">
        <v>2020</v>
      </c>
      <c r="G813" s="172">
        <v>2</v>
      </c>
      <c r="H813" s="175"/>
      <c r="I813" s="57" t="str">
        <f t="shared" si="143"/>
        <v>Q4</v>
      </c>
      <c r="J813" s="175" t="s">
        <v>938</v>
      </c>
      <c r="K813" s="175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76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4">
        <v>8.0100000000000005E-2</v>
      </c>
      <c r="AE813" s="173">
        <f t="shared" si="146"/>
        <v>1</v>
      </c>
      <c r="AF813" s="173" t="str">
        <f>IF(AND(COUNTIFS($J$18:J813,J813)=1,AE813=1),1,"")</f>
        <v/>
      </c>
      <c r="AG813" s="173" t="str">
        <f>IF(C813="","",IF(AND(COUNTIFS($J$18:J813,J813)=1,C813&lt;&gt;""),1,""))</f>
        <v/>
      </c>
      <c r="AH813" s="173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2">
        <v>2019</v>
      </c>
      <c r="C814" s="172">
        <v>12</v>
      </c>
      <c r="D814" s="57" t="str">
        <f t="shared" si="153"/>
        <v>Q3</v>
      </c>
      <c r="E814" s="16" t="s">
        <v>34</v>
      </c>
      <c r="F814" s="172">
        <v>2020</v>
      </c>
      <c r="G814" s="172">
        <v>2</v>
      </c>
      <c r="H814" s="175"/>
      <c r="I814" s="57" t="str">
        <f t="shared" si="143"/>
        <v>Q4</v>
      </c>
      <c r="J814" s="175" t="s">
        <v>938</v>
      </c>
      <c r="K814" s="175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76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4">
        <v>8.0100000000000005E-2</v>
      </c>
      <c r="AE814" s="173">
        <f t="shared" si="146"/>
        <v>1</v>
      </c>
      <c r="AF814" s="173" t="str">
        <f>IF(AND(COUNTIFS($J$18:J814,J814)=1,AE814=1),1,"")</f>
        <v/>
      </c>
      <c r="AG814" s="173" t="str">
        <f>IF(C814="","",IF(AND(COUNTIFS($J$18:J814,J814)=1,C814&lt;&gt;""),1,""))</f>
        <v/>
      </c>
      <c r="AH814" s="173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2">
        <v>2019</v>
      </c>
      <c r="C815" s="172">
        <v>12</v>
      </c>
      <c r="D815" s="57" t="str">
        <f t="shared" si="153"/>
        <v>Q3</v>
      </c>
      <c r="E815" s="16" t="s">
        <v>34</v>
      </c>
      <c r="F815" s="172">
        <v>2020</v>
      </c>
      <c r="G815" s="172">
        <v>2</v>
      </c>
      <c r="H815" s="175"/>
      <c r="I815" s="57" t="str">
        <f t="shared" si="143"/>
        <v>Q4</v>
      </c>
      <c r="J815" s="175" t="s">
        <v>938</v>
      </c>
      <c r="K815" s="175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76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4">
        <v>8.0100000000000005E-2</v>
      </c>
      <c r="AE815" s="173">
        <f t="shared" si="146"/>
        <v>1</v>
      </c>
      <c r="AF815" s="173" t="str">
        <f>IF(AND(COUNTIFS($J$18:J815,J815)=1,AE815=1),1,"")</f>
        <v/>
      </c>
      <c r="AG815" s="173" t="str">
        <f>IF(C815="","",IF(AND(COUNTIFS($J$18:J815,J815)=1,C815&lt;&gt;""),1,""))</f>
        <v/>
      </c>
      <c r="AH815" s="173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2">
        <v>2019</v>
      </c>
      <c r="C816" s="172">
        <v>12</v>
      </c>
      <c r="D816" s="57" t="str">
        <f t="shared" si="153"/>
        <v>Q3</v>
      </c>
      <c r="E816" s="16" t="s">
        <v>34</v>
      </c>
      <c r="F816" s="172">
        <v>2020</v>
      </c>
      <c r="G816" s="172">
        <v>2</v>
      </c>
      <c r="H816" s="175"/>
      <c r="I816" s="57" t="str">
        <f t="shared" si="143"/>
        <v>Q4</v>
      </c>
      <c r="J816" s="175" t="s">
        <v>938</v>
      </c>
      <c r="K816" s="175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76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4">
        <v>8.0100000000000005E-2</v>
      </c>
      <c r="AE816" s="173">
        <f t="shared" si="146"/>
        <v>1</v>
      </c>
      <c r="AF816" s="173" t="str">
        <f>IF(AND(COUNTIFS($J$18:J816,J816)=1,AE816=1),1,"")</f>
        <v/>
      </c>
      <c r="AG816" s="173" t="str">
        <f>IF(C816="","",IF(AND(COUNTIFS($J$18:J816,J816)=1,C816&lt;&gt;""),1,""))</f>
        <v/>
      </c>
      <c r="AH816" s="173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2">
        <v>2019</v>
      </c>
      <c r="C817" s="172">
        <v>12</v>
      </c>
      <c r="D817" s="57" t="str">
        <f t="shared" si="153"/>
        <v>Q3</v>
      </c>
      <c r="E817" s="16" t="s">
        <v>34</v>
      </c>
      <c r="F817" s="172">
        <v>2020</v>
      </c>
      <c r="G817" s="172">
        <v>2</v>
      </c>
      <c r="H817" s="175"/>
      <c r="I817" s="57" t="str">
        <f t="shared" si="143"/>
        <v>Q4</v>
      </c>
      <c r="J817" s="175" t="s">
        <v>938</v>
      </c>
      <c r="K817" s="175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76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4">
        <v>8.0100000000000005E-2</v>
      </c>
      <c r="AE817" s="173">
        <f t="shared" si="146"/>
        <v>1</v>
      </c>
      <c r="AF817" s="173" t="str">
        <f>IF(AND(COUNTIFS($J$18:J817,J817)=1,AE817=1),1,"")</f>
        <v/>
      </c>
      <c r="AG817" s="173" t="str">
        <f>IF(C817="","",IF(AND(COUNTIFS($J$18:J817,J817)=1,C817&lt;&gt;""),1,""))</f>
        <v/>
      </c>
      <c r="AH817" s="173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2">
        <v>2019</v>
      </c>
      <c r="C818" s="172">
        <v>12</v>
      </c>
      <c r="D818" s="57" t="str">
        <f t="shared" si="153"/>
        <v>Q3</v>
      </c>
      <c r="E818" s="16" t="s">
        <v>34</v>
      </c>
      <c r="F818" s="172">
        <v>2020</v>
      </c>
      <c r="G818" s="172">
        <v>2</v>
      </c>
      <c r="H818" s="175"/>
      <c r="I818" s="57" t="str">
        <f t="shared" si="143"/>
        <v>Q4</v>
      </c>
      <c r="J818" s="175" t="s">
        <v>940</v>
      </c>
      <c r="K818" s="175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76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4">
        <v>0.1638</v>
      </c>
      <c r="AE818" s="173">
        <f t="shared" si="146"/>
        <v>1</v>
      </c>
      <c r="AF818" s="173">
        <f>IF(AND(COUNTIFS($J$18:J818,J818)=1,AE818=1),1,"")</f>
        <v>1</v>
      </c>
      <c r="AG818" s="173">
        <f>IF(C818="","",IF(AND(COUNTIFS($J$18:J818,J818)=1,C818&lt;&gt;""),1,""))</f>
        <v>1</v>
      </c>
      <c r="AH818" s="173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2">
        <v>2019</v>
      </c>
      <c r="C819" s="172">
        <v>11</v>
      </c>
      <c r="D819" s="57" t="str">
        <f t="shared" si="153"/>
        <v>Q3</v>
      </c>
      <c r="E819" s="16" t="s">
        <v>34</v>
      </c>
      <c r="F819" s="172">
        <v>2020</v>
      </c>
      <c r="G819" s="172">
        <v>2</v>
      </c>
      <c r="H819" s="175"/>
      <c r="I819" s="57" t="str">
        <f t="shared" si="143"/>
        <v>Q4</v>
      </c>
      <c r="J819" s="175" t="s">
        <v>943</v>
      </c>
      <c r="K819" s="175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76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4">
        <v>0.11749999999999999</v>
      </c>
      <c r="AE819" s="173">
        <f t="shared" si="146"/>
        <v>0</v>
      </c>
      <c r="AF819" s="173" t="str">
        <f>IF(AND(COUNTIFS($J$18:J819,J819)=1,AE819=1),1,"")</f>
        <v/>
      </c>
      <c r="AG819" s="173">
        <f>IF(C819="","",IF(AND(COUNTIFS($J$18:J819,J819)=1,C819&lt;&gt;""),1,""))</f>
        <v>1</v>
      </c>
      <c r="AH819" s="173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2">
        <v>2019</v>
      </c>
      <c r="C820" s="172">
        <v>11</v>
      </c>
      <c r="D820" s="57" t="str">
        <f t="shared" si="153"/>
        <v>Q3</v>
      </c>
      <c r="E820" s="16" t="s">
        <v>34</v>
      </c>
      <c r="F820" s="172">
        <v>2020</v>
      </c>
      <c r="G820" s="172">
        <v>2</v>
      </c>
      <c r="H820" s="175"/>
      <c r="I820" s="57" t="str">
        <f t="shared" si="143"/>
        <v>Q4</v>
      </c>
      <c r="J820" s="175" t="s">
        <v>943</v>
      </c>
      <c r="K820" s="175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76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4">
        <v>0.11749999999999999</v>
      </c>
      <c r="AE820" s="173">
        <f t="shared" si="146"/>
        <v>0</v>
      </c>
      <c r="AF820" s="173" t="str">
        <f>IF(AND(COUNTIFS($J$18:J820,J820)=1,AE820=1),1,"")</f>
        <v/>
      </c>
      <c r="AG820" s="173" t="str">
        <f>IF(C820="","",IF(AND(COUNTIFS($J$18:J820,J820)=1,C820&lt;&gt;""),1,""))</f>
        <v/>
      </c>
      <c r="AH820" s="173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2">
        <v>2019</v>
      </c>
      <c r="C821" s="172">
        <v>11</v>
      </c>
      <c r="D821" s="57" t="str">
        <f t="shared" si="153"/>
        <v>Q3</v>
      </c>
      <c r="E821" s="16" t="s">
        <v>34</v>
      </c>
      <c r="F821" s="172">
        <v>2020</v>
      </c>
      <c r="G821" s="172">
        <v>2</v>
      </c>
      <c r="H821" s="175"/>
      <c r="I821" s="57" t="str">
        <f t="shared" si="143"/>
        <v>Q4</v>
      </c>
      <c r="J821" s="175" t="s">
        <v>943</v>
      </c>
      <c r="K821" s="175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76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4">
        <v>0.11749999999999999</v>
      </c>
      <c r="AE821" s="173">
        <f t="shared" si="146"/>
        <v>0</v>
      </c>
      <c r="AF821" s="173" t="str">
        <f>IF(AND(COUNTIFS($J$18:J821,J821)=1,AE821=1),1,"")</f>
        <v/>
      </c>
      <c r="AG821" s="173" t="str">
        <f>IF(C821="","",IF(AND(COUNTIFS($J$18:J821,J821)=1,C821&lt;&gt;""),1,""))</f>
        <v/>
      </c>
      <c r="AH821" s="173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2">
        <v>2019</v>
      </c>
      <c r="C822" s="172">
        <v>11</v>
      </c>
      <c r="D822" s="57" t="str">
        <f t="shared" si="153"/>
        <v>Q3</v>
      </c>
      <c r="E822" s="16" t="s">
        <v>34</v>
      </c>
      <c r="F822" s="172">
        <v>2020</v>
      </c>
      <c r="G822" s="172">
        <v>2</v>
      </c>
      <c r="H822" s="175"/>
      <c r="I822" s="57" t="str">
        <f t="shared" si="143"/>
        <v>Q4</v>
      </c>
      <c r="J822" s="175" t="s">
        <v>943</v>
      </c>
      <c r="K822" s="175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76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4">
        <v>0.11749999999999999</v>
      </c>
      <c r="AE822" s="173">
        <f t="shared" si="146"/>
        <v>0</v>
      </c>
      <c r="AF822" s="173" t="str">
        <f>IF(AND(COUNTIFS($J$18:J822,J822)=1,AE822=1),1,"")</f>
        <v/>
      </c>
      <c r="AG822" s="173" t="str">
        <f>IF(C822="","",IF(AND(COUNTIFS($J$18:J822,J822)=1,C822&lt;&gt;""),1,""))</f>
        <v/>
      </c>
      <c r="AH822" s="173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2">
        <v>2019</v>
      </c>
      <c r="C823" s="172">
        <v>12</v>
      </c>
      <c r="D823" s="57" t="str">
        <f t="shared" si="153"/>
        <v>Q3</v>
      </c>
      <c r="E823" s="16" t="s">
        <v>34</v>
      </c>
      <c r="F823" s="172">
        <v>2020</v>
      </c>
      <c r="G823" s="172">
        <v>1</v>
      </c>
      <c r="H823" s="175"/>
      <c r="I823" s="57" t="str">
        <f t="shared" si="143"/>
        <v>Q4</v>
      </c>
      <c r="J823" s="175" t="s">
        <v>944</v>
      </c>
      <c r="K823" s="175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76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4">
        <v>0.1399</v>
      </c>
      <c r="AE823" s="173">
        <f t="shared" si="146"/>
        <v>1</v>
      </c>
      <c r="AF823" s="173">
        <f>IF(AND(COUNTIFS($J$18:J823,J823)=1,AE823=1),1,"")</f>
        <v>1</v>
      </c>
      <c r="AG823" s="173">
        <f>IF(C823="","",IF(AND(COUNTIFS($J$18:J823,J823)=1,C823&lt;&gt;""),1,""))</f>
        <v>1</v>
      </c>
      <c r="AH823" s="173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2">
        <v>2019</v>
      </c>
      <c r="C824" s="172">
        <v>12</v>
      </c>
      <c r="D824" s="57" t="str">
        <f t="shared" si="153"/>
        <v>Q3</v>
      </c>
      <c r="E824" s="16" t="s">
        <v>34</v>
      </c>
      <c r="F824" s="172">
        <v>2020</v>
      </c>
      <c r="G824" s="172">
        <v>1</v>
      </c>
      <c r="H824" s="175"/>
      <c r="I824" s="57" t="str">
        <f t="shared" si="143"/>
        <v>Q4</v>
      </c>
      <c r="J824" s="175" t="s">
        <v>946</v>
      </c>
      <c r="K824" s="175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76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4">
        <v>0.13250000000000001</v>
      </c>
      <c r="AE824" s="173">
        <f t="shared" si="146"/>
        <v>0</v>
      </c>
      <c r="AF824" s="173" t="str">
        <f>IF(AND(COUNTIFS($J$18:J824,J824)=1,AE824=1),1,"")</f>
        <v/>
      </c>
      <c r="AG824" s="173">
        <f>IF(C824="","",IF(AND(COUNTIFS($J$18:J824,J824)=1,C824&lt;&gt;""),1,""))</f>
        <v>1</v>
      </c>
      <c r="AH824" s="173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2">
        <v>2019</v>
      </c>
      <c r="C825" s="172">
        <v>12</v>
      </c>
      <c r="D825" s="57" t="str">
        <f t="shared" si="153"/>
        <v>Q3</v>
      </c>
      <c r="E825" s="16" t="s">
        <v>34</v>
      </c>
      <c r="F825" s="172">
        <v>2020</v>
      </c>
      <c r="G825" s="172">
        <v>1</v>
      </c>
      <c r="H825" s="175"/>
      <c r="I825" s="57" t="str">
        <f t="shared" si="143"/>
        <v>Q4</v>
      </c>
      <c r="J825" s="175" t="s">
        <v>946</v>
      </c>
      <c r="K825" s="175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76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4">
        <v>0.13250000000000001</v>
      </c>
      <c r="AE825" s="173">
        <f t="shared" si="146"/>
        <v>0</v>
      </c>
      <c r="AF825" s="173" t="str">
        <f>IF(AND(COUNTIFS($J$18:J825,J825)=1,AE825=1),1,"")</f>
        <v/>
      </c>
      <c r="AG825" s="173" t="str">
        <f>IF(C825="","",IF(AND(COUNTIFS($J$18:J825,J825)=1,C825&lt;&gt;""),1,""))</f>
        <v/>
      </c>
      <c r="AH825" s="173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2">
        <v>2019</v>
      </c>
      <c r="C826" s="172">
        <v>12</v>
      </c>
      <c r="D826" s="57" t="str">
        <f t="shared" si="153"/>
        <v>Q3</v>
      </c>
      <c r="E826" s="16" t="s">
        <v>34</v>
      </c>
      <c r="F826" s="172">
        <v>2020</v>
      </c>
      <c r="G826" s="172">
        <v>1</v>
      </c>
      <c r="H826" s="175"/>
      <c r="I826" s="57" t="str">
        <f t="shared" si="143"/>
        <v>Q4</v>
      </c>
      <c r="J826" s="175" t="s">
        <v>948</v>
      </c>
      <c r="K826" s="175" t="s">
        <v>3168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76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4">
        <v>0.14380000000000001</v>
      </c>
      <c r="AE826" s="173">
        <f t="shared" si="146"/>
        <v>1</v>
      </c>
      <c r="AF826" s="173">
        <f>IF(AND(COUNTIFS($J$18:J826,J826)=1,AE826=1),1,"")</f>
        <v>1</v>
      </c>
      <c r="AG826" s="173">
        <f>IF(C826="","",IF(AND(COUNTIFS($J$18:J826,J826)=1,C826&lt;&gt;""),1,""))</f>
        <v>1</v>
      </c>
      <c r="AH826" s="173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2">
        <v>2019</v>
      </c>
      <c r="C827" s="172">
        <v>12</v>
      </c>
      <c r="D827" s="57" t="str">
        <f t="shared" si="153"/>
        <v>Q3</v>
      </c>
      <c r="E827" s="16" t="s">
        <v>34</v>
      </c>
      <c r="F827" s="172">
        <v>2020</v>
      </c>
      <c r="G827" s="172">
        <v>1</v>
      </c>
      <c r="H827" s="175"/>
      <c r="I827" s="57" t="str">
        <f t="shared" si="143"/>
        <v>Q4</v>
      </c>
      <c r="J827" s="175" t="s">
        <v>948</v>
      </c>
      <c r="K827" s="175" t="s">
        <v>3168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76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4">
        <v>0.14380000000000001</v>
      </c>
      <c r="AE827" s="173">
        <f t="shared" si="146"/>
        <v>1</v>
      </c>
      <c r="AF827" s="173" t="str">
        <f>IF(AND(COUNTIFS($J$18:J827,J827)=1,AE827=1),1,"")</f>
        <v/>
      </c>
      <c r="AG827" s="173" t="str">
        <f>IF(C827="","",IF(AND(COUNTIFS($J$18:J827,J827)=1,C827&lt;&gt;""),1,""))</f>
        <v/>
      </c>
      <c r="AH827" s="173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2">
        <v>2019</v>
      </c>
      <c r="C828" s="172">
        <v>12</v>
      </c>
      <c r="D828" s="57" t="str">
        <f t="shared" si="153"/>
        <v>Q3</v>
      </c>
      <c r="E828" s="16" t="s">
        <v>34</v>
      </c>
      <c r="F828" s="172">
        <v>2020</v>
      </c>
      <c r="G828" s="172">
        <v>1</v>
      </c>
      <c r="H828" s="175"/>
      <c r="I828" s="57" t="str">
        <f t="shared" si="143"/>
        <v>Q4</v>
      </c>
      <c r="J828" s="175" t="s">
        <v>950</v>
      </c>
      <c r="K828" s="175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76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4">
        <v>0.1225</v>
      </c>
      <c r="AE828" s="173">
        <f t="shared" si="146"/>
        <v>1</v>
      </c>
      <c r="AF828" s="173">
        <f>IF(AND(COUNTIFS($J$18:J828,J828)=1,AE828=1),1,"")</f>
        <v>1</v>
      </c>
      <c r="AG828" s="173">
        <f>IF(C828="","",IF(AND(COUNTIFS($J$18:J828,J828)=1,C828&lt;&gt;""),1,""))</f>
        <v>1</v>
      </c>
      <c r="AH828" s="173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2">
        <v>2019</v>
      </c>
      <c r="C829" s="172">
        <v>12</v>
      </c>
      <c r="D829" s="57" t="str">
        <f t="shared" si="153"/>
        <v>Q3</v>
      </c>
      <c r="E829" s="16" t="s">
        <v>34</v>
      </c>
      <c r="F829" s="172">
        <v>2020</v>
      </c>
      <c r="G829" s="172">
        <v>1</v>
      </c>
      <c r="H829" s="175"/>
      <c r="I829" s="57" t="str">
        <f t="shared" si="143"/>
        <v>Q4</v>
      </c>
      <c r="J829" s="175" t="s">
        <v>950</v>
      </c>
      <c r="K829" s="175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76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4">
        <v>0.1225</v>
      </c>
      <c r="AE829" s="173">
        <f t="shared" si="146"/>
        <v>1</v>
      </c>
      <c r="AF829" s="173" t="str">
        <f>IF(AND(COUNTIFS($J$18:J829,J829)=1,AE829=1),1,"")</f>
        <v/>
      </c>
      <c r="AG829" s="173" t="str">
        <f>IF(C829="","",IF(AND(COUNTIFS($J$18:J829,J829)=1,C829&lt;&gt;""),1,""))</f>
        <v/>
      </c>
      <c r="AH829" s="173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2">
        <v>2019</v>
      </c>
      <c r="C830" s="172">
        <v>12</v>
      </c>
      <c r="D830" s="57" t="str">
        <f t="shared" si="153"/>
        <v>Q3</v>
      </c>
      <c r="E830" s="16" t="s">
        <v>34</v>
      </c>
      <c r="F830" s="172">
        <v>2020</v>
      </c>
      <c r="G830" s="172">
        <v>1</v>
      </c>
      <c r="H830" s="175"/>
      <c r="I830" s="57" t="str">
        <f t="shared" si="143"/>
        <v>Q4</v>
      </c>
      <c r="J830" s="175" t="s">
        <v>950</v>
      </c>
      <c r="K830" s="175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76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4">
        <v>0.1225</v>
      </c>
      <c r="AE830" s="173">
        <f t="shared" si="146"/>
        <v>1</v>
      </c>
      <c r="AF830" s="173" t="str">
        <f>IF(AND(COUNTIFS($J$18:J830,J830)=1,AE830=1),1,"")</f>
        <v/>
      </c>
      <c r="AG830" s="173" t="str">
        <f>IF(C830="","",IF(AND(COUNTIFS($J$18:J830,J830)=1,C830&lt;&gt;""),1,""))</f>
        <v/>
      </c>
      <c r="AH830" s="173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2">
        <v>2019</v>
      </c>
      <c r="C831" s="172">
        <v>12</v>
      </c>
      <c r="D831" s="57" t="str">
        <f t="shared" si="153"/>
        <v>Q3</v>
      </c>
      <c r="E831" s="16" t="s">
        <v>34</v>
      </c>
      <c r="F831" s="172">
        <v>2020</v>
      </c>
      <c r="G831" s="172">
        <v>1</v>
      </c>
      <c r="H831" s="175"/>
      <c r="I831" s="57" t="str">
        <f t="shared" si="143"/>
        <v>Q4</v>
      </c>
      <c r="J831" s="175" t="s">
        <v>950</v>
      </c>
      <c r="K831" s="175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76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4">
        <v>0.1225</v>
      </c>
      <c r="AE831" s="173">
        <f t="shared" si="146"/>
        <v>1</v>
      </c>
      <c r="AF831" s="173" t="str">
        <f>IF(AND(COUNTIFS($J$18:J831,J831)=1,AE831=1),1,"")</f>
        <v/>
      </c>
      <c r="AG831" s="173" t="str">
        <f>IF(C831="","",IF(AND(COUNTIFS($J$18:J831,J831)=1,C831&lt;&gt;""),1,""))</f>
        <v/>
      </c>
      <c r="AH831" s="173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2">
        <v>2019</v>
      </c>
      <c r="C832" s="172">
        <v>11</v>
      </c>
      <c r="D832" s="57" t="str">
        <f t="shared" si="153"/>
        <v>Q3</v>
      </c>
      <c r="E832" s="16" t="s">
        <v>34</v>
      </c>
      <c r="F832" s="172">
        <v>2020</v>
      </c>
      <c r="G832" s="172">
        <v>1</v>
      </c>
      <c r="H832" s="175"/>
      <c r="I832" s="57" t="str">
        <f t="shared" si="143"/>
        <v>Q4</v>
      </c>
      <c r="J832" s="175" t="s">
        <v>952</v>
      </c>
      <c r="K832" s="175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76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4">
        <v>0.13039999999999999</v>
      </c>
      <c r="AE832" s="173">
        <f t="shared" si="146"/>
        <v>1</v>
      </c>
      <c r="AF832" s="173">
        <f>IF(AND(COUNTIFS($J$18:J832,J832)=1,AE832=1),1,"")</f>
        <v>1</v>
      </c>
      <c r="AG832" s="173">
        <f>IF(C832="","",IF(AND(COUNTIFS($J$18:J832,J832)=1,C832&lt;&gt;""),1,""))</f>
        <v>1</v>
      </c>
      <c r="AH832" s="173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2">
        <v>2019</v>
      </c>
      <c r="C833" s="172">
        <v>11</v>
      </c>
      <c r="D833" s="57" t="str">
        <f t="shared" si="153"/>
        <v>Q3</v>
      </c>
      <c r="E833" s="16" t="s">
        <v>34</v>
      </c>
      <c r="F833" s="172">
        <v>2020</v>
      </c>
      <c r="G833" s="172">
        <v>1</v>
      </c>
      <c r="H833" s="175"/>
      <c r="I833" s="57" t="str">
        <f t="shared" si="143"/>
        <v>Q4</v>
      </c>
      <c r="J833" s="175" t="s">
        <v>954</v>
      </c>
      <c r="K833" s="175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76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4">
        <v>0.1419</v>
      </c>
      <c r="AE833" s="173">
        <f t="shared" si="146"/>
        <v>1</v>
      </c>
      <c r="AF833" s="173">
        <f>IF(AND(COUNTIFS($J$18:J833,J833)=1,AE833=1),1,"")</f>
        <v>1</v>
      </c>
      <c r="AG833" s="173">
        <f>IF(C833="","",IF(AND(COUNTIFS($J$18:J833,J833)=1,C833&lt;&gt;""),1,""))</f>
        <v>1</v>
      </c>
      <c r="AH833" s="173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2">
        <v>2019</v>
      </c>
      <c r="C834" s="172">
        <v>11</v>
      </c>
      <c r="D834" s="57" t="str">
        <f t="shared" si="153"/>
        <v>Q3</v>
      </c>
      <c r="E834" s="16" t="s">
        <v>34</v>
      </c>
      <c r="F834" s="172">
        <v>2020</v>
      </c>
      <c r="G834" s="172">
        <v>1</v>
      </c>
      <c r="H834" s="175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5" t="s">
        <v>954</v>
      </c>
      <c r="K834" s="175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76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4">
        <v>0.1419</v>
      </c>
      <c r="AE834" s="173">
        <f t="shared" ref="AE834:AE897" si="158">IF(Q834="","",IF(Q834="Yes",1,0))</f>
        <v>1</v>
      </c>
      <c r="AF834" s="173" t="str">
        <f>IF(AND(COUNTIFS($J$18:J834,J834)=1,AE834=1),1,"")</f>
        <v/>
      </c>
      <c r="AG834" s="173" t="str">
        <f>IF(C834="","",IF(AND(COUNTIFS($J$18:J834,J834)=1,C834&lt;&gt;""),1,""))</f>
        <v/>
      </c>
      <c r="AH834" s="173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2">
        <v>2019</v>
      </c>
      <c r="C835" s="172">
        <v>12</v>
      </c>
      <c r="D835" s="57" t="str">
        <f t="shared" si="153"/>
        <v>Q3</v>
      </c>
      <c r="E835" s="16" t="s">
        <v>35</v>
      </c>
      <c r="F835" s="172">
        <v>2020</v>
      </c>
      <c r="G835" s="172">
        <v>6</v>
      </c>
      <c r="H835" s="175"/>
      <c r="I835" s="57" t="str">
        <f t="shared" si="155"/>
        <v>Q1</v>
      </c>
      <c r="J835" s="175" t="s">
        <v>956</v>
      </c>
      <c r="K835" s="175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76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4">
        <v>9.5000000000000001E-2</v>
      </c>
      <c r="AE835" s="173">
        <f t="shared" si="158"/>
        <v>1</v>
      </c>
      <c r="AF835" s="173">
        <f>IF(AND(COUNTIFS($J$18:J835,J835)=1,AE835=1),1,"")</f>
        <v>1</v>
      </c>
      <c r="AG835" s="173">
        <f>IF(C835="","",IF(AND(COUNTIFS($J$18:J835,J835)=1,C835&lt;&gt;""),1,""))</f>
        <v>1</v>
      </c>
      <c r="AH835" s="173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2">
        <v>2019</v>
      </c>
      <c r="C836" s="172">
        <v>12</v>
      </c>
      <c r="D836" s="57" t="str">
        <f t="shared" si="153"/>
        <v>Q3</v>
      </c>
      <c r="E836" s="16" t="s">
        <v>34</v>
      </c>
      <c r="F836" s="172">
        <v>2020</v>
      </c>
      <c r="G836" s="172">
        <v>3</v>
      </c>
      <c r="H836" s="175"/>
      <c r="I836" s="57" t="str">
        <f t="shared" si="155"/>
        <v>Q4</v>
      </c>
      <c r="J836" s="175" t="s">
        <v>959</v>
      </c>
      <c r="K836" s="175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76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4">
        <v>0.13250000000000001</v>
      </c>
      <c r="AE836" s="173">
        <f t="shared" si="158"/>
        <v>1</v>
      </c>
      <c r="AF836" s="173">
        <f>IF(AND(COUNTIFS($J$18:J836,J836)=1,AE836=1),1,"")</f>
        <v>1</v>
      </c>
      <c r="AG836" s="173">
        <f>IF(C836="","",IF(AND(COUNTIFS($J$18:J836,J836)=1,C836&lt;&gt;""),1,""))</f>
        <v>1</v>
      </c>
      <c r="AH836" s="173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2">
        <v>2019</v>
      </c>
      <c r="C837" s="172">
        <v>12</v>
      </c>
      <c r="D837" s="57" t="str">
        <f t="shared" si="153"/>
        <v>Q3</v>
      </c>
      <c r="E837" s="16" t="s">
        <v>34</v>
      </c>
      <c r="F837" s="172">
        <v>2020</v>
      </c>
      <c r="G837" s="172">
        <v>3</v>
      </c>
      <c r="H837" s="175"/>
      <c r="I837" s="57" t="str">
        <f t="shared" si="155"/>
        <v>Q4</v>
      </c>
      <c r="J837" s="175" t="s">
        <v>961</v>
      </c>
      <c r="K837" s="175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76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4">
        <v>8.7300000000000003E-2</v>
      </c>
      <c r="AE837" s="173">
        <f t="shared" si="158"/>
        <v>0</v>
      </c>
      <c r="AF837" s="173" t="str">
        <f>IF(AND(COUNTIFS($J$18:J837,J837)=1,AE837=1),1,"")</f>
        <v/>
      </c>
      <c r="AG837" s="173">
        <f>IF(C837="","",IF(AND(COUNTIFS($J$18:J837,J837)=1,C837&lt;&gt;""),1,""))</f>
        <v>1</v>
      </c>
      <c r="AH837" s="173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2">
        <v>2019</v>
      </c>
      <c r="C838" s="172">
        <v>12</v>
      </c>
      <c r="D838" s="57" t="str">
        <f t="shared" si="153"/>
        <v>Q3</v>
      </c>
      <c r="E838" s="16" t="s">
        <v>34</v>
      </c>
      <c r="F838" s="172">
        <v>2020</v>
      </c>
      <c r="G838" s="172">
        <v>3</v>
      </c>
      <c r="H838" s="175"/>
      <c r="I838" s="57" t="str">
        <f t="shared" si="155"/>
        <v>Q4</v>
      </c>
      <c r="J838" s="175" t="s">
        <v>961</v>
      </c>
      <c r="K838" s="175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76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4">
        <v>8.7300000000000003E-2</v>
      </c>
      <c r="AE838" s="173">
        <f t="shared" si="158"/>
        <v>0</v>
      </c>
      <c r="AF838" s="173" t="str">
        <f>IF(AND(COUNTIFS($J$18:J838,J838)=1,AE838=1),1,"")</f>
        <v/>
      </c>
      <c r="AG838" s="173" t="str">
        <f>IF(C838="","",IF(AND(COUNTIFS($J$18:J838,J838)=1,C838&lt;&gt;""),1,""))</f>
        <v/>
      </c>
      <c r="AH838" s="173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2">
        <v>2019</v>
      </c>
      <c r="C839" s="172">
        <v>12</v>
      </c>
      <c r="D839" s="57" t="str">
        <f t="shared" si="153"/>
        <v>Q3</v>
      </c>
      <c r="E839" s="16" t="s">
        <v>34</v>
      </c>
      <c r="F839" s="172">
        <v>2020</v>
      </c>
      <c r="G839" s="172">
        <v>3</v>
      </c>
      <c r="H839" s="175"/>
      <c r="I839" s="57" t="str">
        <f t="shared" si="155"/>
        <v>Q4</v>
      </c>
      <c r="J839" s="175" t="s">
        <v>962</v>
      </c>
      <c r="K839" s="175" t="s">
        <v>3169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76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4">
        <v>8.1799999999999998E-2</v>
      </c>
      <c r="AE839" s="173">
        <f t="shared" si="158"/>
        <v>0</v>
      </c>
      <c r="AF839" s="173" t="str">
        <f>IF(AND(COUNTIFS($J$18:J839,J839)=1,AE839=1),1,"")</f>
        <v/>
      </c>
      <c r="AG839" s="173">
        <f>IF(C839="","",IF(AND(COUNTIFS($J$18:J839,J839)=1,C839&lt;&gt;""),1,""))</f>
        <v>1</v>
      </c>
      <c r="AH839" s="173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2">
        <v>2019</v>
      </c>
      <c r="C840" s="172">
        <v>12</v>
      </c>
      <c r="D840" s="57" t="str">
        <f t="shared" si="153"/>
        <v>Q3</v>
      </c>
      <c r="E840" s="16" t="s">
        <v>34</v>
      </c>
      <c r="F840" s="172">
        <v>2020</v>
      </c>
      <c r="G840" s="172">
        <v>3</v>
      </c>
      <c r="H840" s="175"/>
      <c r="I840" s="57" t="str">
        <f t="shared" si="155"/>
        <v>Q4</v>
      </c>
      <c r="J840" s="175" t="s">
        <v>962</v>
      </c>
      <c r="K840" s="175" t="s">
        <v>3169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76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4">
        <v>8.1799999999999998E-2</v>
      </c>
      <c r="AE840" s="173">
        <f t="shared" si="158"/>
        <v>0</v>
      </c>
      <c r="AF840" s="173" t="str">
        <f>IF(AND(COUNTIFS($J$18:J840,J840)=1,AE840=1),1,"")</f>
        <v/>
      </c>
      <c r="AG840" s="173" t="str">
        <f>IF(C840="","",IF(AND(COUNTIFS($J$18:J840,J840)=1,C840&lt;&gt;""),1,""))</f>
        <v/>
      </c>
      <c r="AH840" s="173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2">
        <v>2019</v>
      </c>
      <c r="C841" s="172">
        <v>12</v>
      </c>
      <c r="D841" s="57" t="str">
        <f t="shared" si="153"/>
        <v>Q3</v>
      </c>
      <c r="E841" s="16" t="s">
        <v>34</v>
      </c>
      <c r="F841" s="172">
        <v>2020</v>
      </c>
      <c r="G841" s="172">
        <v>3</v>
      </c>
      <c r="H841" s="175"/>
      <c r="I841" s="57" t="str">
        <f t="shared" si="155"/>
        <v>Q4</v>
      </c>
      <c r="J841" s="175" t="s">
        <v>963</v>
      </c>
      <c r="K841" s="175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76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4">
        <v>0.16750000000000001</v>
      </c>
      <c r="AE841" s="173">
        <f t="shared" si="158"/>
        <v>0</v>
      </c>
      <c r="AF841" s="173" t="str">
        <f>IF(AND(COUNTIFS($J$18:J841,J841)=1,AE841=1),1,"")</f>
        <v/>
      </c>
      <c r="AG841" s="173">
        <f>IF(C841="","",IF(AND(COUNTIFS($J$18:J841,J841)=1,C841&lt;&gt;""),1,""))</f>
        <v>1</v>
      </c>
      <c r="AH841" s="173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2">
        <v>2019</v>
      </c>
      <c r="C842" s="172">
        <v>12</v>
      </c>
      <c r="D842" s="57" t="str">
        <f t="shared" si="153"/>
        <v>Q3</v>
      </c>
      <c r="E842" s="16" t="s">
        <v>34</v>
      </c>
      <c r="F842" s="172">
        <v>2020</v>
      </c>
      <c r="G842" s="172">
        <v>3</v>
      </c>
      <c r="H842" s="175"/>
      <c r="I842" s="57" t="str">
        <f t="shared" si="155"/>
        <v>Q4</v>
      </c>
      <c r="J842" s="175" t="s">
        <v>963</v>
      </c>
      <c r="K842" s="175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76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4">
        <v>0.16750000000000001</v>
      </c>
      <c r="AE842" s="173">
        <f t="shared" si="158"/>
        <v>0</v>
      </c>
      <c r="AF842" s="173" t="str">
        <f>IF(AND(COUNTIFS($J$18:J842,J842)=1,AE842=1),1,"")</f>
        <v/>
      </c>
      <c r="AG842" s="173" t="str">
        <f>IF(C842="","",IF(AND(COUNTIFS($J$18:J842,J842)=1,C842&lt;&gt;""),1,""))</f>
        <v/>
      </c>
      <c r="AH842" s="173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2">
        <v>2019</v>
      </c>
      <c r="C843" s="172">
        <v>12</v>
      </c>
      <c r="D843" s="57" t="str">
        <f t="shared" si="153"/>
        <v>Q3</v>
      </c>
      <c r="E843" s="16" t="s">
        <v>34</v>
      </c>
      <c r="F843" s="172">
        <v>2020</v>
      </c>
      <c r="G843" s="172">
        <v>3</v>
      </c>
      <c r="H843" s="175"/>
      <c r="I843" s="57" t="str">
        <f t="shared" si="155"/>
        <v>Q4</v>
      </c>
      <c r="J843" s="175" t="s">
        <v>965</v>
      </c>
      <c r="K843" s="175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76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4">
        <v>0.16009999999999999</v>
      </c>
      <c r="AE843" s="173">
        <f t="shared" si="158"/>
        <v>0</v>
      </c>
      <c r="AF843" s="173" t="str">
        <f>IF(AND(COUNTIFS($J$18:J843,J843)=1,AE843=1),1,"")</f>
        <v/>
      </c>
      <c r="AG843" s="173">
        <f>IF(C843="","",IF(AND(COUNTIFS($J$18:J843,J843)=1,C843&lt;&gt;""),1,""))</f>
        <v>1</v>
      </c>
      <c r="AH843" s="173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2">
        <v>2019</v>
      </c>
      <c r="C844" s="172">
        <v>12</v>
      </c>
      <c r="D844" s="57" t="str">
        <f t="shared" si="153"/>
        <v>Q3</v>
      </c>
      <c r="E844" s="16" t="s">
        <v>35</v>
      </c>
      <c r="F844" s="172">
        <v>2020</v>
      </c>
      <c r="G844" s="172">
        <v>10</v>
      </c>
      <c r="H844" s="175"/>
      <c r="I844" s="57" t="str">
        <f t="shared" si="155"/>
        <v>Q3</v>
      </c>
      <c r="J844" s="175" t="s">
        <v>967</v>
      </c>
      <c r="K844" s="175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78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4">
        <v>0.12709999999999999</v>
      </c>
      <c r="AE844" s="173">
        <f t="shared" si="158"/>
        <v>0</v>
      </c>
      <c r="AF844" s="173" t="str">
        <f>IF(AND(COUNTIFS($J$18:J844,J844)=1,AE844=1),1,"")</f>
        <v/>
      </c>
      <c r="AG844" s="173">
        <f>IF(C844="","",IF(AND(COUNTIFS($J$18:J844,J844)=1,C844&lt;&gt;""),1,""))</f>
        <v>1</v>
      </c>
      <c r="AH844" s="173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2">
        <v>2019</v>
      </c>
      <c r="C845" s="172">
        <v>12</v>
      </c>
      <c r="D845" s="57" t="str">
        <f t="shared" si="153"/>
        <v>Q3</v>
      </c>
      <c r="E845" s="16" t="s">
        <v>35</v>
      </c>
      <c r="F845" s="172">
        <v>2020</v>
      </c>
      <c r="G845" s="172">
        <v>10</v>
      </c>
      <c r="H845" s="175"/>
      <c r="I845" s="57" t="str">
        <f t="shared" si="155"/>
        <v>Q3</v>
      </c>
      <c r="J845" s="175" t="s">
        <v>967</v>
      </c>
      <c r="K845" s="175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78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4">
        <v>0.12709999999999999</v>
      </c>
      <c r="AE845" s="173">
        <f t="shared" si="158"/>
        <v>0</v>
      </c>
      <c r="AF845" s="173" t="str">
        <f>IF(AND(COUNTIFS($J$18:J845,J845)=1,AE845=1),1,"")</f>
        <v/>
      </c>
      <c r="AG845" s="173" t="str">
        <f>IF(C845="","",IF(AND(COUNTIFS($J$18:J845,J845)=1,C845&lt;&gt;""),1,""))</f>
        <v/>
      </c>
      <c r="AH845" s="173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2">
        <v>2019</v>
      </c>
      <c r="C846" s="172">
        <v>6</v>
      </c>
      <c r="D846" s="57" t="str">
        <f t="shared" si="153"/>
        <v>Q1</v>
      </c>
      <c r="E846" s="16" t="s">
        <v>40</v>
      </c>
      <c r="F846" s="172">
        <v>2022</v>
      </c>
      <c r="G846" s="172">
        <v>3</v>
      </c>
      <c r="H846" s="175"/>
      <c r="I846" s="57" t="str">
        <f t="shared" si="155"/>
        <v>Q4</v>
      </c>
      <c r="J846" s="175" t="s">
        <v>969</v>
      </c>
      <c r="K846" s="175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78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3">
        <f t="shared" si="158"/>
        <v>1</v>
      </c>
      <c r="AF846" s="173">
        <f>IF(AND(COUNTIFS($J$18:J846,J846)=1,AE846=1),1,"")</f>
        <v>1</v>
      </c>
      <c r="AG846" s="173">
        <f>IF(C846="","",IF(AND(COUNTIFS($J$18:J846,J846)=1,C846&lt;&gt;""),1,""))</f>
        <v>1</v>
      </c>
      <c r="AH846" s="173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7" t="s">
        <v>34</v>
      </c>
      <c r="B847" s="172">
        <v>2019</v>
      </c>
      <c r="C847" s="172">
        <v>8</v>
      </c>
      <c r="D847" s="57" t="str">
        <f t="shared" si="153"/>
        <v>Q2</v>
      </c>
      <c r="E847" s="16" t="s">
        <v>171</v>
      </c>
      <c r="F847" s="16" t="s">
        <v>171</v>
      </c>
      <c r="G847" s="172" t="s">
        <v>171</v>
      </c>
      <c r="H847" s="175"/>
      <c r="I847" s="57" t="str">
        <f t="shared" si="155"/>
        <v>Cancel</v>
      </c>
      <c r="J847" s="175" t="s">
        <v>631</v>
      </c>
      <c r="K847" s="175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76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3">
        <f t="shared" si="158"/>
        <v>0</v>
      </c>
      <c r="AF847" s="173" t="str">
        <f>IF(AND(COUNTIFS($J$18:J847,J847)=1,AE847=1),1,"")</f>
        <v/>
      </c>
      <c r="AG847" s="173" t="str">
        <f>IF(C847="","",IF(AND(COUNTIFS($J$18:J847,J847)=1,C847&lt;&gt;""),1,""))</f>
        <v/>
      </c>
      <c r="AH847" s="173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7" t="s">
        <v>34</v>
      </c>
      <c r="B848" s="172">
        <v>2019</v>
      </c>
      <c r="C848" s="172">
        <v>8</v>
      </c>
      <c r="D848" s="57" t="str">
        <f t="shared" si="153"/>
        <v>Q2</v>
      </c>
      <c r="E848" s="16" t="s">
        <v>171</v>
      </c>
      <c r="F848" s="16" t="s">
        <v>171</v>
      </c>
      <c r="G848" s="172" t="s">
        <v>171</v>
      </c>
      <c r="H848" s="175"/>
      <c r="I848" s="57" t="str">
        <f t="shared" si="155"/>
        <v>Cancel</v>
      </c>
      <c r="J848" s="175" t="s">
        <v>631</v>
      </c>
      <c r="K848" s="175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76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3">
        <f t="shared" si="158"/>
        <v>0</v>
      </c>
      <c r="AF848" s="173" t="str">
        <f>IF(AND(COUNTIFS($J$18:J848,J848)=1,AE848=1),1,"")</f>
        <v/>
      </c>
      <c r="AG848" s="173" t="str">
        <f>IF(C848="","",IF(AND(COUNTIFS($J$18:J848,J848)=1,C848&lt;&gt;""),1,""))</f>
        <v/>
      </c>
      <c r="AH848" s="173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7" t="s">
        <v>34</v>
      </c>
      <c r="B849" s="172">
        <v>2019</v>
      </c>
      <c r="C849" s="172">
        <v>8</v>
      </c>
      <c r="D849" s="57" t="str">
        <f t="shared" si="153"/>
        <v>Q2</v>
      </c>
      <c r="E849" s="16" t="s">
        <v>171</v>
      </c>
      <c r="F849" s="16" t="s">
        <v>171</v>
      </c>
      <c r="G849" s="172" t="s">
        <v>171</v>
      </c>
      <c r="H849" s="175"/>
      <c r="I849" s="57" t="str">
        <f t="shared" si="155"/>
        <v>Cancel</v>
      </c>
      <c r="J849" s="175" t="s">
        <v>631</v>
      </c>
      <c r="K849" s="175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76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3">
        <f t="shared" si="158"/>
        <v>0</v>
      </c>
      <c r="AF849" s="173" t="str">
        <f>IF(AND(COUNTIFS($J$18:J849,J849)=1,AE849=1),1,"")</f>
        <v/>
      </c>
      <c r="AG849" s="173" t="str">
        <f>IF(C849="","",IF(AND(COUNTIFS($J$18:J849,J849)=1,C849&lt;&gt;""),1,""))</f>
        <v/>
      </c>
      <c r="AH849" s="173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7" t="s">
        <v>28</v>
      </c>
      <c r="B850" s="172">
        <v>2019</v>
      </c>
      <c r="C850" s="172">
        <v>9</v>
      </c>
      <c r="D850" s="57" t="str">
        <f t="shared" si="153"/>
        <v>Q2</v>
      </c>
      <c r="E850" s="16" t="s">
        <v>171</v>
      </c>
      <c r="F850" s="16" t="s">
        <v>171</v>
      </c>
      <c r="G850" s="172" t="s">
        <v>171</v>
      </c>
      <c r="H850" s="175"/>
      <c r="I850" s="57" t="str">
        <f t="shared" si="155"/>
        <v>Cancel</v>
      </c>
      <c r="J850" s="175" t="s">
        <v>873</v>
      </c>
      <c r="K850" s="175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76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4">
        <v>0.12</v>
      </c>
      <c r="AE850" s="173">
        <f t="shared" si="158"/>
        <v>0</v>
      </c>
      <c r="AF850" s="173" t="str">
        <f>IF(AND(COUNTIFS($J$18:J850,J850)=1,AE850=1),1,"")</f>
        <v/>
      </c>
      <c r="AG850" s="173" t="str">
        <f>IF(C850="","",IF(AND(COUNTIFS($J$18:J850,J850)=1,C850&lt;&gt;""),1,""))</f>
        <v/>
      </c>
      <c r="AH850" s="173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2">
        <v>2019</v>
      </c>
      <c r="C851" s="172">
        <v>7</v>
      </c>
      <c r="D851" s="57" t="str">
        <f t="shared" si="153"/>
        <v>Q2</v>
      </c>
      <c r="E851" s="16" t="s">
        <v>171</v>
      </c>
      <c r="F851" s="16" t="s">
        <v>171</v>
      </c>
      <c r="G851" s="172" t="s">
        <v>171</v>
      </c>
      <c r="H851" s="175"/>
      <c r="I851" s="57" t="str">
        <f t="shared" si="155"/>
        <v>Cancel</v>
      </c>
      <c r="J851" s="175" t="s">
        <v>969</v>
      </c>
      <c r="K851" s="175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78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3">
        <f t="shared" si="158"/>
        <v>0</v>
      </c>
      <c r="AF851" s="173" t="str">
        <f>IF(AND(COUNTIFS($J$18:J851,J851)=1,AE851=1),1,"")</f>
        <v/>
      </c>
      <c r="AG851" s="173" t="str">
        <f>IF(C851="","",IF(AND(COUNTIFS($J$18:J851,J851)=1,C851&lt;&gt;""),1,""))</f>
        <v/>
      </c>
      <c r="AH851" s="173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2">
        <v>2019</v>
      </c>
      <c r="C852" s="172">
        <v>7</v>
      </c>
      <c r="D852" s="57" t="str">
        <f t="shared" si="153"/>
        <v>Q2</v>
      </c>
      <c r="E852" s="16" t="s">
        <v>171</v>
      </c>
      <c r="F852" s="16" t="s">
        <v>171</v>
      </c>
      <c r="G852" s="172" t="s">
        <v>171</v>
      </c>
      <c r="H852" s="175"/>
      <c r="I852" s="57" t="str">
        <f t="shared" si="155"/>
        <v>Cancel</v>
      </c>
      <c r="J852" s="175" t="s">
        <v>969</v>
      </c>
      <c r="K852" s="175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78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3">
        <f t="shared" si="158"/>
        <v>0</v>
      </c>
      <c r="AF852" s="173" t="str">
        <f>IF(AND(COUNTIFS($J$18:J852,J852)=1,AE852=1),1,"")</f>
        <v/>
      </c>
      <c r="AG852" s="173" t="str">
        <f>IF(C852="","",IF(AND(COUNTIFS($J$18:J852,J852)=1,C852&lt;&gt;""),1,""))</f>
        <v/>
      </c>
      <c r="AH852" s="173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2">
        <v>2023</v>
      </c>
      <c r="C853" s="172">
        <v>10</v>
      </c>
      <c r="D853" s="57" t="str">
        <f t="shared" si="153"/>
        <v>Q3</v>
      </c>
      <c r="E853" s="16" t="s">
        <v>42</v>
      </c>
      <c r="F853" s="172">
        <v>2023</v>
      </c>
      <c r="G853" s="172">
        <v>11</v>
      </c>
      <c r="H853" s="175"/>
      <c r="I853" s="57" t="str">
        <f t="shared" si="155"/>
        <v>Q3</v>
      </c>
      <c r="J853" s="175" t="s">
        <v>974</v>
      </c>
      <c r="K853" s="175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78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4">
        <v>0.1724</v>
      </c>
      <c r="AE853" s="173">
        <f t="shared" si="158"/>
        <v>0</v>
      </c>
      <c r="AF853" s="173" t="str">
        <f>IF(AND(COUNTIFS($J$18:J853,J853)=1,AE853=1),1,"")</f>
        <v/>
      </c>
      <c r="AG853" s="173">
        <f>IF(C853="","",IF(AND(COUNTIFS($J$18:J853,J853)=1,C853&lt;&gt;""),1,""))</f>
        <v>1</v>
      </c>
      <c r="AH853" s="173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1453465.2465810829</v>
      </c>
      <c r="AK853" s="29">
        <f t="shared" si="161"/>
        <v>0.12390411259205766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2">
        <v>2020</v>
      </c>
      <c r="C854" s="172">
        <v>1</v>
      </c>
      <c r="D854" s="57" t="str">
        <f t="shared" si="153"/>
        <v>Q4</v>
      </c>
      <c r="E854" s="16" t="s">
        <v>35</v>
      </c>
      <c r="F854" s="172">
        <v>2020</v>
      </c>
      <c r="G854" s="172">
        <v>4</v>
      </c>
      <c r="H854" s="175"/>
      <c r="I854" s="57" t="str">
        <f t="shared" si="155"/>
        <v>Q1</v>
      </c>
      <c r="J854" s="175" t="s">
        <v>978</v>
      </c>
      <c r="K854" s="175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76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4">
        <v>0.1198</v>
      </c>
      <c r="AE854" s="173">
        <f t="shared" si="158"/>
        <v>1</v>
      </c>
      <c r="AF854" s="173">
        <f>IF(AND(COUNTIFS($J$18:J854,J854)=1,AE854=1),1,"")</f>
        <v>1</v>
      </c>
      <c r="AG854" s="173">
        <f>IF(C854="","",IF(AND(COUNTIFS($J$18:J854,J854)=1,C854&lt;&gt;""),1,""))</f>
        <v>1</v>
      </c>
      <c r="AH854" s="173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2">
        <v>2020</v>
      </c>
      <c r="C855" s="172">
        <v>1</v>
      </c>
      <c r="D855" s="57" t="str">
        <f t="shared" si="153"/>
        <v>Q4</v>
      </c>
      <c r="E855" s="16" t="s">
        <v>35</v>
      </c>
      <c r="F855" s="172">
        <v>2020</v>
      </c>
      <c r="G855" s="172">
        <v>4</v>
      </c>
      <c r="H855" s="175"/>
      <c r="I855" s="57" t="str">
        <f t="shared" si="155"/>
        <v>Q1</v>
      </c>
      <c r="J855" s="175" t="s">
        <v>978</v>
      </c>
      <c r="K855" s="175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76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4">
        <v>0.1198</v>
      </c>
      <c r="AE855" s="173">
        <f t="shared" si="158"/>
        <v>1</v>
      </c>
      <c r="AF855" s="173" t="str">
        <f>IF(AND(COUNTIFS($J$18:J855,J855)=1,AE855=1),1,"")</f>
        <v/>
      </c>
      <c r="AG855" s="173" t="str">
        <f>IF(C855="","",IF(AND(COUNTIFS($J$18:J855,J855)=1,C855&lt;&gt;""),1,""))</f>
        <v/>
      </c>
      <c r="AH855" s="173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2">
        <v>2020</v>
      </c>
      <c r="C856" s="172">
        <v>1</v>
      </c>
      <c r="D856" s="57" t="str">
        <f t="shared" si="153"/>
        <v>Q4</v>
      </c>
      <c r="E856" s="16" t="s">
        <v>35</v>
      </c>
      <c r="F856" s="172">
        <v>2020</v>
      </c>
      <c r="G856" s="172">
        <v>4</v>
      </c>
      <c r="H856" s="175"/>
      <c r="I856" s="57" t="str">
        <f t="shared" si="155"/>
        <v>Q1</v>
      </c>
      <c r="J856" s="175" t="s">
        <v>980</v>
      </c>
      <c r="K856" s="175" t="s">
        <v>3170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76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4">
        <v>0.1053</v>
      </c>
      <c r="AE856" s="173">
        <f t="shared" si="158"/>
        <v>0</v>
      </c>
      <c r="AF856" s="173" t="str">
        <f>IF(AND(COUNTIFS($J$18:J856,J856)=1,AE856=1),1,"")</f>
        <v/>
      </c>
      <c r="AG856" s="173">
        <f>IF(C856="","",IF(AND(COUNTIFS($J$18:J856,J856)=1,C856&lt;&gt;""),1,""))</f>
        <v>1</v>
      </c>
      <c r="AH856" s="173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2">
        <v>2020</v>
      </c>
      <c r="C857" s="172">
        <v>1</v>
      </c>
      <c r="D857" s="57" t="str">
        <f t="shared" si="153"/>
        <v>Q4</v>
      </c>
      <c r="E857" s="16" t="s">
        <v>35</v>
      </c>
      <c r="F857" s="172">
        <v>2020</v>
      </c>
      <c r="G857" s="172">
        <v>4</v>
      </c>
      <c r="H857" s="175"/>
      <c r="I857" s="57" t="str">
        <f t="shared" si="155"/>
        <v>Q1</v>
      </c>
      <c r="J857" s="175" t="s">
        <v>980</v>
      </c>
      <c r="K857" s="175" t="s">
        <v>3170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76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4">
        <v>0.1053</v>
      </c>
      <c r="AE857" s="173">
        <f t="shared" si="158"/>
        <v>0</v>
      </c>
      <c r="AF857" s="173" t="str">
        <f>IF(AND(COUNTIFS($J$18:J857,J857)=1,AE857=1),1,"")</f>
        <v/>
      </c>
      <c r="AG857" s="173" t="str">
        <f>IF(C857="","",IF(AND(COUNTIFS($J$18:J857,J857)=1,C857&lt;&gt;""),1,""))</f>
        <v/>
      </c>
      <c r="AH857" s="173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2">
        <v>2020</v>
      </c>
      <c r="C858" s="172">
        <v>3</v>
      </c>
      <c r="D858" s="57" t="str">
        <f t="shared" si="153"/>
        <v>Q4</v>
      </c>
      <c r="E858" s="16" t="s">
        <v>35</v>
      </c>
      <c r="F858" s="172">
        <v>2020</v>
      </c>
      <c r="G858" s="172">
        <v>4</v>
      </c>
      <c r="H858" s="175"/>
      <c r="I858" s="57" t="str">
        <f t="shared" si="155"/>
        <v>Q1</v>
      </c>
      <c r="J858" s="175" t="s">
        <v>982</v>
      </c>
      <c r="K858" s="175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76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4">
        <v>0.14249999999999999</v>
      </c>
      <c r="AE858" s="173">
        <f t="shared" si="158"/>
        <v>0</v>
      </c>
      <c r="AF858" s="173" t="str">
        <f>IF(AND(COUNTIFS($J$18:J858,J858)=1,AE858=1),1,"")</f>
        <v/>
      </c>
      <c r="AG858" s="173">
        <f>IF(C858="","",IF(AND(COUNTIFS($J$18:J858,J858)=1,C858&lt;&gt;""),1,""))</f>
        <v>1</v>
      </c>
      <c r="AH858" s="173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2">
        <v>2020</v>
      </c>
      <c r="C859" s="172">
        <v>3</v>
      </c>
      <c r="D859" s="57" t="str">
        <f t="shared" si="153"/>
        <v>Q4</v>
      </c>
      <c r="E859" s="16" t="s">
        <v>35</v>
      </c>
      <c r="F859" s="172">
        <v>2020</v>
      </c>
      <c r="G859" s="172">
        <v>4</v>
      </c>
      <c r="H859" s="175"/>
      <c r="I859" s="57" t="str">
        <f t="shared" si="155"/>
        <v>Q1</v>
      </c>
      <c r="J859" s="175" t="s">
        <v>982</v>
      </c>
      <c r="K859" s="175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76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4">
        <v>0.14249999999999999</v>
      </c>
      <c r="AE859" s="173">
        <f t="shared" si="158"/>
        <v>0</v>
      </c>
      <c r="AF859" s="173" t="str">
        <f>IF(AND(COUNTIFS($J$18:J859,J859)=1,AE859=1),1,"")</f>
        <v/>
      </c>
      <c r="AG859" s="173" t="str">
        <f>IF(C859="","",IF(AND(COUNTIFS($J$18:J859,J859)=1,C859&lt;&gt;""),1,""))</f>
        <v/>
      </c>
      <c r="AH859" s="173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2">
        <v>2020</v>
      </c>
      <c r="C860" s="172">
        <v>3</v>
      </c>
      <c r="D860" s="57" t="str">
        <f t="shared" si="153"/>
        <v>Q4</v>
      </c>
      <c r="E860" s="16" t="s">
        <v>35</v>
      </c>
      <c r="F860" s="172">
        <v>2020</v>
      </c>
      <c r="G860" s="172">
        <v>4</v>
      </c>
      <c r="H860" s="175"/>
      <c r="I860" s="57" t="str">
        <f t="shared" si="155"/>
        <v>Q1</v>
      </c>
      <c r="J860" s="175" t="s">
        <v>982</v>
      </c>
      <c r="K860" s="175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76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4">
        <v>0.14249999999999999</v>
      </c>
      <c r="AE860" s="173">
        <f t="shared" si="158"/>
        <v>0</v>
      </c>
      <c r="AF860" s="173" t="str">
        <f>IF(AND(COUNTIFS($J$18:J860,J860)=1,AE860=1),1,"")</f>
        <v/>
      </c>
      <c r="AG860" s="173" t="str">
        <f>IF(C860="","",IF(AND(COUNTIFS($J$18:J860,J860)=1,C860&lt;&gt;""),1,""))</f>
        <v/>
      </c>
      <c r="AH860" s="173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2">
        <v>2020</v>
      </c>
      <c r="C861" s="172">
        <v>3</v>
      </c>
      <c r="D861" s="57" t="str">
        <f t="shared" si="153"/>
        <v>Q4</v>
      </c>
      <c r="E861" s="16" t="s">
        <v>35</v>
      </c>
      <c r="F861" s="172">
        <v>2020</v>
      </c>
      <c r="G861" s="172">
        <v>4</v>
      </c>
      <c r="H861" s="175"/>
      <c r="I861" s="57" t="str">
        <f t="shared" si="155"/>
        <v>Q1</v>
      </c>
      <c r="J861" s="175" t="s">
        <v>982</v>
      </c>
      <c r="K861" s="175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76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4">
        <v>0.14249999999999999</v>
      </c>
      <c r="AE861" s="173">
        <f t="shared" si="158"/>
        <v>0</v>
      </c>
      <c r="AF861" s="173" t="str">
        <f>IF(AND(COUNTIFS($J$18:J861,J861)=1,AE861=1),1,"")</f>
        <v/>
      </c>
      <c r="AG861" s="173" t="str">
        <f>IF(C861="","",IF(AND(COUNTIFS($J$18:J861,J861)=1,C861&lt;&gt;""),1,""))</f>
        <v/>
      </c>
      <c r="AH861" s="173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2">
        <v>2020</v>
      </c>
      <c r="C862" s="172">
        <v>3</v>
      </c>
      <c r="D862" s="57" t="str">
        <f t="shared" si="153"/>
        <v>Q4</v>
      </c>
      <c r="E862" s="16" t="s">
        <v>35</v>
      </c>
      <c r="F862" s="172">
        <v>2020</v>
      </c>
      <c r="G862" s="172">
        <v>4</v>
      </c>
      <c r="H862" s="175"/>
      <c r="I862" s="57" t="str">
        <f t="shared" si="155"/>
        <v>Q1</v>
      </c>
      <c r="J862" s="175" t="s">
        <v>985</v>
      </c>
      <c r="K862" s="175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76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4">
        <v>0.13370000000000001</v>
      </c>
      <c r="AE862" s="173">
        <f t="shared" si="158"/>
        <v>0</v>
      </c>
      <c r="AF862" s="173" t="str">
        <f>IF(AND(COUNTIFS($J$18:J862,J862)=1,AE862=1),1,"")</f>
        <v/>
      </c>
      <c r="AG862" s="173">
        <f>IF(C862="","",IF(AND(COUNTIFS($J$18:J862,J862)=1,C862&lt;&gt;""),1,""))</f>
        <v>1</v>
      </c>
      <c r="AH862" s="173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2">
        <v>2020</v>
      </c>
      <c r="C863" s="172">
        <v>3</v>
      </c>
      <c r="D863" s="57" t="str">
        <f t="shared" si="153"/>
        <v>Q4</v>
      </c>
      <c r="E863" s="16" t="s">
        <v>35</v>
      </c>
      <c r="F863" s="172">
        <v>2020</v>
      </c>
      <c r="G863" s="172">
        <v>4</v>
      </c>
      <c r="H863" s="175"/>
      <c r="I863" s="57" t="str">
        <f t="shared" si="155"/>
        <v>Q1</v>
      </c>
      <c r="J863" s="175" t="s">
        <v>985</v>
      </c>
      <c r="K863" s="175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76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4">
        <v>0.13370000000000001</v>
      </c>
      <c r="AE863" s="173">
        <f t="shared" si="158"/>
        <v>0</v>
      </c>
      <c r="AF863" s="173" t="str">
        <f>IF(AND(COUNTIFS($J$18:J863,J863)=1,AE863=1),1,"")</f>
        <v/>
      </c>
      <c r="AG863" s="173" t="str">
        <f>IF(C863="","",IF(AND(COUNTIFS($J$18:J863,J863)=1,C863&lt;&gt;""),1,""))</f>
        <v/>
      </c>
      <c r="AH863" s="173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2">
        <v>2020</v>
      </c>
      <c r="C864" s="172">
        <v>3</v>
      </c>
      <c r="D864" s="57" t="str">
        <f t="shared" si="153"/>
        <v>Q4</v>
      </c>
      <c r="E864" s="16" t="s">
        <v>35</v>
      </c>
      <c r="F864" s="172">
        <v>2020</v>
      </c>
      <c r="G864" s="172">
        <v>4</v>
      </c>
      <c r="H864" s="175"/>
      <c r="I864" s="57" t="str">
        <f t="shared" si="155"/>
        <v>Q1</v>
      </c>
      <c r="J864" s="175" t="s">
        <v>986</v>
      </c>
      <c r="K864" s="175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76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4">
        <v>0.1401</v>
      </c>
      <c r="AE864" s="173">
        <f t="shared" si="158"/>
        <v>0</v>
      </c>
      <c r="AF864" s="173" t="str">
        <f>IF(AND(COUNTIFS($J$18:J864,J864)=1,AE864=1),1,"")</f>
        <v/>
      </c>
      <c r="AG864" s="173">
        <f>IF(C864="","",IF(AND(COUNTIFS($J$18:J864,J864)=1,C864&lt;&gt;""),1,""))</f>
        <v>1</v>
      </c>
      <c r="AH864" s="173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2">
        <v>2020</v>
      </c>
      <c r="C865" s="172">
        <v>3</v>
      </c>
      <c r="D865" s="57" t="str">
        <f t="shared" si="153"/>
        <v>Q4</v>
      </c>
      <c r="E865" s="16" t="s">
        <v>35</v>
      </c>
      <c r="F865" s="172">
        <v>2020</v>
      </c>
      <c r="G865" s="172">
        <v>4</v>
      </c>
      <c r="H865" s="175"/>
      <c r="I865" s="57" t="str">
        <f t="shared" si="155"/>
        <v>Q1</v>
      </c>
      <c r="J865" s="175" t="s">
        <v>988</v>
      </c>
      <c r="K865" s="175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76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4">
        <v>0.1628</v>
      </c>
      <c r="AE865" s="173">
        <f t="shared" si="158"/>
        <v>0</v>
      </c>
      <c r="AF865" s="173" t="str">
        <f>IF(AND(COUNTIFS($J$18:J865,J865)=1,AE865=1),1,"")</f>
        <v/>
      </c>
      <c r="AG865" s="173">
        <f>IF(C865="","",IF(AND(COUNTIFS($J$18:J865,J865)=1,C865&lt;&gt;""),1,""))</f>
        <v>1</v>
      </c>
      <c r="AH865" s="173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2">
        <v>2020</v>
      </c>
      <c r="C866" s="172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2">
        <v>2020</v>
      </c>
      <c r="G866" s="172">
        <v>4</v>
      </c>
      <c r="H866" s="175"/>
      <c r="I866" s="57" t="str">
        <f t="shared" si="155"/>
        <v>Q1</v>
      </c>
      <c r="J866" s="175" t="s">
        <v>991</v>
      </c>
      <c r="K866" s="175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76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4">
        <v>0.11070000000000001</v>
      </c>
      <c r="AE866" s="173">
        <f t="shared" si="158"/>
        <v>0</v>
      </c>
      <c r="AF866" s="173" t="str">
        <f>IF(AND(COUNTIFS($J$18:J866,J866)=1,AE866=1),1,"")</f>
        <v/>
      </c>
      <c r="AG866" s="173">
        <f>IF(C866="","",IF(AND(COUNTIFS($J$18:J866,J866)=1,C866&lt;&gt;""),1,""))</f>
        <v>1</v>
      </c>
      <c r="AH866" s="173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2">
        <v>2020</v>
      </c>
      <c r="C867" s="172">
        <v>3</v>
      </c>
      <c r="D867" s="57" t="str">
        <f t="shared" si="165"/>
        <v>Q4</v>
      </c>
      <c r="E867" s="16" t="s">
        <v>35</v>
      </c>
      <c r="F867" s="172">
        <v>2020</v>
      </c>
      <c r="G867" s="172">
        <v>4</v>
      </c>
      <c r="H867" s="175"/>
      <c r="I867" s="57" t="str">
        <f t="shared" si="155"/>
        <v>Q1</v>
      </c>
      <c r="J867" s="175" t="s">
        <v>992</v>
      </c>
      <c r="K867" s="175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76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4">
        <v>0.10920000000000001</v>
      </c>
      <c r="AE867" s="173">
        <f t="shared" si="158"/>
        <v>1</v>
      </c>
      <c r="AF867" s="173">
        <f>IF(AND(COUNTIFS($J$18:J867,J867)=1,AE867=1),1,"")</f>
        <v>1</v>
      </c>
      <c r="AG867" s="173">
        <f>IF(C867="","",IF(AND(COUNTIFS($J$18:J867,J867)=1,C867&lt;&gt;""),1,""))</f>
        <v>1</v>
      </c>
      <c r="AH867" s="173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2">
        <v>2020</v>
      </c>
      <c r="C868" s="172">
        <v>3</v>
      </c>
      <c r="D868" s="57" t="str">
        <f t="shared" si="165"/>
        <v>Q4</v>
      </c>
      <c r="E868" s="16" t="s">
        <v>35</v>
      </c>
      <c r="F868" s="172">
        <v>2020</v>
      </c>
      <c r="G868" s="172">
        <v>4</v>
      </c>
      <c r="H868" s="175"/>
      <c r="I868" s="57" t="str">
        <f t="shared" si="155"/>
        <v>Q1</v>
      </c>
      <c r="J868" s="175" t="s">
        <v>994</v>
      </c>
      <c r="K868" s="175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76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4">
        <v>8.4099999999999994E-2</v>
      </c>
      <c r="AE868" s="173">
        <f t="shared" si="158"/>
        <v>1</v>
      </c>
      <c r="AF868" s="173">
        <f>IF(AND(COUNTIFS($J$18:J868,J868)=1,AE868=1),1,"")</f>
        <v>1</v>
      </c>
      <c r="AG868" s="173">
        <f>IF(C868="","",IF(AND(COUNTIFS($J$18:J868,J868)=1,C868&lt;&gt;""),1,""))</f>
        <v>1</v>
      </c>
      <c r="AH868" s="173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2">
        <v>2020</v>
      </c>
      <c r="C869" s="172">
        <v>3</v>
      </c>
      <c r="D869" s="57" t="str">
        <f t="shared" si="165"/>
        <v>Q4</v>
      </c>
      <c r="E869" s="16" t="s">
        <v>35</v>
      </c>
      <c r="F869" s="172">
        <v>2020</v>
      </c>
      <c r="G869" s="172">
        <v>4</v>
      </c>
      <c r="H869" s="175"/>
      <c r="I869" s="57" t="str">
        <f t="shared" si="155"/>
        <v>Q1</v>
      </c>
      <c r="J869" s="175" t="s">
        <v>997</v>
      </c>
      <c r="K869" s="175" t="s">
        <v>3158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76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4">
        <v>8.0600000000000005E-2</v>
      </c>
      <c r="AE869" s="173">
        <f t="shared" si="158"/>
        <v>0</v>
      </c>
      <c r="AF869" s="173" t="str">
        <f>IF(AND(COUNTIFS($J$18:J869,J869)=1,AE869=1),1,"")</f>
        <v/>
      </c>
      <c r="AG869" s="173">
        <f>IF(C869="","",IF(AND(COUNTIFS($J$18:J869,J869)=1,C869&lt;&gt;""),1,""))</f>
        <v>1</v>
      </c>
      <c r="AH869" s="173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2">
        <v>2020</v>
      </c>
      <c r="C870" s="172">
        <v>4</v>
      </c>
      <c r="D870" s="57" t="str">
        <f t="shared" si="165"/>
        <v>Q1</v>
      </c>
      <c r="E870" s="16" t="s">
        <v>35</v>
      </c>
      <c r="F870" s="172">
        <v>2020</v>
      </c>
      <c r="G870" s="172">
        <v>4</v>
      </c>
      <c r="H870" s="175"/>
      <c r="I870" s="57" t="str">
        <f t="shared" si="155"/>
        <v>Q1</v>
      </c>
      <c r="J870" s="175" t="s">
        <v>998</v>
      </c>
      <c r="K870" s="175" t="s">
        <v>3171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76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4">
        <v>8.2299999999999998E-2</v>
      </c>
      <c r="AE870" s="173">
        <f t="shared" si="158"/>
        <v>1</v>
      </c>
      <c r="AF870" s="173">
        <f>IF(AND(COUNTIFS($J$18:J870,J870)=1,AE870=1),1,"")</f>
        <v>1</v>
      </c>
      <c r="AG870" s="173">
        <f>IF(C870="","",IF(AND(COUNTIFS($J$18:J870,J870)=1,C870&lt;&gt;""),1,""))</f>
        <v>1</v>
      </c>
      <c r="AH870" s="173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2">
        <v>2020</v>
      </c>
      <c r="C871" s="172">
        <v>4</v>
      </c>
      <c r="D871" s="57" t="str">
        <f t="shared" si="165"/>
        <v>Q1</v>
      </c>
      <c r="E871" s="16" t="s">
        <v>35</v>
      </c>
      <c r="F871" s="172">
        <v>2020</v>
      </c>
      <c r="G871" s="172">
        <v>4</v>
      </c>
      <c r="H871" s="175"/>
      <c r="I871" s="57" t="str">
        <f t="shared" si="155"/>
        <v>Q1</v>
      </c>
      <c r="J871" s="175" t="s">
        <v>998</v>
      </c>
      <c r="K871" s="175" t="s">
        <v>3171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76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4">
        <v>8.2299999999999998E-2</v>
      </c>
      <c r="AE871" s="173">
        <f t="shared" si="158"/>
        <v>1</v>
      </c>
      <c r="AF871" s="173" t="str">
        <f>IF(AND(COUNTIFS($J$18:J871,J871)=1,AE871=1),1,"")</f>
        <v/>
      </c>
      <c r="AG871" s="173" t="str">
        <f>IF(C871="","",IF(AND(COUNTIFS($J$18:J871,J871)=1,C871&lt;&gt;""),1,""))</f>
        <v/>
      </c>
      <c r="AH871" s="173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2">
        <v>2020</v>
      </c>
      <c r="C872" s="172">
        <v>4</v>
      </c>
      <c r="D872" s="57" t="str">
        <f t="shared" si="165"/>
        <v>Q1</v>
      </c>
      <c r="E872" s="16" t="s">
        <v>35</v>
      </c>
      <c r="F872" s="172">
        <v>2020</v>
      </c>
      <c r="G872" s="172">
        <v>4</v>
      </c>
      <c r="H872" s="175"/>
      <c r="I872" s="57" t="str">
        <f t="shared" si="155"/>
        <v>Q1</v>
      </c>
      <c r="J872" s="175" t="s">
        <v>1000</v>
      </c>
      <c r="K872" s="175" t="s">
        <v>3158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76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4">
        <v>8.7099999999999997E-2</v>
      </c>
      <c r="AE872" s="173">
        <f t="shared" si="158"/>
        <v>0</v>
      </c>
      <c r="AF872" s="173" t="str">
        <f>IF(AND(COUNTIFS($J$18:J872,J872)=1,AE872=1),1,"")</f>
        <v/>
      </c>
      <c r="AG872" s="173">
        <f>IF(C872="","",IF(AND(COUNTIFS($J$18:J872,J872)=1,C872&lt;&gt;""),1,""))</f>
        <v>1</v>
      </c>
      <c r="AH872" s="173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2">
        <v>2020</v>
      </c>
      <c r="C873" s="172">
        <v>4</v>
      </c>
      <c r="D873" s="57" t="str">
        <f t="shared" si="165"/>
        <v>Q1</v>
      </c>
      <c r="E873" s="16" t="s">
        <v>35</v>
      </c>
      <c r="F873" s="172">
        <v>2020</v>
      </c>
      <c r="G873" s="172">
        <v>4</v>
      </c>
      <c r="H873" s="175"/>
      <c r="I873" s="57" t="str">
        <f t="shared" si="155"/>
        <v>Q1</v>
      </c>
      <c r="J873" s="175" t="s">
        <v>1001</v>
      </c>
      <c r="K873" s="175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76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4">
        <v>0.1123</v>
      </c>
      <c r="AE873" s="173">
        <f t="shared" si="158"/>
        <v>1</v>
      </c>
      <c r="AF873" s="173">
        <f>IF(AND(COUNTIFS($J$18:J873,J873)=1,AE873=1),1,"")</f>
        <v>1</v>
      </c>
      <c r="AG873" s="173">
        <f>IF(C873="","",IF(AND(COUNTIFS($J$18:J873,J873)=1,C873&lt;&gt;""),1,""))</f>
        <v>1</v>
      </c>
      <c r="AH873" s="173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2">
        <v>2020</v>
      </c>
      <c r="C874" s="172">
        <v>4</v>
      </c>
      <c r="D874" s="57" t="str">
        <f t="shared" si="165"/>
        <v>Q1</v>
      </c>
      <c r="E874" s="16" t="s">
        <v>35</v>
      </c>
      <c r="F874" s="172">
        <v>2020</v>
      </c>
      <c r="G874" s="172">
        <v>4</v>
      </c>
      <c r="H874" s="175"/>
      <c r="I874" s="57" t="str">
        <f t="shared" si="155"/>
        <v>Q1</v>
      </c>
      <c r="J874" s="175" t="s">
        <v>1001</v>
      </c>
      <c r="K874" s="175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76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4">
        <v>0.1123</v>
      </c>
      <c r="AE874" s="173">
        <f t="shared" si="158"/>
        <v>1</v>
      </c>
      <c r="AF874" s="173" t="str">
        <f>IF(AND(COUNTIFS($J$18:J874,J874)=1,AE874=1),1,"")</f>
        <v/>
      </c>
      <c r="AG874" s="173" t="str">
        <f>IF(C874="","",IF(AND(COUNTIFS($J$18:J874,J874)=1,C874&lt;&gt;""),1,""))</f>
        <v/>
      </c>
      <c r="AH874" s="173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2">
        <v>2020</v>
      </c>
      <c r="C875" s="172">
        <v>4</v>
      </c>
      <c r="D875" s="57" t="str">
        <f t="shared" si="165"/>
        <v>Q1</v>
      </c>
      <c r="E875" s="16" t="s">
        <v>35</v>
      </c>
      <c r="F875" s="172">
        <v>2020</v>
      </c>
      <c r="G875" s="172">
        <v>4</v>
      </c>
      <c r="H875" s="175"/>
      <c r="I875" s="57" t="str">
        <f t="shared" si="155"/>
        <v>Q1</v>
      </c>
      <c r="J875" s="175" t="s">
        <v>1003</v>
      </c>
      <c r="K875" s="175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76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4">
        <v>0.17430000000000001</v>
      </c>
      <c r="AE875" s="173">
        <f t="shared" si="158"/>
        <v>0</v>
      </c>
      <c r="AF875" s="173" t="str">
        <f>IF(AND(COUNTIFS($J$18:J875,J875)=1,AE875=1),1,"")</f>
        <v/>
      </c>
      <c r="AG875" s="173">
        <f>IF(C875="","",IF(AND(COUNTIFS($J$18:J875,J875)=1,C875&lt;&gt;""),1,""))</f>
        <v>1</v>
      </c>
      <c r="AH875" s="173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2">
        <v>2020</v>
      </c>
      <c r="C876" s="172">
        <v>4</v>
      </c>
      <c r="D876" s="57" t="str">
        <f t="shared" si="165"/>
        <v>Q1</v>
      </c>
      <c r="E876" s="16" t="s">
        <v>35</v>
      </c>
      <c r="F876" s="172">
        <v>2020</v>
      </c>
      <c r="G876" s="172">
        <v>4</v>
      </c>
      <c r="H876" s="175"/>
      <c r="I876" s="57" t="str">
        <f t="shared" si="155"/>
        <v>Q1</v>
      </c>
      <c r="J876" s="175" t="s">
        <v>1005</v>
      </c>
      <c r="K876" s="175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76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4">
        <v>0.1169</v>
      </c>
      <c r="AE876" s="173">
        <f t="shared" si="158"/>
        <v>0</v>
      </c>
      <c r="AF876" s="173" t="str">
        <f>IF(AND(COUNTIFS($J$18:J876,J876)=1,AE876=1),1,"")</f>
        <v/>
      </c>
      <c r="AG876" s="173">
        <f>IF(C876="","",IF(AND(COUNTIFS($J$18:J876,J876)=1,C876&lt;&gt;""),1,""))</f>
        <v>1</v>
      </c>
      <c r="AH876" s="173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2">
        <v>2020</v>
      </c>
      <c r="C877" s="172">
        <v>4</v>
      </c>
      <c r="D877" s="57" t="str">
        <f t="shared" si="165"/>
        <v>Q1</v>
      </c>
      <c r="E877" s="16" t="s">
        <v>35</v>
      </c>
      <c r="F877" s="172">
        <v>2020</v>
      </c>
      <c r="G877" s="172">
        <v>4</v>
      </c>
      <c r="H877" s="175"/>
      <c r="I877" s="57" t="str">
        <f t="shared" si="155"/>
        <v>Q1</v>
      </c>
      <c r="J877" s="175" t="s">
        <v>1006</v>
      </c>
      <c r="K877" s="175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76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4">
        <v>0.129</v>
      </c>
      <c r="AE877" s="173">
        <f t="shared" si="158"/>
        <v>0</v>
      </c>
      <c r="AF877" s="173" t="str">
        <f>IF(AND(COUNTIFS($J$18:J877,J877)=1,AE877=1),1,"")</f>
        <v/>
      </c>
      <c r="AG877" s="173">
        <f>IF(C877="","",IF(AND(COUNTIFS($J$18:J877,J877)=1,C877&lt;&gt;""),1,""))</f>
        <v>1</v>
      </c>
      <c r="AH877" s="173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2">
        <v>2020</v>
      </c>
      <c r="C878" s="172">
        <v>4</v>
      </c>
      <c r="D878" s="57" t="str">
        <f t="shared" si="165"/>
        <v>Q1</v>
      </c>
      <c r="E878" s="16" t="s">
        <v>35</v>
      </c>
      <c r="F878" s="172">
        <v>2020</v>
      </c>
      <c r="G878" s="172">
        <v>4</v>
      </c>
      <c r="H878" s="175"/>
      <c r="I878" s="57" t="str">
        <f t="shared" si="155"/>
        <v>Q1</v>
      </c>
      <c r="J878" s="175" t="s">
        <v>1009</v>
      </c>
      <c r="K878" s="175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76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4">
        <v>0.1133</v>
      </c>
      <c r="AE878" s="173">
        <f t="shared" si="158"/>
        <v>0</v>
      </c>
      <c r="AF878" s="173" t="str">
        <f>IF(AND(COUNTIFS($J$18:J878,J878)=1,AE878=1),1,"")</f>
        <v/>
      </c>
      <c r="AG878" s="173">
        <f>IF(C878="","",IF(AND(COUNTIFS($J$18:J878,J878)=1,C878&lt;&gt;""),1,""))</f>
        <v>1</v>
      </c>
      <c r="AH878" s="173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2">
        <v>2020</v>
      </c>
      <c r="C879" s="172">
        <v>4</v>
      </c>
      <c r="D879" s="57" t="str">
        <f t="shared" si="165"/>
        <v>Q1</v>
      </c>
      <c r="E879" s="16" t="s">
        <v>35</v>
      </c>
      <c r="F879" s="172">
        <v>2020</v>
      </c>
      <c r="G879" s="172">
        <v>4</v>
      </c>
      <c r="H879" s="175"/>
      <c r="I879" s="57" t="str">
        <f t="shared" si="155"/>
        <v>Q1</v>
      </c>
      <c r="J879" s="175" t="s">
        <v>1010</v>
      </c>
      <c r="K879" s="175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76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4">
        <v>8.7999999999999995E-2</v>
      </c>
      <c r="AE879" s="173">
        <f t="shared" si="158"/>
        <v>0</v>
      </c>
      <c r="AF879" s="173" t="str">
        <f>IF(AND(COUNTIFS($J$18:J879,J879)=1,AE879=1),1,"")</f>
        <v/>
      </c>
      <c r="AG879" s="173">
        <f>IF(C879="","",IF(AND(COUNTIFS($J$18:J879,J879)=1,C879&lt;&gt;""),1,""))</f>
        <v>1</v>
      </c>
      <c r="AH879" s="173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2">
        <v>2020</v>
      </c>
      <c r="C880" s="172">
        <v>4</v>
      </c>
      <c r="D880" s="57" t="str">
        <f t="shared" si="165"/>
        <v>Q1</v>
      </c>
      <c r="E880" s="16" t="s">
        <v>35</v>
      </c>
      <c r="F880" s="172">
        <v>2020</v>
      </c>
      <c r="G880" s="172">
        <v>4</v>
      </c>
      <c r="H880" s="175"/>
      <c r="I880" s="57" t="str">
        <f t="shared" si="155"/>
        <v>Q1</v>
      </c>
      <c r="J880" s="175" t="s">
        <v>1011</v>
      </c>
      <c r="K880" s="175" t="s">
        <v>3168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76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4">
        <v>0.15260000000000001</v>
      </c>
      <c r="AE880" s="173">
        <f t="shared" si="158"/>
        <v>0</v>
      </c>
      <c r="AF880" s="173" t="str">
        <f>IF(AND(COUNTIFS($J$18:J880,J880)=1,AE880=1),1,"")</f>
        <v/>
      </c>
      <c r="AG880" s="173">
        <f>IF(C880="","",IF(AND(COUNTIFS($J$18:J880,J880)=1,C880&lt;&gt;""),1,""))</f>
        <v>1</v>
      </c>
      <c r="AH880" s="173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2">
        <v>2020</v>
      </c>
      <c r="C881" s="172">
        <v>4</v>
      </c>
      <c r="D881" s="57" t="str">
        <f t="shared" si="165"/>
        <v>Q1</v>
      </c>
      <c r="E881" s="16" t="s">
        <v>35</v>
      </c>
      <c r="F881" s="172">
        <v>2020</v>
      </c>
      <c r="G881" s="172">
        <v>4</v>
      </c>
      <c r="H881" s="175"/>
      <c r="I881" s="57" t="str">
        <f t="shared" si="155"/>
        <v>Q1</v>
      </c>
      <c r="J881" s="175" t="s">
        <v>1012</v>
      </c>
      <c r="K881" s="175" t="s">
        <v>3172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76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4">
        <v>7.1400000000000005E-2</v>
      </c>
      <c r="AE881" s="173">
        <f t="shared" si="158"/>
        <v>0</v>
      </c>
      <c r="AF881" s="173" t="str">
        <f>IF(AND(COUNTIFS($J$18:J881,J881)=1,AE881=1),1,"")</f>
        <v/>
      </c>
      <c r="AG881" s="173">
        <f>IF(C881="","",IF(AND(COUNTIFS($J$18:J881,J881)=1,C881&lt;&gt;""),1,""))</f>
        <v>1</v>
      </c>
      <c r="AH881" s="173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2">
        <v>2020</v>
      </c>
      <c r="C882" s="172">
        <v>4</v>
      </c>
      <c r="D882" s="57" t="str">
        <f t="shared" si="165"/>
        <v>Q1</v>
      </c>
      <c r="E882" s="16" t="s">
        <v>35</v>
      </c>
      <c r="F882" s="172">
        <v>2020</v>
      </c>
      <c r="G882" s="172">
        <v>4</v>
      </c>
      <c r="H882" s="175"/>
      <c r="I882" s="57" t="str">
        <f t="shared" si="155"/>
        <v>Q1</v>
      </c>
      <c r="J882" s="175" t="s">
        <v>1014</v>
      </c>
      <c r="K882" s="175" t="s">
        <v>3173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76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4">
        <v>9.5799999999999996E-2</v>
      </c>
      <c r="AE882" s="173">
        <f t="shared" si="158"/>
        <v>0</v>
      </c>
      <c r="AF882" s="173" t="str">
        <f>IF(AND(COUNTIFS($J$18:J882,J882)=1,AE882=1),1,"")</f>
        <v/>
      </c>
      <c r="AG882" s="173">
        <f>IF(C882="","",IF(AND(COUNTIFS($J$18:J882,J882)=1,C882&lt;&gt;""),1,""))</f>
        <v>1</v>
      </c>
      <c r="AH882" s="173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2">
        <v>2020</v>
      </c>
      <c r="C883" s="172">
        <v>3</v>
      </c>
      <c r="D883" s="57" t="str">
        <f t="shared" si="165"/>
        <v>Q4</v>
      </c>
      <c r="E883" s="16" t="s">
        <v>35</v>
      </c>
      <c r="F883" s="172">
        <v>2020</v>
      </c>
      <c r="G883" s="172">
        <v>4</v>
      </c>
      <c r="H883" s="175"/>
      <c r="I883" s="57" t="str">
        <f t="shared" si="155"/>
        <v>Q1</v>
      </c>
      <c r="J883" s="175" t="s">
        <v>1015</v>
      </c>
      <c r="K883" s="175" t="s">
        <v>3174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76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4">
        <v>9.6000000000000002E-2</v>
      </c>
      <c r="AE883" s="173">
        <f t="shared" si="158"/>
        <v>0</v>
      </c>
      <c r="AF883" s="173" t="str">
        <f>IF(AND(COUNTIFS($J$18:J883,J883)=1,AE883=1),1,"")</f>
        <v/>
      </c>
      <c r="AG883" s="173">
        <f>IF(C883="","",IF(AND(COUNTIFS($J$18:J883,J883)=1,C883&lt;&gt;""),1,""))</f>
        <v>1</v>
      </c>
      <c r="AH883" s="173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2">
        <v>2020</v>
      </c>
      <c r="C884" s="172">
        <v>4</v>
      </c>
      <c r="D884" s="57" t="str">
        <f t="shared" si="165"/>
        <v>Q1</v>
      </c>
      <c r="E884" s="16" t="s">
        <v>35</v>
      </c>
      <c r="F884" s="172">
        <v>2020</v>
      </c>
      <c r="G884" s="172">
        <v>8</v>
      </c>
      <c r="H884" s="175"/>
      <c r="I884" s="57" t="str">
        <f t="shared" si="155"/>
        <v>Q2</v>
      </c>
      <c r="J884" s="175" t="s">
        <v>1018</v>
      </c>
      <c r="K884" s="175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76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4">
        <v>0.161</v>
      </c>
      <c r="AE884" s="173">
        <f t="shared" si="158"/>
        <v>0</v>
      </c>
      <c r="AF884" s="173" t="str">
        <f>IF(AND(COUNTIFS($J$18:J884,J884)=1,AE884=1),1,"")</f>
        <v/>
      </c>
      <c r="AG884" s="173">
        <f>IF(C884="","",IF(AND(COUNTIFS($J$18:J884,J884)=1,C884&lt;&gt;""),1,""))</f>
        <v>1</v>
      </c>
      <c r="AH884" s="173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2">
        <v>2020</v>
      </c>
      <c r="C885" s="172">
        <v>5</v>
      </c>
      <c r="D885" s="57" t="str">
        <f t="shared" si="165"/>
        <v>Q1</v>
      </c>
      <c r="E885" s="16" t="s">
        <v>35</v>
      </c>
      <c r="F885" s="172">
        <v>2020</v>
      </c>
      <c r="G885" s="172">
        <v>8</v>
      </c>
      <c r="H885" s="175"/>
      <c r="I885" s="57" t="str">
        <f t="shared" si="155"/>
        <v>Q2</v>
      </c>
      <c r="J885" s="175" t="s">
        <v>1020</v>
      </c>
      <c r="K885" s="175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76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4">
        <v>0.1338</v>
      </c>
      <c r="AE885" s="173">
        <f t="shared" si="158"/>
        <v>1</v>
      </c>
      <c r="AF885" s="173">
        <f>IF(AND(COUNTIFS($J$18:J885,J885)=1,AE885=1),1,"")</f>
        <v>1</v>
      </c>
      <c r="AG885" s="173">
        <f>IF(C885="","",IF(AND(COUNTIFS($J$18:J885,J885)=1,C885&lt;&gt;""),1,""))</f>
        <v>1</v>
      </c>
      <c r="AH885" s="173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2">
        <v>2020</v>
      </c>
      <c r="C886" s="172">
        <v>5</v>
      </c>
      <c r="D886" s="57" t="str">
        <f t="shared" si="165"/>
        <v>Q1</v>
      </c>
      <c r="E886" s="16" t="s">
        <v>35</v>
      </c>
      <c r="F886" s="172">
        <v>2020</v>
      </c>
      <c r="G886" s="172">
        <v>8</v>
      </c>
      <c r="H886" s="175"/>
      <c r="I886" s="57" t="str">
        <f t="shared" si="155"/>
        <v>Q2</v>
      </c>
      <c r="J886" s="175" t="s">
        <v>1022</v>
      </c>
      <c r="K886" s="175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76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4">
        <v>0.12870000000000001</v>
      </c>
      <c r="AE886" s="173">
        <f t="shared" si="158"/>
        <v>0</v>
      </c>
      <c r="AF886" s="173" t="str">
        <f>IF(AND(COUNTIFS($J$18:J886,J886)=1,AE886=1),1,"")</f>
        <v/>
      </c>
      <c r="AG886" s="173">
        <f>IF(C886="","",IF(AND(COUNTIFS($J$18:J886,J886)=1,C886&lt;&gt;""),1,""))</f>
        <v>1</v>
      </c>
      <c r="AH886" s="173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2">
        <v>2020</v>
      </c>
      <c r="C887" s="172">
        <v>5</v>
      </c>
      <c r="D887" s="57" t="str">
        <f t="shared" si="165"/>
        <v>Q1</v>
      </c>
      <c r="E887" s="16" t="s">
        <v>35</v>
      </c>
      <c r="F887" s="172">
        <v>2020</v>
      </c>
      <c r="G887" s="172">
        <v>8</v>
      </c>
      <c r="H887" s="175"/>
      <c r="I887" s="57" t="str">
        <f t="shared" si="155"/>
        <v>Q2</v>
      </c>
      <c r="J887" s="175" t="s">
        <v>1024</v>
      </c>
      <c r="K887" s="175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76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4">
        <v>0.1351</v>
      </c>
      <c r="AE887" s="173">
        <f t="shared" si="158"/>
        <v>0</v>
      </c>
      <c r="AF887" s="173" t="str">
        <f>IF(AND(COUNTIFS($J$18:J887,J887)=1,AE887=1),1,"")</f>
        <v/>
      </c>
      <c r="AG887" s="173">
        <f>IF(C887="","",IF(AND(COUNTIFS($J$18:J887,J887)=1,C887&lt;&gt;""),1,""))</f>
        <v>1</v>
      </c>
      <c r="AH887" s="173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2">
        <v>2020</v>
      </c>
      <c r="C888" s="172">
        <v>5</v>
      </c>
      <c r="D888" s="57" t="str">
        <f t="shared" si="165"/>
        <v>Q1</v>
      </c>
      <c r="E888" s="16" t="s">
        <v>35</v>
      </c>
      <c r="F888" s="172">
        <v>2020</v>
      </c>
      <c r="G888" s="172">
        <v>8</v>
      </c>
      <c r="H888" s="175"/>
      <c r="I888" s="57" t="str">
        <f t="shared" si="155"/>
        <v>Q2</v>
      </c>
      <c r="J888" s="175" t="s">
        <v>1024</v>
      </c>
      <c r="K888" s="175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76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4">
        <v>0.1351</v>
      </c>
      <c r="AE888" s="173">
        <f t="shared" si="158"/>
        <v>0</v>
      </c>
      <c r="AF888" s="173" t="str">
        <f>IF(AND(COUNTIFS($J$18:J888,J888)=1,AE888=1),1,"")</f>
        <v/>
      </c>
      <c r="AG888" s="173" t="str">
        <f>IF(C888="","",IF(AND(COUNTIFS($J$18:J888,J888)=1,C888&lt;&gt;""),1,""))</f>
        <v/>
      </c>
      <c r="AH888" s="173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2">
        <v>2020</v>
      </c>
      <c r="C889" s="172">
        <v>6</v>
      </c>
      <c r="D889" s="57" t="str">
        <f t="shared" si="165"/>
        <v>Q1</v>
      </c>
      <c r="E889" s="16" t="s">
        <v>35</v>
      </c>
      <c r="F889" s="172">
        <v>2020</v>
      </c>
      <c r="G889" s="172">
        <v>8</v>
      </c>
      <c r="H889" s="175"/>
      <c r="I889" s="57" t="str">
        <f t="shared" si="155"/>
        <v>Q2</v>
      </c>
      <c r="J889" s="175" t="s">
        <v>1026</v>
      </c>
      <c r="K889" s="175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76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4">
        <v>8.7999999999999995E-2</v>
      </c>
      <c r="AE889" s="173">
        <f t="shared" si="158"/>
        <v>1</v>
      </c>
      <c r="AF889" s="173">
        <f>IF(AND(COUNTIFS($J$18:J889,J889)=1,AE889=1),1,"")</f>
        <v>1</v>
      </c>
      <c r="AG889" s="173">
        <f>IF(C889="","",IF(AND(COUNTIFS($J$18:J889,J889)=1,C889&lt;&gt;""),1,""))</f>
        <v>1</v>
      </c>
      <c r="AH889" s="173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2">
        <v>2020</v>
      </c>
      <c r="C890" s="172">
        <v>6</v>
      </c>
      <c r="D890" s="57" t="str">
        <f t="shared" si="165"/>
        <v>Q1</v>
      </c>
      <c r="E890" s="16" t="s">
        <v>35</v>
      </c>
      <c r="F890" s="172">
        <v>2020</v>
      </c>
      <c r="G890" s="172">
        <v>8</v>
      </c>
      <c r="H890" s="175"/>
      <c r="I890" s="57" t="str">
        <f t="shared" si="155"/>
        <v>Q2</v>
      </c>
      <c r="J890" s="175" t="s">
        <v>1028</v>
      </c>
      <c r="K890" s="175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76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4">
        <v>0.11550000000000001</v>
      </c>
      <c r="AE890" s="173">
        <f t="shared" si="158"/>
        <v>0</v>
      </c>
      <c r="AF890" s="173" t="str">
        <f>IF(AND(COUNTIFS($J$18:J890,J890)=1,AE890=1),1,"")</f>
        <v/>
      </c>
      <c r="AG890" s="173">
        <f>IF(C890="","",IF(AND(COUNTIFS($J$18:J890,J890)=1,C890&lt;&gt;""),1,""))</f>
        <v>1</v>
      </c>
      <c r="AH890" s="173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2">
        <v>2020</v>
      </c>
      <c r="C891" s="172">
        <v>6</v>
      </c>
      <c r="D891" s="57" t="str">
        <f t="shared" si="165"/>
        <v>Q1</v>
      </c>
      <c r="E891" s="16" t="s">
        <v>35</v>
      </c>
      <c r="F891" s="172">
        <v>2020</v>
      </c>
      <c r="G891" s="172">
        <v>8</v>
      </c>
      <c r="H891" s="175"/>
      <c r="I891" s="57" t="str">
        <f t="shared" si="155"/>
        <v>Q2</v>
      </c>
      <c r="J891" s="175" t="s">
        <v>1030</v>
      </c>
      <c r="K891" s="175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76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4">
        <v>0.16020000000000001</v>
      </c>
      <c r="AE891" s="173">
        <f t="shared" si="158"/>
        <v>1</v>
      </c>
      <c r="AF891" s="173">
        <f>IF(AND(COUNTIFS($J$18:J891,J891)=1,AE891=1),1,"")</f>
        <v>1</v>
      </c>
      <c r="AG891" s="173">
        <f>IF(C891="","",IF(AND(COUNTIFS($J$18:J891,J891)=1,C891&lt;&gt;""),1,""))</f>
        <v>1</v>
      </c>
      <c r="AH891" s="173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2">
        <v>2020</v>
      </c>
      <c r="C892" s="172">
        <v>6</v>
      </c>
      <c r="D892" s="57" t="str">
        <f t="shared" si="165"/>
        <v>Q1</v>
      </c>
      <c r="E892" s="16" t="s">
        <v>35</v>
      </c>
      <c r="F892" s="172">
        <v>2020</v>
      </c>
      <c r="G892" s="172">
        <v>8</v>
      </c>
      <c r="H892" s="175"/>
      <c r="I892" s="57" t="str">
        <f t="shared" si="155"/>
        <v>Q2</v>
      </c>
      <c r="J892" s="175" t="s">
        <v>1030</v>
      </c>
      <c r="K892" s="175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76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4">
        <v>0.16020000000000001</v>
      </c>
      <c r="AE892" s="173">
        <f t="shared" si="158"/>
        <v>1</v>
      </c>
      <c r="AF892" s="173" t="str">
        <f>IF(AND(COUNTIFS($J$18:J892,J892)=1,AE892=1),1,"")</f>
        <v/>
      </c>
      <c r="AG892" s="173" t="str">
        <f>IF(C892="","",IF(AND(COUNTIFS($J$18:J892,J892)=1,C892&lt;&gt;""),1,""))</f>
        <v/>
      </c>
      <c r="AH892" s="173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2">
        <v>2020</v>
      </c>
      <c r="C893" s="172">
        <v>6</v>
      </c>
      <c r="D893" s="57" t="str">
        <f t="shared" si="165"/>
        <v>Q1</v>
      </c>
      <c r="E893" s="16" t="s">
        <v>35</v>
      </c>
      <c r="F893" s="172">
        <v>2020</v>
      </c>
      <c r="G893" s="172">
        <v>8</v>
      </c>
      <c r="H893" s="175"/>
      <c r="I893" s="57" t="str">
        <f t="shared" si="155"/>
        <v>Q2</v>
      </c>
      <c r="J893" s="175" t="s">
        <v>1032</v>
      </c>
      <c r="K893" s="175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76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4">
        <v>0.16439999999999999</v>
      </c>
      <c r="AE893" s="173">
        <f t="shared" si="158"/>
        <v>0</v>
      </c>
      <c r="AF893" s="173" t="str">
        <f>IF(AND(COUNTIFS($J$18:J893,J893)=1,AE893=1),1,"")</f>
        <v/>
      </c>
      <c r="AG893" s="173">
        <f>IF(C893="","",IF(AND(COUNTIFS($J$18:J893,J893)=1,C893&lt;&gt;""),1,""))</f>
        <v>1</v>
      </c>
      <c r="AH893" s="173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2">
        <v>2020</v>
      </c>
      <c r="C894" s="172">
        <v>6</v>
      </c>
      <c r="D894" s="57" t="str">
        <f t="shared" si="165"/>
        <v>Q1</v>
      </c>
      <c r="E894" s="16" t="s">
        <v>35</v>
      </c>
      <c r="F894" s="172">
        <v>2020</v>
      </c>
      <c r="G894" s="172">
        <v>8</v>
      </c>
      <c r="H894" s="175"/>
      <c r="I894" s="57" t="str">
        <f t="shared" si="155"/>
        <v>Q2</v>
      </c>
      <c r="J894" s="175" t="s">
        <v>1036</v>
      </c>
      <c r="K894" s="175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76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4">
        <v>0.20449999999999999</v>
      </c>
      <c r="AE894" s="173">
        <f t="shared" si="158"/>
        <v>0</v>
      </c>
      <c r="AF894" s="173" t="str">
        <f>IF(AND(COUNTIFS($J$18:J894,J894)=1,AE894=1),1,"")</f>
        <v/>
      </c>
      <c r="AG894" s="173">
        <f>IF(C894="","",IF(AND(COUNTIFS($J$18:J894,J894)=1,C894&lt;&gt;""),1,""))</f>
        <v>1</v>
      </c>
      <c r="AH894" s="173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2">
        <v>2020</v>
      </c>
      <c r="C895" s="172">
        <v>7</v>
      </c>
      <c r="D895" s="57" t="str">
        <f t="shared" si="165"/>
        <v>Q2</v>
      </c>
      <c r="E895" s="16" t="s">
        <v>35</v>
      </c>
      <c r="F895" s="172">
        <v>2020</v>
      </c>
      <c r="G895" s="172">
        <v>8</v>
      </c>
      <c r="H895" s="175"/>
      <c r="I895" s="57" t="str">
        <f t="shared" si="155"/>
        <v>Q2</v>
      </c>
      <c r="J895" s="175" t="s">
        <v>1040</v>
      </c>
      <c r="K895" s="175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76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4">
        <v>0.1444</v>
      </c>
      <c r="AE895" s="173">
        <f t="shared" si="158"/>
        <v>0</v>
      </c>
      <c r="AF895" s="173" t="str">
        <f>IF(AND(COUNTIFS($J$18:J895,J895)=1,AE895=1),1,"")</f>
        <v/>
      </c>
      <c r="AG895" s="173">
        <f>IF(C895="","",IF(AND(COUNTIFS($J$18:J895,J895)=1,C895&lt;&gt;""),1,""))</f>
        <v>1</v>
      </c>
      <c r="AH895" s="173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2">
        <v>2020</v>
      </c>
      <c r="C896" s="172">
        <v>6</v>
      </c>
      <c r="D896" s="57" t="str">
        <f t="shared" si="165"/>
        <v>Q1</v>
      </c>
      <c r="E896" s="16" t="s">
        <v>35</v>
      </c>
      <c r="F896" s="172">
        <v>2020</v>
      </c>
      <c r="G896" s="172">
        <v>8</v>
      </c>
      <c r="H896" s="175"/>
      <c r="I896" s="57" t="str">
        <f t="shared" si="155"/>
        <v>Q2</v>
      </c>
      <c r="J896" s="175" t="s">
        <v>1042</v>
      </c>
      <c r="K896" s="175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76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4">
        <v>0.1202</v>
      </c>
      <c r="AE896" s="173">
        <f t="shared" si="158"/>
        <v>1</v>
      </c>
      <c r="AF896" s="173">
        <f>IF(AND(COUNTIFS($J$18:J896,J896)=1,AE896=1),1,"")</f>
        <v>1</v>
      </c>
      <c r="AG896" s="173">
        <f>IF(C896="","",IF(AND(COUNTIFS($J$18:J896,J896)=1,C896&lt;&gt;""),1,""))</f>
        <v>1</v>
      </c>
      <c r="AH896" s="173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2">
        <v>2020</v>
      </c>
      <c r="C897" s="172">
        <v>6</v>
      </c>
      <c r="D897" s="57" t="str">
        <f t="shared" si="165"/>
        <v>Q1</v>
      </c>
      <c r="E897" s="16" t="s">
        <v>35</v>
      </c>
      <c r="F897" s="172">
        <v>2020</v>
      </c>
      <c r="G897" s="172">
        <v>8</v>
      </c>
      <c r="H897" s="175"/>
      <c r="I897" s="57" t="str">
        <f t="shared" si="155"/>
        <v>Q2</v>
      </c>
      <c r="J897" s="175" t="s">
        <v>1042</v>
      </c>
      <c r="K897" s="175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76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4">
        <v>0.1202</v>
      </c>
      <c r="AE897" s="173">
        <f t="shared" si="158"/>
        <v>1</v>
      </c>
      <c r="AF897" s="173" t="str">
        <f>IF(AND(COUNTIFS($J$18:J897,J897)=1,AE897=1),1,"")</f>
        <v/>
      </c>
      <c r="AG897" s="173" t="str">
        <f>IF(C897="","",IF(AND(COUNTIFS($J$18:J897,J897)=1,C897&lt;&gt;""),1,""))</f>
        <v/>
      </c>
      <c r="AH897" s="173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2">
        <v>2020</v>
      </c>
      <c r="C898" s="172">
        <v>7</v>
      </c>
      <c r="D898" s="57" t="str">
        <f t="shared" si="165"/>
        <v>Q2</v>
      </c>
      <c r="E898" s="16" t="s">
        <v>35</v>
      </c>
      <c r="F898" s="172">
        <v>2020</v>
      </c>
      <c r="G898" s="172">
        <v>8</v>
      </c>
      <c r="H898" s="175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5" t="s">
        <v>1045</v>
      </c>
      <c r="K898" s="175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76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4">
        <v>8.2699999999999996E-2</v>
      </c>
      <c r="AE898" s="173">
        <f t="shared" ref="AE898:AE961" si="170">IF(Q898="","",IF(Q898="Yes",1,0))</f>
        <v>1</v>
      </c>
      <c r="AF898" s="173">
        <f>IF(AND(COUNTIFS($J$18:J898,J898)=1,AE898=1),1,"")</f>
        <v>1</v>
      </c>
      <c r="AG898" s="173">
        <f>IF(C898="","",IF(AND(COUNTIFS($J$18:J898,J898)=1,C898&lt;&gt;""),1,""))</f>
        <v>1</v>
      </c>
      <c r="AH898" s="173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2">
        <v>2020</v>
      </c>
      <c r="C899" s="172">
        <v>7</v>
      </c>
      <c r="D899" s="57" t="str">
        <f t="shared" si="165"/>
        <v>Q2</v>
      </c>
      <c r="E899" s="16" t="s">
        <v>35</v>
      </c>
      <c r="F899" s="172">
        <v>2020</v>
      </c>
      <c r="G899" s="172">
        <v>8</v>
      </c>
      <c r="H899" s="175"/>
      <c r="I899" s="57" t="str">
        <f t="shared" si="167"/>
        <v>Q2</v>
      </c>
      <c r="J899" s="175" t="s">
        <v>1049</v>
      </c>
      <c r="K899" s="175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76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4">
        <v>0.10489999999999999</v>
      </c>
      <c r="AE899" s="173">
        <f t="shared" si="170"/>
        <v>0</v>
      </c>
      <c r="AF899" s="173" t="str">
        <f>IF(AND(COUNTIFS($J$18:J899,J899)=1,AE899=1),1,"")</f>
        <v/>
      </c>
      <c r="AG899" s="173">
        <f>IF(C899="","",IF(AND(COUNTIFS($J$18:J899,J899)=1,C899&lt;&gt;""),1,""))</f>
        <v>1</v>
      </c>
      <c r="AH899" s="173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2">
        <v>2020</v>
      </c>
      <c r="C900" s="172">
        <v>7</v>
      </c>
      <c r="D900" s="57" t="str">
        <f t="shared" si="165"/>
        <v>Q2</v>
      </c>
      <c r="E900" s="16" t="s">
        <v>35</v>
      </c>
      <c r="F900" s="172">
        <v>2020</v>
      </c>
      <c r="G900" s="172">
        <v>8</v>
      </c>
      <c r="H900" s="175"/>
      <c r="I900" s="57" t="str">
        <f t="shared" si="167"/>
        <v>Q2</v>
      </c>
      <c r="J900" s="175" t="s">
        <v>1052</v>
      </c>
      <c r="K900" s="175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76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4">
        <v>0.12529999999999999</v>
      </c>
      <c r="AE900" s="173">
        <f t="shared" si="170"/>
        <v>0</v>
      </c>
      <c r="AF900" s="173" t="str">
        <f>IF(AND(COUNTIFS($J$18:J900,J900)=1,AE900=1),1,"")</f>
        <v/>
      </c>
      <c r="AG900" s="173">
        <f>IF(C900="","",IF(AND(COUNTIFS($J$18:J900,J900)=1,C900&lt;&gt;""),1,""))</f>
        <v>1</v>
      </c>
      <c r="AH900" s="173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2">
        <v>2020</v>
      </c>
      <c r="C901" s="172">
        <v>7</v>
      </c>
      <c r="D901" s="57" t="str">
        <f t="shared" si="165"/>
        <v>Q2</v>
      </c>
      <c r="E901" s="16" t="s">
        <v>35</v>
      </c>
      <c r="F901" s="172">
        <v>2020</v>
      </c>
      <c r="G901" s="172">
        <v>8</v>
      </c>
      <c r="H901" s="175"/>
      <c r="I901" s="57" t="str">
        <f t="shared" si="167"/>
        <v>Q2</v>
      </c>
      <c r="J901" s="175" t="s">
        <v>1052</v>
      </c>
      <c r="K901" s="175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76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4">
        <v>0.12529999999999999</v>
      </c>
      <c r="AE901" s="173">
        <f t="shared" si="170"/>
        <v>0</v>
      </c>
      <c r="AF901" s="173" t="str">
        <f>IF(AND(COUNTIFS($J$18:J901,J901)=1,AE901=1),1,"")</f>
        <v/>
      </c>
      <c r="AG901" s="173" t="str">
        <f>IF(C901="","",IF(AND(COUNTIFS($J$18:J901,J901)=1,C901&lt;&gt;""),1,""))</f>
        <v/>
      </c>
      <c r="AH901" s="173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2">
        <v>2020</v>
      </c>
      <c r="C902" s="172">
        <v>7</v>
      </c>
      <c r="D902" s="57" t="str">
        <f t="shared" si="165"/>
        <v>Q2</v>
      </c>
      <c r="E902" s="16" t="s">
        <v>35</v>
      </c>
      <c r="F902" s="172">
        <v>2020</v>
      </c>
      <c r="G902" s="172">
        <v>8</v>
      </c>
      <c r="H902" s="175"/>
      <c r="I902" s="57" t="str">
        <f t="shared" si="167"/>
        <v>Q2</v>
      </c>
      <c r="J902" s="175" t="s">
        <v>1054</v>
      </c>
      <c r="K902" s="175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76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4">
        <v>0.1173</v>
      </c>
      <c r="AE902" s="173">
        <f t="shared" si="170"/>
        <v>1</v>
      </c>
      <c r="AF902" s="173">
        <f>IF(AND(COUNTIFS($J$18:J902,J902)=1,AE902=1),1,"")</f>
        <v>1</v>
      </c>
      <c r="AG902" s="173">
        <f>IF(C902="","",IF(AND(COUNTIFS($J$18:J902,J902)=1,C902&lt;&gt;""),1,""))</f>
        <v>1</v>
      </c>
      <c r="AH902" s="173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2">
        <v>2020</v>
      </c>
      <c r="C903" s="172">
        <v>7</v>
      </c>
      <c r="D903" s="57" t="str">
        <f t="shared" si="165"/>
        <v>Q2</v>
      </c>
      <c r="E903" s="16" t="s">
        <v>35</v>
      </c>
      <c r="F903" s="172">
        <v>2020</v>
      </c>
      <c r="G903" s="172">
        <v>8</v>
      </c>
      <c r="H903" s="175"/>
      <c r="I903" s="57" t="str">
        <f t="shared" si="167"/>
        <v>Q2</v>
      </c>
      <c r="J903" s="175" t="s">
        <v>1056</v>
      </c>
      <c r="K903" s="175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76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4">
        <v>0.16520000000000001</v>
      </c>
      <c r="AE903" s="173">
        <f t="shared" si="170"/>
        <v>0</v>
      </c>
      <c r="AF903" s="173" t="str">
        <f>IF(AND(COUNTIFS($J$18:J903,J903)=1,AE903=1),1,"")</f>
        <v/>
      </c>
      <c r="AG903" s="173">
        <f>IF(C903="","",IF(AND(COUNTIFS($J$18:J903,J903)=1,C903&lt;&gt;""),1,""))</f>
        <v>1</v>
      </c>
      <c r="AH903" s="173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2">
        <v>2020</v>
      </c>
      <c r="C904" s="172">
        <v>7</v>
      </c>
      <c r="D904" s="57" t="str">
        <f t="shared" si="165"/>
        <v>Q2</v>
      </c>
      <c r="E904" s="16" t="s">
        <v>35</v>
      </c>
      <c r="F904" s="172">
        <v>2020</v>
      </c>
      <c r="G904" s="172">
        <v>8</v>
      </c>
      <c r="H904" s="175"/>
      <c r="I904" s="57" t="str">
        <f t="shared" si="167"/>
        <v>Q2</v>
      </c>
      <c r="J904" s="175" t="s">
        <v>1056</v>
      </c>
      <c r="K904" s="175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76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4">
        <v>0.16520000000000001</v>
      </c>
      <c r="AE904" s="173">
        <f t="shared" si="170"/>
        <v>0</v>
      </c>
      <c r="AF904" s="173" t="str">
        <f>IF(AND(COUNTIFS($J$18:J904,J904)=1,AE904=1),1,"")</f>
        <v/>
      </c>
      <c r="AG904" s="173" t="str">
        <f>IF(C904="","",IF(AND(COUNTIFS($J$18:J904,J904)=1,C904&lt;&gt;""),1,""))</f>
        <v/>
      </c>
      <c r="AH904" s="173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2">
        <v>2020</v>
      </c>
      <c r="C905" s="172">
        <v>7</v>
      </c>
      <c r="D905" s="57" t="str">
        <f t="shared" si="165"/>
        <v>Q2</v>
      </c>
      <c r="E905" s="16" t="s">
        <v>35</v>
      </c>
      <c r="F905" s="172">
        <v>2020</v>
      </c>
      <c r="G905" s="172">
        <v>8</v>
      </c>
      <c r="H905" s="175"/>
      <c r="I905" s="57" t="str">
        <f t="shared" si="167"/>
        <v>Q2</v>
      </c>
      <c r="J905" s="175" t="s">
        <v>1058</v>
      </c>
      <c r="K905" s="175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76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4">
        <v>0.11409999999999999</v>
      </c>
      <c r="AE905" s="173">
        <f t="shared" si="170"/>
        <v>0</v>
      </c>
      <c r="AF905" s="173" t="str">
        <f>IF(AND(COUNTIFS($J$18:J905,J905)=1,AE905=1),1,"")</f>
        <v/>
      </c>
      <c r="AG905" s="173">
        <f>IF(C905="","",IF(AND(COUNTIFS($J$18:J905,J905)=1,C905&lt;&gt;""),1,""))</f>
        <v>1</v>
      </c>
      <c r="AH905" s="173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2">
        <v>2020</v>
      </c>
      <c r="C906" s="172">
        <v>8</v>
      </c>
      <c r="D906" s="57" t="str">
        <f t="shared" si="165"/>
        <v>Q2</v>
      </c>
      <c r="E906" s="16" t="s">
        <v>35</v>
      </c>
      <c r="F906" s="172">
        <v>2020</v>
      </c>
      <c r="G906" s="172">
        <v>8</v>
      </c>
      <c r="H906" s="175"/>
      <c r="I906" s="57" t="str">
        <f t="shared" si="167"/>
        <v>Q2</v>
      </c>
      <c r="J906" s="175" t="s">
        <v>1061</v>
      </c>
      <c r="K906" s="175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76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4">
        <v>0.1157</v>
      </c>
      <c r="AE906" s="173">
        <f t="shared" si="170"/>
        <v>0</v>
      </c>
      <c r="AF906" s="173" t="str">
        <f>IF(AND(COUNTIFS($J$18:J906,J906)=1,AE906=1),1,"")</f>
        <v/>
      </c>
      <c r="AG906" s="173">
        <f>IF(C906="","",IF(AND(COUNTIFS($J$18:J906,J906)=1,C906&lt;&gt;""),1,""))</f>
        <v>1</v>
      </c>
      <c r="AH906" s="173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2">
        <v>2020</v>
      </c>
      <c r="C907" s="172">
        <v>7</v>
      </c>
      <c r="D907" s="57" t="str">
        <f t="shared" si="165"/>
        <v>Q2</v>
      </c>
      <c r="E907" s="16" t="s">
        <v>35</v>
      </c>
      <c r="F907" s="172">
        <v>2020</v>
      </c>
      <c r="G907" s="172">
        <v>8</v>
      </c>
      <c r="H907" s="175"/>
      <c r="I907" s="57" t="str">
        <f t="shared" si="167"/>
        <v>Q2</v>
      </c>
      <c r="J907" s="175" t="s">
        <v>1063</v>
      </c>
      <c r="K907" s="175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76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4">
        <v>0.1198</v>
      </c>
      <c r="AE907" s="173">
        <f t="shared" si="170"/>
        <v>1</v>
      </c>
      <c r="AF907" s="173">
        <f>IF(AND(COUNTIFS($J$18:J907,J907)=1,AE907=1),1,"")</f>
        <v>1</v>
      </c>
      <c r="AG907" s="173">
        <f>IF(C907="","",IF(AND(COUNTIFS($J$18:J907,J907)=1,C907&lt;&gt;""),1,""))</f>
        <v>1</v>
      </c>
      <c r="AH907" s="173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2">
        <v>2020</v>
      </c>
      <c r="C908" s="172">
        <v>8</v>
      </c>
      <c r="D908" s="57" t="str">
        <f t="shared" si="165"/>
        <v>Q2</v>
      </c>
      <c r="E908" s="16" t="s">
        <v>35</v>
      </c>
      <c r="F908" s="172">
        <v>2020</v>
      </c>
      <c r="G908" s="172">
        <v>8</v>
      </c>
      <c r="H908" s="175"/>
      <c r="I908" s="57" t="str">
        <f t="shared" si="167"/>
        <v>Q2</v>
      </c>
      <c r="J908" s="175" t="s">
        <v>1061</v>
      </c>
      <c r="K908" s="175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76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4">
        <v>0.1157</v>
      </c>
      <c r="AE908" s="173">
        <f t="shared" si="170"/>
        <v>0</v>
      </c>
      <c r="AF908" s="173" t="str">
        <f>IF(AND(COUNTIFS($J$18:J908,J908)=1,AE908=1),1,"")</f>
        <v/>
      </c>
      <c r="AG908" s="173" t="str">
        <f>IF(C908="","",IF(AND(COUNTIFS($J$18:J908,J908)=1,C908&lt;&gt;""),1,""))</f>
        <v/>
      </c>
      <c r="AH908" s="173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2">
        <v>2020</v>
      </c>
      <c r="C909" s="172">
        <v>8</v>
      </c>
      <c r="D909" s="57" t="str">
        <f t="shared" si="165"/>
        <v>Q2</v>
      </c>
      <c r="E909" s="16" t="s">
        <v>35</v>
      </c>
      <c r="F909" s="172">
        <v>2020</v>
      </c>
      <c r="G909" s="172">
        <v>8</v>
      </c>
      <c r="H909" s="175"/>
      <c r="I909" s="57" t="str">
        <f t="shared" si="167"/>
        <v>Q2</v>
      </c>
      <c r="J909" s="175" t="s">
        <v>1065</v>
      </c>
      <c r="K909" s="175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76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4">
        <v>0.1229</v>
      </c>
      <c r="AE909" s="173">
        <f t="shared" si="170"/>
        <v>1</v>
      </c>
      <c r="AF909" s="173">
        <f>IF(AND(COUNTIFS($J$18:J909,J909)=1,AE909=1),1,"")</f>
        <v>1</v>
      </c>
      <c r="AG909" s="173">
        <f>IF(C909="","",IF(AND(COUNTIFS($J$18:J909,J909)=1,C909&lt;&gt;""),1,""))</f>
        <v>1</v>
      </c>
      <c r="AH909" s="173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2">
        <v>2020</v>
      </c>
      <c r="C910" s="172">
        <v>8</v>
      </c>
      <c r="D910" s="57" t="str">
        <f t="shared" si="165"/>
        <v>Q2</v>
      </c>
      <c r="E910" s="16" t="s">
        <v>35</v>
      </c>
      <c r="F910" s="172">
        <v>2020</v>
      </c>
      <c r="G910" s="172">
        <v>8</v>
      </c>
      <c r="H910" s="175"/>
      <c r="I910" s="57" t="str">
        <f t="shared" si="167"/>
        <v>Q2</v>
      </c>
      <c r="J910" s="175" t="s">
        <v>1067</v>
      </c>
      <c r="K910" s="175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76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4">
        <v>8.1600000000000006E-2</v>
      </c>
      <c r="AE910" s="173">
        <f t="shared" si="170"/>
        <v>0</v>
      </c>
      <c r="AF910" s="173" t="str">
        <f>IF(AND(COUNTIFS($J$18:J910,J910)=1,AE910=1),1,"")</f>
        <v/>
      </c>
      <c r="AG910" s="173">
        <f>IF(C910="","",IF(AND(COUNTIFS($J$18:J910,J910)=1,C910&lt;&gt;""),1,""))</f>
        <v>1</v>
      </c>
      <c r="AH910" s="173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2">
        <v>2020</v>
      </c>
      <c r="C911" s="172">
        <v>8</v>
      </c>
      <c r="D911" s="57" t="str">
        <f t="shared" si="165"/>
        <v>Q2</v>
      </c>
      <c r="E911" s="16" t="s">
        <v>35</v>
      </c>
      <c r="F911" s="172">
        <v>2020</v>
      </c>
      <c r="G911" s="172">
        <v>8</v>
      </c>
      <c r="H911" s="175"/>
      <c r="I911" s="57" t="str">
        <f t="shared" si="167"/>
        <v>Q2</v>
      </c>
      <c r="J911" s="175" t="s">
        <v>1069</v>
      </c>
      <c r="K911" s="175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76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4">
        <v>0.1007</v>
      </c>
      <c r="AE911" s="173">
        <f t="shared" si="170"/>
        <v>1</v>
      </c>
      <c r="AF911" s="173">
        <f>IF(AND(COUNTIFS($J$18:J911,J911)=1,AE911=1),1,"")</f>
        <v>1</v>
      </c>
      <c r="AG911" s="173">
        <f>IF(C911="","",IF(AND(COUNTIFS($J$18:J911,J911)=1,C911&lt;&gt;""),1,""))</f>
        <v>1</v>
      </c>
      <c r="AH911" s="173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2">
        <v>2020</v>
      </c>
      <c r="C912" s="172">
        <v>8</v>
      </c>
      <c r="D912" s="57" t="str">
        <f t="shared" si="165"/>
        <v>Q2</v>
      </c>
      <c r="E912" s="16" t="s">
        <v>35</v>
      </c>
      <c r="F912" s="172">
        <v>2020</v>
      </c>
      <c r="G912" s="172">
        <v>8</v>
      </c>
      <c r="H912" s="175"/>
      <c r="I912" s="57" t="str">
        <f t="shared" si="167"/>
        <v>Q2</v>
      </c>
      <c r="J912" s="175" t="s">
        <v>1071</v>
      </c>
      <c r="K912" s="175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76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4">
        <v>0.1366</v>
      </c>
      <c r="AE912" s="173">
        <f t="shared" si="170"/>
        <v>0</v>
      </c>
      <c r="AF912" s="173" t="str">
        <f>IF(AND(COUNTIFS($J$18:J912,J912)=1,AE912=1),1,"")</f>
        <v/>
      </c>
      <c r="AG912" s="173">
        <f>IF(C912="","",IF(AND(COUNTIFS($J$18:J912,J912)=1,C912&lt;&gt;""),1,""))</f>
        <v>1</v>
      </c>
      <c r="AH912" s="173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2">
        <v>2020</v>
      </c>
      <c r="C913" s="172">
        <v>7</v>
      </c>
      <c r="D913" s="57" t="str">
        <f t="shared" si="165"/>
        <v>Q2</v>
      </c>
      <c r="E913" s="16" t="s">
        <v>35</v>
      </c>
      <c r="F913" s="172">
        <v>2020</v>
      </c>
      <c r="G913" s="172">
        <v>8</v>
      </c>
      <c r="H913" s="175"/>
      <c r="I913" s="57" t="str">
        <f t="shared" si="167"/>
        <v>Q2</v>
      </c>
      <c r="J913" s="175" t="s">
        <v>1073</v>
      </c>
      <c r="K913" s="175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76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4">
        <v>0.1409</v>
      </c>
      <c r="AE913" s="173">
        <f t="shared" si="170"/>
        <v>0</v>
      </c>
      <c r="AF913" s="173" t="str">
        <f>IF(AND(COUNTIFS($J$18:J913,J913)=1,AE913=1),1,"")</f>
        <v/>
      </c>
      <c r="AG913" s="173">
        <f>IF(C913="","",IF(AND(COUNTIFS($J$18:J913,J913)=1,C913&lt;&gt;""),1,""))</f>
        <v>1</v>
      </c>
      <c r="AH913" s="173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2">
        <v>2020</v>
      </c>
      <c r="C914" s="172">
        <v>7</v>
      </c>
      <c r="D914" s="57" t="str">
        <f t="shared" si="165"/>
        <v>Q2</v>
      </c>
      <c r="E914" s="16" t="s">
        <v>35</v>
      </c>
      <c r="F914" s="172">
        <v>2020</v>
      </c>
      <c r="G914" s="172">
        <v>8</v>
      </c>
      <c r="H914" s="175"/>
      <c r="I914" s="57" t="str">
        <f t="shared" si="167"/>
        <v>Q2</v>
      </c>
      <c r="J914" s="175" t="s">
        <v>1073</v>
      </c>
      <c r="K914" s="175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76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4">
        <v>0.1409</v>
      </c>
      <c r="AE914" s="173">
        <f t="shared" si="170"/>
        <v>0</v>
      </c>
      <c r="AF914" s="173" t="str">
        <f>IF(AND(COUNTIFS($J$18:J914,J914)=1,AE914=1),1,"")</f>
        <v/>
      </c>
      <c r="AG914" s="173" t="str">
        <f>IF(C914="","",IF(AND(COUNTIFS($J$18:J914,J914)=1,C914&lt;&gt;""),1,""))</f>
        <v/>
      </c>
      <c r="AH914" s="173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2">
        <v>2020</v>
      </c>
      <c r="C915" s="172">
        <v>7</v>
      </c>
      <c r="D915" s="57" t="str">
        <f t="shared" si="165"/>
        <v>Q2</v>
      </c>
      <c r="E915" s="16" t="s">
        <v>35</v>
      </c>
      <c r="F915" s="172">
        <v>2020</v>
      </c>
      <c r="G915" s="172">
        <v>8</v>
      </c>
      <c r="H915" s="175"/>
      <c r="I915" s="57" t="str">
        <f t="shared" si="167"/>
        <v>Q2</v>
      </c>
      <c r="J915" s="175" t="s">
        <v>1073</v>
      </c>
      <c r="K915" s="175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76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4">
        <v>0.1409</v>
      </c>
      <c r="AE915" s="173">
        <f t="shared" si="170"/>
        <v>0</v>
      </c>
      <c r="AF915" s="173" t="str">
        <f>IF(AND(COUNTIFS($J$18:J915,J915)=1,AE915=1),1,"")</f>
        <v/>
      </c>
      <c r="AG915" s="173" t="str">
        <f>IF(C915="","",IF(AND(COUNTIFS($J$18:J915,J915)=1,C915&lt;&gt;""),1,""))</f>
        <v/>
      </c>
      <c r="AH915" s="173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2">
        <v>2020</v>
      </c>
      <c r="C916" s="172">
        <v>7</v>
      </c>
      <c r="D916" s="57" t="str">
        <f t="shared" si="165"/>
        <v>Q2</v>
      </c>
      <c r="E916" s="16" t="s">
        <v>35</v>
      </c>
      <c r="F916" s="172">
        <v>2020</v>
      </c>
      <c r="G916" s="172">
        <v>8</v>
      </c>
      <c r="H916" s="175"/>
      <c r="I916" s="57" t="str">
        <f t="shared" si="167"/>
        <v>Q2</v>
      </c>
      <c r="J916" s="175" t="s">
        <v>1073</v>
      </c>
      <c r="K916" s="175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76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4">
        <v>0.1409</v>
      </c>
      <c r="AE916" s="173">
        <f t="shared" si="170"/>
        <v>0</v>
      </c>
      <c r="AF916" s="173" t="str">
        <f>IF(AND(COUNTIFS($J$18:J916,J916)=1,AE916=1),1,"")</f>
        <v/>
      </c>
      <c r="AG916" s="173" t="str">
        <f>IF(C916="","",IF(AND(COUNTIFS($J$18:J916,J916)=1,C916&lt;&gt;""),1,""))</f>
        <v/>
      </c>
      <c r="AH916" s="173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2">
        <v>2020</v>
      </c>
      <c r="C917" s="172">
        <v>7</v>
      </c>
      <c r="D917" s="57" t="str">
        <f t="shared" si="165"/>
        <v>Q2</v>
      </c>
      <c r="E917" s="16" t="s">
        <v>35</v>
      </c>
      <c r="F917" s="172">
        <v>2020</v>
      </c>
      <c r="G917" s="172">
        <v>8</v>
      </c>
      <c r="H917" s="175"/>
      <c r="I917" s="57" t="str">
        <f t="shared" si="167"/>
        <v>Q2</v>
      </c>
      <c r="J917" s="175" t="s">
        <v>1073</v>
      </c>
      <c r="K917" s="175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76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4">
        <v>0.1409</v>
      </c>
      <c r="AE917" s="173">
        <f t="shared" si="170"/>
        <v>0</v>
      </c>
      <c r="AF917" s="173" t="str">
        <f>IF(AND(COUNTIFS($J$18:J917,J917)=1,AE917=1),1,"")</f>
        <v/>
      </c>
      <c r="AG917" s="173" t="str">
        <f>IF(C917="","",IF(AND(COUNTIFS($J$18:J917,J917)=1,C917&lt;&gt;""),1,""))</f>
        <v/>
      </c>
      <c r="AH917" s="173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2">
        <v>2020</v>
      </c>
      <c r="C918" s="172">
        <v>7</v>
      </c>
      <c r="D918" s="57" t="str">
        <f t="shared" si="165"/>
        <v>Q2</v>
      </c>
      <c r="E918" s="16" t="s">
        <v>35</v>
      </c>
      <c r="F918" s="172">
        <v>2020</v>
      </c>
      <c r="G918" s="172">
        <v>10</v>
      </c>
      <c r="H918" s="175"/>
      <c r="I918" s="57" t="str">
        <f t="shared" si="167"/>
        <v>Q3</v>
      </c>
      <c r="J918" s="175" t="s">
        <v>1076</v>
      </c>
      <c r="K918" s="175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76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4">
        <v>0.1178</v>
      </c>
      <c r="AE918" s="173">
        <f t="shared" si="170"/>
        <v>0</v>
      </c>
      <c r="AF918" s="173" t="str">
        <f>IF(AND(COUNTIFS($J$18:J918,J918)=1,AE918=1),1,"")</f>
        <v/>
      </c>
      <c r="AG918" s="173">
        <f>IF(C918="","",IF(AND(COUNTIFS($J$18:J918,J918)=1,C918&lt;&gt;""),1,""))</f>
        <v>1</v>
      </c>
      <c r="AH918" s="173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2">
        <v>2020</v>
      </c>
      <c r="C919" s="172">
        <v>7</v>
      </c>
      <c r="D919" s="57" t="str">
        <f t="shared" si="165"/>
        <v>Q2</v>
      </c>
      <c r="E919" s="16" t="s">
        <v>35</v>
      </c>
      <c r="F919" s="172">
        <v>2020</v>
      </c>
      <c r="G919" s="172">
        <v>12</v>
      </c>
      <c r="H919" s="175"/>
      <c r="I919" s="57" t="str">
        <f t="shared" si="167"/>
        <v>Q3</v>
      </c>
      <c r="J919" s="175" t="s">
        <v>1078</v>
      </c>
      <c r="K919" s="175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76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4">
        <v>0.122</v>
      </c>
      <c r="AE919" s="173">
        <f t="shared" si="170"/>
        <v>1</v>
      </c>
      <c r="AF919" s="173">
        <f>IF(AND(COUNTIFS($J$18:J919,J919)=1,AE919=1),1,"")</f>
        <v>1</v>
      </c>
      <c r="AG919" s="173">
        <f>IF(C919="","",IF(AND(COUNTIFS($J$18:J919,J919)=1,C919&lt;&gt;""),1,""))</f>
        <v>1</v>
      </c>
      <c r="AH919" s="173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2">
        <v>2020</v>
      </c>
      <c r="C920" s="172">
        <v>7</v>
      </c>
      <c r="D920" s="57" t="str">
        <f t="shared" si="165"/>
        <v>Q2</v>
      </c>
      <c r="E920" s="16" t="s">
        <v>35</v>
      </c>
      <c r="F920" s="172">
        <v>2020</v>
      </c>
      <c r="G920" s="172">
        <v>12</v>
      </c>
      <c r="H920" s="175"/>
      <c r="I920" s="57" t="str">
        <f t="shared" si="167"/>
        <v>Q3</v>
      </c>
      <c r="J920" s="175" t="s">
        <v>1078</v>
      </c>
      <c r="K920" s="175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76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4">
        <v>0.122</v>
      </c>
      <c r="AE920" s="173">
        <f t="shared" si="170"/>
        <v>1</v>
      </c>
      <c r="AF920" s="173" t="str">
        <f>IF(AND(COUNTIFS($J$18:J920,J920)=1,AE920=1),1,"")</f>
        <v/>
      </c>
      <c r="AG920" s="173" t="str">
        <f>IF(C920="","",IF(AND(COUNTIFS($J$18:J920,J920)=1,C920&lt;&gt;""),1,""))</f>
        <v/>
      </c>
      <c r="AH920" s="173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2">
        <v>2020</v>
      </c>
      <c r="C921" s="172">
        <v>8</v>
      </c>
      <c r="D921" s="57" t="str">
        <f t="shared" si="165"/>
        <v>Q2</v>
      </c>
      <c r="E921" s="16" t="s">
        <v>35</v>
      </c>
      <c r="F921" s="172">
        <v>2020</v>
      </c>
      <c r="G921" s="172">
        <v>10</v>
      </c>
      <c r="H921" s="175"/>
      <c r="I921" s="57" t="str">
        <f t="shared" si="167"/>
        <v>Q3</v>
      </c>
      <c r="J921" s="175" t="s">
        <v>1081</v>
      </c>
      <c r="K921" s="175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76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4">
        <v>0.1154</v>
      </c>
      <c r="AE921" s="173">
        <f t="shared" si="170"/>
        <v>0</v>
      </c>
      <c r="AF921" s="173" t="str">
        <f>IF(AND(COUNTIFS($J$18:J921,J921)=1,AE921=1),1,"")</f>
        <v/>
      </c>
      <c r="AG921" s="173">
        <f>IF(C921="","",IF(AND(COUNTIFS($J$18:J921,J921)=1,C921&lt;&gt;""),1,""))</f>
        <v>1</v>
      </c>
      <c r="AH921" s="173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2">
        <v>2020</v>
      </c>
      <c r="C922" s="172">
        <v>8</v>
      </c>
      <c r="D922" s="57" t="str">
        <f t="shared" si="165"/>
        <v>Q2</v>
      </c>
      <c r="E922" s="16" t="s">
        <v>35</v>
      </c>
      <c r="F922" s="172">
        <v>2020</v>
      </c>
      <c r="G922" s="172">
        <v>11</v>
      </c>
      <c r="H922" s="175"/>
      <c r="I922" s="57" t="str">
        <f t="shared" si="167"/>
        <v>Q3</v>
      </c>
      <c r="J922" s="175" t="s">
        <v>1083</v>
      </c>
      <c r="K922" s="175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76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4">
        <v>0.1275</v>
      </c>
      <c r="AE922" s="173">
        <f t="shared" si="170"/>
        <v>0</v>
      </c>
      <c r="AF922" s="173" t="str">
        <f>IF(AND(COUNTIFS($J$18:J922,J922)=1,AE922=1),1,"")</f>
        <v/>
      </c>
      <c r="AG922" s="173">
        <f>IF(C922="","",IF(AND(COUNTIFS($J$18:J922,J922)=1,C922&lt;&gt;""),1,""))</f>
        <v>1</v>
      </c>
      <c r="AH922" s="173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2">
        <v>2020</v>
      </c>
      <c r="C923" s="172">
        <v>8</v>
      </c>
      <c r="D923" s="57" t="str">
        <f t="shared" si="165"/>
        <v>Q2</v>
      </c>
      <c r="E923" s="16" t="s">
        <v>35</v>
      </c>
      <c r="F923" s="172">
        <v>2020</v>
      </c>
      <c r="G923" s="172">
        <v>10</v>
      </c>
      <c r="H923" s="175"/>
      <c r="I923" s="57" t="str">
        <f t="shared" si="167"/>
        <v>Q3</v>
      </c>
      <c r="J923" s="175" t="s">
        <v>1084</v>
      </c>
      <c r="K923" s="175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76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4">
        <v>0.1061</v>
      </c>
      <c r="AE923" s="173">
        <f t="shared" si="170"/>
        <v>1</v>
      </c>
      <c r="AF923" s="173">
        <f>IF(AND(COUNTIFS($J$18:J923,J923)=1,AE923=1),1,"")</f>
        <v>1</v>
      </c>
      <c r="AG923" s="173">
        <f>IF(C923="","",IF(AND(COUNTIFS($J$18:J923,J923)=1,C923&lt;&gt;""),1,""))</f>
        <v>1</v>
      </c>
      <c r="AH923" s="173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2">
        <v>2020</v>
      </c>
      <c r="C924" s="172">
        <v>8</v>
      </c>
      <c r="D924" s="57" t="str">
        <f t="shared" si="165"/>
        <v>Q2</v>
      </c>
      <c r="E924" s="16" t="s">
        <v>35</v>
      </c>
      <c r="F924" s="172">
        <v>2020</v>
      </c>
      <c r="G924" s="172">
        <v>9</v>
      </c>
      <c r="H924" s="175"/>
      <c r="I924" s="57" t="str">
        <f t="shared" si="167"/>
        <v>Q2</v>
      </c>
      <c r="J924" s="175" t="s">
        <v>1086</v>
      </c>
      <c r="K924" s="175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76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4">
        <v>0.1348</v>
      </c>
      <c r="AE924" s="173">
        <f t="shared" si="170"/>
        <v>0</v>
      </c>
      <c r="AF924" s="173" t="str">
        <f>IF(AND(COUNTIFS($J$18:J924,J924)=1,AE924=1),1,"")</f>
        <v/>
      </c>
      <c r="AG924" s="173">
        <f>IF(C924="","",IF(AND(COUNTIFS($J$18:J924,J924)=1,C924&lt;&gt;""),1,""))</f>
        <v>1</v>
      </c>
      <c r="AH924" s="173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2">
        <v>2020</v>
      </c>
      <c r="C925" s="172">
        <v>8</v>
      </c>
      <c r="D925" s="57" t="str">
        <f t="shared" si="165"/>
        <v>Q2</v>
      </c>
      <c r="E925" s="16" t="s">
        <v>35</v>
      </c>
      <c r="F925" s="172">
        <v>2020</v>
      </c>
      <c r="G925" s="172">
        <v>9</v>
      </c>
      <c r="H925" s="175"/>
      <c r="I925" s="57" t="str">
        <f t="shared" si="167"/>
        <v>Q2</v>
      </c>
      <c r="J925" s="175" t="s">
        <v>1086</v>
      </c>
      <c r="K925" s="175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76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4">
        <v>0.1348</v>
      </c>
      <c r="AE925" s="173">
        <f t="shared" si="170"/>
        <v>0</v>
      </c>
      <c r="AF925" s="173" t="str">
        <f>IF(AND(COUNTIFS($J$18:J925,J925)=1,AE925=1),1,"")</f>
        <v/>
      </c>
      <c r="AG925" s="173" t="str">
        <f>IF(C925="","",IF(AND(COUNTIFS($J$18:J925,J925)=1,C925&lt;&gt;""),1,""))</f>
        <v/>
      </c>
      <c r="AH925" s="173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2">
        <v>2020</v>
      </c>
      <c r="C926" s="172">
        <v>1</v>
      </c>
      <c r="D926" s="57" t="str">
        <f t="shared" si="165"/>
        <v>Q4</v>
      </c>
      <c r="E926" s="16" t="s">
        <v>34</v>
      </c>
      <c r="F926" s="172">
        <v>2020</v>
      </c>
      <c r="G926" s="172">
        <v>2</v>
      </c>
      <c r="H926" s="175"/>
      <c r="I926" s="57" t="str">
        <f t="shared" si="167"/>
        <v>Q4</v>
      </c>
      <c r="J926" s="175" t="s">
        <v>1088</v>
      </c>
      <c r="K926" s="175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76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4">
        <v>0.1154</v>
      </c>
      <c r="AE926" s="173">
        <f t="shared" si="170"/>
        <v>1</v>
      </c>
      <c r="AF926" s="173">
        <f>IF(AND(COUNTIFS($J$18:J926,J926)=1,AE926=1),1,"")</f>
        <v>1</v>
      </c>
      <c r="AG926" s="173">
        <f>IF(C926="","",IF(AND(COUNTIFS($J$18:J926,J926)=1,C926&lt;&gt;""),1,""))</f>
        <v>1</v>
      </c>
      <c r="AH926" s="173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2">
        <v>2020</v>
      </c>
      <c r="C927" s="172">
        <v>1</v>
      </c>
      <c r="D927" s="57" t="str">
        <f t="shared" si="165"/>
        <v>Q4</v>
      </c>
      <c r="E927" s="16" t="s">
        <v>34</v>
      </c>
      <c r="F927" s="172">
        <v>2020</v>
      </c>
      <c r="G927" s="172">
        <v>2</v>
      </c>
      <c r="H927" s="175"/>
      <c r="I927" s="57" t="str">
        <f t="shared" si="167"/>
        <v>Q4</v>
      </c>
      <c r="J927" s="175" t="s">
        <v>1088</v>
      </c>
      <c r="K927" s="175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76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4">
        <v>0.1154</v>
      </c>
      <c r="AE927" s="173">
        <f t="shared" si="170"/>
        <v>1</v>
      </c>
      <c r="AF927" s="173" t="str">
        <f>IF(AND(COUNTIFS($J$18:J927,J927)=1,AE927=1),1,"")</f>
        <v/>
      </c>
      <c r="AG927" s="173" t="str">
        <f>IF(C927="","",IF(AND(COUNTIFS($J$18:J927,J927)=1,C927&lt;&gt;""),1,""))</f>
        <v/>
      </c>
      <c r="AH927" s="173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2">
        <v>2020</v>
      </c>
      <c r="C928" s="172">
        <v>2</v>
      </c>
      <c r="D928" s="57" t="str">
        <f t="shared" si="165"/>
        <v>Q4</v>
      </c>
      <c r="E928" s="16" t="s">
        <v>34</v>
      </c>
      <c r="F928" s="172">
        <v>2020</v>
      </c>
      <c r="G928" s="172">
        <v>2</v>
      </c>
      <c r="H928" s="175"/>
      <c r="I928" s="57" t="str">
        <f t="shared" si="167"/>
        <v>Q4</v>
      </c>
      <c r="J928" s="175" t="s">
        <v>1090</v>
      </c>
      <c r="K928" s="175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76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4">
        <v>0.17680000000000001</v>
      </c>
      <c r="AE928" s="173">
        <f t="shared" si="170"/>
        <v>0</v>
      </c>
      <c r="AF928" s="173" t="str">
        <f>IF(AND(COUNTIFS($J$18:J928,J928)=1,AE928=1),1,"")</f>
        <v/>
      </c>
      <c r="AG928" s="173">
        <f>IF(C928="","",IF(AND(COUNTIFS($J$18:J928,J928)=1,C928&lt;&gt;""),1,""))</f>
        <v>1</v>
      </c>
      <c r="AH928" s="173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2">
        <v>2020</v>
      </c>
      <c r="C929" s="172">
        <v>1</v>
      </c>
      <c r="D929" s="57" t="str">
        <f t="shared" si="165"/>
        <v>Q4</v>
      </c>
      <c r="E929" s="16" t="s">
        <v>34</v>
      </c>
      <c r="F929" s="172">
        <v>2020</v>
      </c>
      <c r="G929" s="172">
        <v>1</v>
      </c>
      <c r="H929" s="175"/>
      <c r="I929" s="57" t="str">
        <f t="shared" si="167"/>
        <v>Q4</v>
      </c>
      <c r="J929" s="175" t="s">
        <v>1092</v>
      </c>
      <c r="K929" s="175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76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4">
        <v>0.187</v>
      </c>
      <c r="AE929" s="173">
        <f t="shared" si="170"/>
        <v>0</v>
      </c>
      <c r="AF929" s="173" t="str">
        <f>IF(AND(COUNTIFS($J$18:J929,J929)=1,AE929=1),1,"")</f>
        <v/>
      </c>
      <c r="AG929" s="173">
        <f>IF(C929="","",IF(AND(COUNTIFS($J$18:J929,J929)=1,C929&lt;&gt;""),1,""))</f>
        <v>1</v>
      </c>
      <c r="AH929" s="173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2">
        <v>2020</v>
      </c>
      <c r="C930" s="172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2">
        <v>2020</v>
      </c>
      <c r="G930" s="172">
        <v>1</v>
      </c>
      <c r="H930" s="175"/>
      <c r="I930" s="57" t="str">
        <f t="shared" si="167"/>
        <v>Q4</v>
      </c>
      <c r="J930" s="175" t="s">
        <v>1092</v>
      </c>
      <c r="K930" s="175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76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4">
        <v>0.187</v>
      </c>
      <c r="AE930" s="173">
        <f t="shared" si="170"/>
        <v>0</v>
      </c>
      <c r="AF930" s="173" t="str">
        <f>IF(AND(COUNTIFS($J$18:J930,J930)=1,AE930=1),1,"")</f>
        <v/>
      </c>
      <c r="AG930" s="173" t="str">
        <f>IF(C930="","",IF(AND(COUNTIFS($J$18:J930,J930)=1,C930&lt;&gt;""),1,""))</f>
        <v/>
      </c>
      <c r="AH930" s="173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2">
        <v>2020</v>
      </c>
      <c r="C931" s="172">
        <v>3</v>
      </c>
      <c r="D931" s="57" t="str">
        <f t="shared" si="177"/>
        <v>Q4</v>
      </c>
      <c r="E931" s="16" t="s">
        <v>35</v>
      </c>
      <c r="F931" s="172">
        <v>2020</v>
      </c>
      <c r="G931" s="172">
        <v>7</v>
      </c>
      <c r="H931" s="175"/>
      <c r="I931" s="57" t="str">
        <f t="shared" si="167"/>
        <v>Q2</v>
      </c>
      <c r="J931" s="175" t="s">
        <v>1094</v>
      </c>
      <c r="K931" s="175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76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4">
        <v>0.1009</v>
      </c>
      <c r="AE931" s="173">
        <f t="shared" si="170"/>
        <v>0</v>
      </c>
      <c r="AF931" s="173" t="str">
        <f>IF(AND(COUNTIFS($J$18:J931,J931)=1,AE931=1),1,"")</f>
        <v/>
      </c>
      <c r="AG931" s="173">
        <f>IF(C931="","",IF(AND(COUNTIFS($J$18:J931,J931)=1,C931&lt;&gt;""),1,""))</f>
        <v>1</v>
      </c>
      <c r="AH931" s="173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2">
        <v>2020</v>
      </c>
      <c r="C932" s="172">
        <v>6</v>
      </c>
      <c r="D932" s="57" t="str">
        <f t="shared" si="177"/>
        <v>Q1</v>
      </c>
      <c r="E932" s="16" t="s">
        <v>35</v>
      </c>
      <c r="F932" s="172">
        <v>2020</v>
      </c>
      <c r="G932" s="172">
        <v>7</v>
      </c>
      <c r="H932" s="175"/>
      <c r="I932" s="57" t="str">
        <f t="shared" si="167"/>
        <v>Q2</v>
      </c>
      <c r="J932" s="175" t="s">
        <v>1096</v>
      </c>
      <c r="K932" s="175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76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4">
        <v>9.3799999999999994E-2</v>
      </c>
      <c r="AE932" s="173">
        <f t="shared" si="170"/>
        <v>1</v>
      </c>
      <c r="AF932" s="173">
        <f>IF(AND(COUNTIFS($J$18:J932,J932)=1,AE932=1),1,"")</f>
        <v>1</v>
      </c>
      <c r="AG932" s="173">
        <f>IF(C932="","",IF(AND(COUNTIFS($J$18:J932,J932)=1,C932&lt;&gt;""),1,""))</f>
        <v>1</v>
      </c>
      <c r="AH932" s="173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2">
        <v>2020</v>
      </c>
      <c r="C933" s="172">
        <v>6</v>
      </c>
      <c r="D933" s="57" t="str">
        <f t="shared" si="177"/>
        <v>Q1</v>
      </c>
      <c r="E933" s="16" t="s">
        <v>35</v>
      </c>
      <c r="F933" s="172">
        <v>2020</v>
      </c>
      <c r="G933" s="172">
        <v>7</v>
      </c>
      <c r="H933" s="175"/>
      <c r="I933" s="57" t="str">
        <f t="shared" si="167"/>
        <v>Q2</v>
      </c>
      <c r="J933" s="175" t="s">
        <v>1098</v>
      </c>
      <c r="K933" s="175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76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4">
        <v>9.9699999999999997E-2</v>
      </c>
      <c r="AE933" s="173">
        <f t="shared" si="170"/>
        <v>1</v>
      </c>
      <c r="AF933" s="173">
        <f>IF(AND(COUNTIFS($J$18:J933,J933)=1,AE933=1),1,"")</f>
        <v>1</v>
      </c>
      <c r="AG933" s="173">
        <f>IF(C933="","",IF(AND(COUNTIFS($J$18:J933,J933)=1,C933&lt;&gt;""),1,""))</f>
        <v>1</v>
      </c>
      <c r="AH933" s="173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2">
        <v>2020</v>
      </c>
      <c r="C934" s="172">
        <v>6</v>
      </c>
      <c r="D934" s="57" t="str">
        <f t="shared" si="177"/>
        <v>Q1</v>
      </c>
      <c r="E934" s="16" t="s">
        <v>35</v>
      </c>
      <c r="F934" s="172">
        <v>2020</v>
      </c>
      <c r="G934" s="172">
        <v>7</v>
      </c>
      <c r="H934" s="175"/>
      <c r="I934" s="57" t="str">
        <f t="shared" si="167"/>
        <v>Q2</v>
      </c>
      <c r="J934" s="175" t="s">
        <v>1100</v>
      </c>
      <c r="K934" s="175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76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4">
        <v>0.13980000000000001</v>
      </c>
      <c r="AE934" s="173">
        <f t="shared" si="170"/>
        <v>0</v>
      </c>
      <c r="AF934" s="173" t="str">
        <f>IF(AND(COUNTIFS($J$18:J934,J934)=1,AE934=1),1,"")</f>
        <v/>
      </c>
      <c r="AG934" s="173">
        <f>IF(C934="","",IF(AND(COUNTIFS($J$18:J934,J934)=1,C934&lt;&gt;""),1,""))</f>
        <v>1</v>
      </c>
      <c r="AH934" s="173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2">
        <v>2020</v>
      </c>
      <c r="C935" s="172">
        <v>6</v>
      </c>
      <c r="D935" s="57" t="str">
        <f t="shared" si="177"/>
        <v>Q1</v>
      </c>
      <c r="E935" s="16" t="s">
        <v>35</v>
      </c>
      <c r="F935" s="172">
        <v>2020</v>
      </c>
      <c r="G935" s="172">
        <v>7</v>
      </c>
      <c r="H935" s="175"/>
      <c r="I935" s="57" t="str">
        <f t="shared" si="167"/>
        <v>Q2</v>
      </c>
      <c r="J935" s="175" t="s">
        <v>1100</v>
      </c>
      <c r="K935" s="175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76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4">
        <v>0.13980000000000001</v>
      </c>
      <c r="AE935" s="173">
        <f t="shared" si="170"/>
        <v>0</v>
      </c>
      <c r="AF935" s="173" t="str">
        <f>IF(AND(COUNTIFS($J$18:J935,J935)=1,AE935=1),1,"")</f>
        <v/>
      </c>
      <c r="AG935" s="173" t="str">
        <f>IF(C935="","",IF(AND(COUNTIFS($J$18:J935,J935)=1,C935&lt;&gt;""),1,""))</f>
        <v/>
      </c>
      <c r="AH935" s="173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2">
        <v>2020</v>
      </c>
      <c r="C936" s="172">
        <v>6</v>
      </c>
      <c r="D936" s="57" t="str">
        <f t="shared" si="177"/>
        <v>Q1</v>
      </c>
      <c r="E936" s="16" t="s">
        <v>35</v>
      </c>
      <c r="F936" s="172">
        <v>2020</v>
      </c>
      <c r="G936" s="172">
        <v>7</v>
      </c>
      <c r="H936" s="175"/>
      <c r="I936" s="57" t="str">
        <f t="shared" si="167"/>
        <v>Q2</v>
      </c>
      <c r="J936" s="175" t="s">
        <v>1100</v>
      </c>
      <c r="K936" s="175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76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4">
        <v>0.13980000000000001</v>
      </c>
      <c r="AE936" s="173">
        <f t="shared" si="170"/>
        <v>0</v>
      </c>
      <c r="AF936" s="173" t="str">
        <f>IF(AND(COUNTIFS($J$18:J936,J936)=1,AE936=1),1,"")</f>
        <v/>
      </c>
      <c r="AG936" s="173" t="str">
        <f>IF(C936="","",IF(AND(COUNTIFS($J$18:J936,J936)=1,C936&lt;&gt;""),1,""))</f>
        <v/>
      </c>
      <c r="AH936" s="173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2">
        <v>2020</v>
      </c>
      <c r="C937" s="172">
        <v>6</v>
      </c>
      <c r="D937" s="57" t="str">
        <f t="shared" si="177"/>
        <v>Q1</v>
      </c>
      <c r="E937" s="16" t="s">
        <v>35</v>
      </c>
      <c r="F937" s="172">
        <v>2020</v>
      </c>
      <c r="G937" s="172">
        <v>7</v>
      </c>
      <c r="H937" s="175"/>
      <c r="I937" s="57" t="str">
        <f t="shared" si="167"/>
        <v>Q2</v>
      </c>
      <c r="J937" s="175" t="s">
        <v>1101</v>
      </c>
      <c r="K937" s="175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76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4">
        <v>0.1646</v>
      </c>
      <c r="AE937" s="173">
        <f t="shared" si="170"/>
        <v>0</v>
      </c>
      <c r="AF937" s="173" t="str">
        <f>IF(AND(COUNTIFS($J$18:J937,J937)=1,AE937=1),1,"")</f>
        <v/>
      </c>
      <c r="AG937" s="173">
        <f>IF(C937="","",IF(AND(COUNTIFS($J$18:J937,J937)=1,C937&lt;&gt;""),1,""))</f>
        <v>1</v>
      </c>
      <c r="AH937" s="173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2">
        <v>2020</v>
      </c>
      <c r="C938" s="172">
        <v>6</v>
      </c>
      <c r="D938" s="57" t="str">
        <f t="shared" si="177"/>
        <v>Q1</v>
      </c>
      <c r="E938" s="16" t="s">
        <v>35</v>
      </c>
      <c r="F938" s="172">
        <v>2020</v>
      </c>
      <c r="G938" s="172">
        <v>7</v>
      </c>
      <c r="H938" s="175"/>
      <c r="I938" s="57" t="str">
        <f t="shared" si="167"/>
        <v>Q2</v>
      </c>
      <c r="J938" s="175" t="s">
        <v>1103</v>
      </c>
      <c r="K938" s="175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76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4">
        <v>0.16689999999999999</v>
      </c>
      <c r="AE938" s="173">
        <f t="shared" si="170"/>
        <v>0</v>
      </c>
      <c r="AF938" s="173" t="str">
        <f>IF(AND(COUNTIFS($J$18:J938,J938)=1,AE938=1),1,"")</f>
        <v/>
      </c>
      <c r="AG938" s="173">
        <f>IF(C938="","",IF(AND(COUNTIFS($J$18:J938,J938)=1,C938&lt;&gt;""),1,""))</f>
        <v>1</v>
      </c>
      <c r="AH938" s="173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2">
        <v>2020</v>
      </c>
      <c r="C939" s="172">
        <v>6</v>
      </c>
      <c r="D939" s="57" t="str">
        <f t="shared" si="177"/>
        <v>Q1</v>
      </c>
      <c r="E939" s="16" t="s">
        <v>35</v>
      </c>
      <c r="F939" s="172">
        <v>2020</v>
      </c>
      <c r="G939" s="172">
        <v>7</v>
      </c>
      <c r="H939" s="175"/>
      <c r="I939" s="57" t="str">
        <f t="shared" si="167"/>
        <v>Q2</v>
      </c>
      <c r="J939" s="175" t="s">
        <v>1104</v>
      </c>
      <c r="K939" s="175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76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4">
        <v>0.1009</v>
      </c>
      <c r="AE939" s="173">
        <f t="shared" si="170"/>
        <v>1</v>
      </c>
      <c r="AF939" s="173">
        <f>IF(AND(COUNTIFS($J$18:J939,J939)=1,AE939=1),1,"")</f>
        <v>1</v>
      </c>
      <c r="AG939" s="173">
        <f>IF(C939="","",IF(AND(COUNTIFS($J$18:J939,J939)=1,C939&lt;&gt;""),1,""))</f>
        <v>1</v>
      </c>
      <c r="AH939" s="173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2">
        <v>2020</v>
      </c>
      <c r="C940" s="172">
        <v>6</v>
      </c>
      <c r="D940" s="57" t="str">
        <f t="shared" si="177"/>
        <v>Q1</v>
      </c>
      <c r="E940" s="16" t="s">
        <v>35</v>
      </c>
      <c r="F940" s="172">
        <v>2020</v>
      </c>
      <c r="G940" s="172">
        <v>7</v>
      </c>
      <c r="H940" s="175"/>
      <c r="I940" s="57" t="str">
        <f t="shared" si="167"/>
        <v>Q2</v>
      </c>
      <c r="J940" s="175" t="s">
        <v>1106</v>
      </c>
      <c r="K940" s="175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76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4">
        <v>9.8900000000000002E-2</v>
      </c>
      <c r="AE940" s="173">
        <f t="shared" si="170"/>
        <v>0</v>
      </c>
      <c r="AF940" s="173" t="str">
        <f>IF(AND(COUNTIFS($J$18:J940,J940)=1,AE940=1),1,"")</f>
        <v/>
      </c>
      <c r="AG940" s="173">
        <f>IF(C940="","",IF(AND(COUNTIFS($J$18:J940,J940)=1,C940&lt;&gt;""),1,""))</f>
        <v>1</v>
      </c>
      <c r="AH940" s="173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2">
        <v>2020</v>
      </c>
      <c r="C941" s="172">
        <v>6</v>
      </c>
      <c r="D941" s="57" t="str">
        <f t="shared" si="177"/>
        <v>Q1</v>
      </c>
      <c r="E941" s="16" t="s">
        <v>35</v>
      </c>
      <c r="F941" s="172">
        <v>2020</v>
      </c>
      <c r="G941" s="172">
        <v>7</v>
      </c>
      <c r="H941" s="175"/>
      <c r="I941" s="57" t="str">
        <f t="shared" si="167"/>
        <v>Q2</v>
      </c>
      <c r="J941" s="175" t="s">
        <v>1028</v>
      </c>
      <c r="K941" s="175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76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4">
        <v>0.1169</v>
      </c>
      <c r="AE941" s="173">
        <f t="shared" si="170"/>
        <v>0</v>
      </c>
      <c r="AF941" s="173" t="str">
        <f>IF(AND(COUNTIFS($J$18:J941,J941)=1,AE941=1),1,"")</f>
        <v/>
      </c>
      <c r="AG941" s="173" t="str">
        <f>IF(C941="","",IF(AND(COUNTIFS($J$18:J941,J941)=1,C941&lt;&gt;""),1,""))</f>
        <v/>
      </c>
      <c r="AH941" s="173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2">
        <v>2020</v>
      </c>
      <c r="C942" s="172">
        <v>6</v>
      </c>
      <c r="D942" s="57" t="str">
        <f t="shared" si="177"/>
        <v>Q1</v>
      </c>
      <c r="E942" s="16" t="s">
        <v>35</v>
      </c>
      <c r="F942" s="172">
        <v>2020</v>
      </c>
      <c r="G942" s="172">
        <v>7</v>
      </c>
      <c r="H942" s="175"/>
      <c r="I942" s="57" t="str">
        <f t="shared" si="167"/>
        <v>Q2</v>
      </c>
      <c r="J942" s="175" t="s">
        <v>1108</v>
      </c>
      <c r="K942" s="175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76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4">
        <v>0.12770000000000001</v>
      </c>
      <c r="AE942" s="173">
        <f t="shared" si="170"/>
        <v>0</v>
      </c>
      <c r="AF942" s="173" t="str">
        <f>IF(AND(COUNTIFS($J$18:J942,J942)=1,AE942=1),1,"")</f>
        <v/>
      </c>
      <c r="AG942" s="173">
        <f>IF(C942="","",IF(AND(COUNTIFS($J$18:J942,J942)=1,C942&lt;&gt;""),1,""))</f>
        <v>1</v>
      </c>
      <c r="AH942" s="173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2">
        <v>2020</v>
      </c>
      <c r="C943" s="172">
        <v>6</v>
      </c>
      <c r="D943" s="57" t="str">
        <f t="shared" si="177"/>
        <v>Q1</v>
      </c>
      <c r="E943" s="16" t="s">
        <v>35</v>
      </c>
      <c r="F943" s="172">
        <v>2020</v>
      </c>
      <c r="G943" s="172">
        <v>7</v>
      </c>
      <c r="H943" s="175"/>
      <c r="I943" s="57" t="str">
        <f t="shared" si="167"/>
        <v>Q2</v>
      </c>
      <c r="J943" s="175" t="s">
        <v>1108</v>
      </c>
      <c r="K943" s="175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76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4">
        <v>0.12770000000000001</v>
      </c>
      <c r="AE943" s="173">
        <f t="shared" si="170"/>
        <v>0</v>
      </c>
      <c r="AF943" s="173" t="str">
        <f>IF(AND(COUNTIFS($J$18:J943,J943)=1,AE943=1),1,"")</f>
        <v/>
      </c>
      <c r="AG943" s="173" t="str">
        <f>IF(C943="","",IF(AND(COUNTIFS($J$18:J943,J943)=1,C943&lt;&gt;""),1,""))</f>
        <v/>
      </c>
      <c r="AH943" s="173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2">
        <v>2020</v>
      </c>
      <c r="C944" s="172">
        <v>6</v>
      </c>
      <c r="D944" s="57" t="str">
        <f t="shared" si="177"/>
        <v>Q1</v>
      </c>
      <c r="E944" s="16" t="s">
        <v>35</v>
      </c>
      <c r="F944" s="172">
        <v>2020</v>
      </c>
      <c r="G944" s="172">
        <v>7</v>
      </c>
      <c r="H944" s="175"/>
      <c r="I944" s="57" t="str">
        <f t="shared" si="167"/>
        <v>Q2</v>
      </c>
      <c r="J944" s="175" t="s">
        <v>1108</v>
      </c>
      <c r="K944" s="175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76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4">
        <v>0.12770000000000001</v>
      </c>
      <c r="AE944" s="173">
        <f t="shared" si="170"/>
        <v>0</v>
      </c>
      <c r="AF944" s="173" t="str">
        <f>IF(AND(COUNTIFS($J$18:J944,J944)=1,AE944=1),1,"")</f>
        <v/>
      </c>
      <c r="AG944" s="173" t="str">
        <f>IF(C944="","",IF(AND(COUNTIFS($J$18:J944,J944)=1,C944&lt;&gt;""),1,""))</f>
        <v/>
      </c>
      <c r="AH944" s="173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2">
        <v>2020</v>
      </c>
      <c r="C945" s="172">
        <v>6</v>
      </c>
      <c r="D945" s="57" t="str">
        <f t="shared" si="177"/>
        <v>Q1</v>
      </c>
      <c r="E945" s="16" t="s">
        <v>35</v>
      </c>
      <c r="F945" s="172">
        <v>2020</v>
      </c>
      <c r="G945" s="172">
        <v>7</v>
      </c>
      <c r="H945" s="175"/>
      <c r="I945" s="57" t="str">
        <f t="shared" si="167"/>
        <v>Q2</v>
      </c>
      <c r="J945" s="175" t="s">
        <v>1110</v>
      </c>
      <c r="K945" s="175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76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4">
        <v>9.2799999999999994E-2</v>
      </c>
      <c r="AE945" s="173">
        <f t="shared" si="170"/>
        <v>1</v>
      </c>
      <c r="AF945" s="173">
        <f>IF(AND(COUNTIFS($J$18:J945,J945)=1,AE945=1),1,"")</f>
        <v>1</v>
      </c>
      <c r="AG945" s="173">
        <f>IF(C945="","",IF(AND(COUNTIFS($J$18:J945,J945)=1,C945&lt;&gt;""),1,""))</f>
        <v>1</v>
      </c>
      <c r="AH945" s="173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2">
        <v>2020</v>
      </c>
      <c r="C946" s="172">
        <v>6</v>
      </c>
      <c r="D946" s="57" t="str">
        <f t="shared" si="177"/>
        <v>Q1</v>
      </c>
      <c r="E946" s="16" t="s">
        <v>35</v>
      </c>
      <c r="F946" s="172">
        <v>2020</v>
      </c>
      <c r="G946" s="172">
        <v>7</v>
      </c>
      <c r="H946" s="175"/>
      <c r="I946" s="57" t="str">
        <f t="shared" si="167"/>
        <v>Q2</v>
      </c>
      <c r="J946" s="175" t="s">
        <v>1032</v>
      </c>
      <c r="K946" s="175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76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4">
        <v>0.16439999999999999</v>
      </c>
      <c r="AE946" s="173">
        <f t="shared" si="170"/>
        <v>1</v>
      </c>
      <c r="AF946" s="173" t="str">
        <f>IF(AND(COUNTIFS($J$18:J946,J946)=1,AE946=1),1,"")</f>
        <v/>
      </c>
      <c r="AG946" s="173" t="str">
        <f>IF(C946="","",IF(AND(COUNTIFS($J$18:J946,J946)=1,C946&lt;&gt;""),1,""))</f>
        <v/>
      </c>
      <c r="AH946" s="173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2">
        <v>2020</v>
      </c>
      <c r="C947" s="172">
        <v>6</v>
      </c>
      <c r="D947" s="57" t="str">
        <f t="shared" si="177"/>
        <v>Q1</v>
      </c>
      <c r="E947" s="16" t="s">
        <v>35</v>
      </c>
      <c r="F947" s="172">
        <v>2020</v>
      </c>
      <c r="G947" s="172">
        <v>7</v>
      </c>
      <c r="H947" s="175"/>
      <c r="I947" s="57" t="str">
        <f t="shared" si="167"/>
        <v>Q2</v>
      </c>
      <c r="J947" s="175" t="s">
        <v>1114</v>
      </c>
      <c r="K947" s="175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76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4">
        <v>0.1661</v>
      </c>
      <c r="AE947" s="173">
        <f t="shared" si="170"/>
        <v>0</v>
      </c>
      <c r="AF947" s="173" t="str">
        <f>IF(AND(COUNTIFS($J$18:J947,J947)=1,AE947=1),1,"")</f>
        <v/>
      </c>
      <c r="AG947" s="173">
        <f>IF(C947="","",IF(AND(COUNTIFS($J$18:J947,J947)=1,C947&lt;&gt;""),1,""))</f>
        <v>1</v>
      </c>
      <c r="AH947" s="173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2">
        <v>2020</v>
      </c>
      <c r="C948" s="172">
        <v>6</v>
      </c>
      <c r="D948" s="57" t="str">
        <f t="shared" si="177"/>
        <v>Q1</v>
      </c>
      <c r="E948" s="16" t="s">
        <v>35</v>
      </c>
      <c r="F948" s="172">
        <v>2020</v>
      </c>
      <c r="G948" s="172">
        <v>7</v>
      </c>
      <c r="H948" s="175"/>
      <c r="I948" s="57" t="str">
        <f t="shared" si="167"/>
        <v>Q2</v>
      </c>
      <c r="J948" s="175" t="s">
        <v>1114</v>
      </c>
      <c r="K948" s="175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76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4">
        <v>0.1661</v>
      </c>
      <c r="AE948" s="173">
        <f t="shared" si="170"/>
        <v>0</v>
      </c>
      <c r="AF948" s="173" t="str">
        <f>IF(AND(COUNTIFS($J$18:J948,J948)=1,AE948=1),1,"")</f>
        <v/>
      </c>
      <c r="AG948" s="173" t="str">
        <f>IF(C948="","",IF(AND(COUNTIFS($J$18:J948,J948)=1,C948&lt;&gt;""),1,""))</f>
        <v/>
      </c>
      <c r="AH948" s="173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2">
        <v>2020</v>
      </c>
      <c r="C949" s="172">
        <v>6</v>
      </c>
      <c r="D949" s="57" t="str">
        <f t="shared" si="177"/>
        <v>Q1</v>
      </c>
      <c r="E949" s="16" t="s">
        <v>35</v>
      </c>
      <c r="F949" s="172">
        <v>2020</v>
      </c>
      <c r="G949" s="172">
        <v>7</v>
      </c>
      <c r="H949" s="175"/>
      <c r="I949" s="57" t="str">
        <f t="shared" si="167"/>
        <v>Q2</v>
      </c>
      <c r="J949" s="175" t="s">
        <v>1114</v>
      </c>
      <c r="K949" s="175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76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4">
        <v>0.1661</v>
      </c>
      <c r="AE949" s="173">
        <f t="shared" si="170"/>
        <v>0</v>
      </c>
      <c r="AF949" s="173" t="str">
        <f>IF(AND(COUNTIFS($J$18:J949,J949)=1,AE949=1),1,"")</f>
        <v/>
      </c>
      <c r="AG949" s="173" t="str">
        <f>IF(C949="","",IF(AND(COUNTIFS($J$18:J949,J949)=1,C949&lt;&gt;""),1,""))</f>
        <v/>
      </c>
      <c r="AH949" s="173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2">
        <v>2020</v>
      </c>
      <c r="C950" s="172">
        <v>6</v>
      </c>
      <c r="D950" s="57" t="str">
        <f t="shared" si="177"/>
        <v>Q1</v>
      </c>
      <c r="E950" s="16" t="s">
        <v>35</v>
      </c>
      <c r="F950" s="172">
        <v>2020</v>
      </c>
      <c r="G950" s="172">
        <v>7</v>
      </c>
      <c r="H950" s="175"/>
      <c r="I950" s="57" t="str">
        <f t="shared" si="167"/>
        <v>Q2</v>
      </c>
      <c r="J950" s="175" t="s">
        <v>1115</v>
      </c>
      <c r="K950" s="175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76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4">
        <v>0.16020000000000001</v>
      </c>
      <c r="AE950" s="173">
        <f t="shared" si="170"/>
        <v>0</v>
      </c>
      <c r="AF950" s="173" t="str">
        <f>IF(AND(COUNTIFS($J$18:J950,J950)=1,AE950=1),1,"")</f>
        <v/>
      </c>
      <c r="AG950" s="173">
        <f>IF(C950="","",IF(AND(COUNTIFS($J$18:J950,J950)=1,C950&lt;&gt;""),1,""))</f>
        <v>1</v>
      </c>
      <c r="AH950" s="173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2">
        <v>2020</v>
      </c>
      <c r="C951" s="172">
        <v>6</v>
      </c>
      <c r="D951" s="57" t="str">
        <f t="shared" si="177"/>
        <v>Q1</v>
      </c>
      <c r="E951" s="16" t="s">
        <v>35</v>
      </c>
      <c r="F951" s="172">
        <v>2020</v>
      </c>
      <c r="G951" s="172">
        <v>7</v>
      </c>
      <c r="H951" s="175"/>
      <c r="I951" s="57" t="str">
        <f t="shared" si="167"/>
        <v>Q2</v>
      </c>
      <c r="J951" s="175" t="s">
        <v>1115</v>
      </c>
      <c r="K951" s="175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76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4">
        <v>0.16020000000000001</v>
      </c>
      <c r="AE951" s="173">
        <f t="shared" si="170"/>
        <v>0</v>
      </c>
      <c r="AF951" s="173" t="str">
        <f>IF(AND(COUNTIFS($J$18:J951,J951)=1,AE951=1),1,"")</f>
        <v/>
      </c>
      <c r="AG951" s="173" t="str">
        <f>IF(C951="","",IF(AND(COUNTIFS($J$18:J951,J951)=1,C951&lt;&gt;""),1,""))</f>
        <v/>
      </c>
      <c r="AH951" s="173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2">
        <v>2020</v>
      </c>
      <c r="C952" s="172">
        <v>6</v>
      </c>
      <c r="D952" s="57" t="str">
        <f t="shared" si="177"/>
        <v>Q1</v>
      </c>
      <c r="E952" s="16" t="s">
        <v>35</v>
      </c>
      <c r="F952" s="172">
        <v>2020</v>
      </c>
      <c r="G952" s="172">
        <v>7</v>
      </c>
      <c r="H952" s="175"/>
      <c r="I952" s="57" t="str">
        <f t="shared" si="167"/>
        <v>Q2</v>
      </c>
      <c r="J952" s="175" t="s">
        <v>1117</v>
      </c>
      <c r="K952" s="175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76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4">
        <v>0.13500000000000001</v>
      </c>
      <c r="AE952" s="173">
        <f t="shared" si="170"/>
        <v>0</v>
      </c>
      <c r="AF952" s="173" t="str">
        <f>IF(AND(COUNTIFS($J$18:J952,J952)=1,AE952=1),1,"")</f>
        <v/>
      </c>
      <c r="AG952" s="173">
        <f>IF(C952="","",IF(AND(COUNTIFS($J$18:J952,J952)=1,C952&lt;&gt;""),1,""))</f>
        <v>1</v>
      </c>
      <c r="AH952" s="173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2">
        <v>2020</v>
      </c>
      <c r="C953" s="172">
        <v>6</v>
      </c>
      <c r="D953" s="57" t="str">
        <f t="shared" si="177"/>
        <v>Q1</v>
      </c>
      <c r="E953" s="16" t="s">
        <v>35</v>
      </c>
      <c r="F953" s="172">
        <v>2020</v>
      </c>
      <c r="G953" s="172">
        <v>7</v>
      </c>
      <c r="H953" s="175"/>
      <c r="I953" s="57" t="str">
        <f t="shared" si="167"/>
        <v>Q2</v>
      </c>
      <c r="J953" s="175" t="s">
        <v>1119</v>
      </c>
      <c r="K953" s="175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76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4">
        <v>0.1797</v>
      </c>
      <c r="AE953" s="173">
        <f t="shared" si="170"/>
        <v>0</v>
      </c>
      <c r="AF953" s="173" t="str">
        <f>IF(AND(COUNTIFS($J$18:J953,J953)=1,AE953=1),1,"")</f>
        <v/>
      </c>
      <c r="AG953" s="173">
        <f>IF(C953="","",IF(AND(COUNTIFS($J$18:J953,J953)=1,C953&lt;&gt;""),1,""))</f>
        <v>1</v>
      </c>
      <c r="AH953" s="173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2">
        <v>2020</v>
      </c>
      <c r="C954" s="172">
        <v>6</v>
      </c>
      <c r="D954" s="57" t="str">
        <f t="shared" si="177"/>
        <v>Q1</v>
      </c>
      <c r="E954" s="16" t="s">
        <v>35</v>
      </c>
      <c r="F954" s="172">
        <v>2020</v>
      </c>
      <c r="G954" s="172">
        <v>7</v>
      </c>
      <c r="H954" s="175"/>
      <c r="I954" s="57" t="str">
        <f t="shared" si="167"/>
        <v>Q2</v>
      </c>
      <c r="J954" s="175" t="s">
        <v>1119</v>
      </c>
      <c r="K954" s="175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76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4">
        <v>0.1797</v>
      </c>
      <c r="AE954" s="173">
        <f t="shared" si="170"/>
        <v>0</v>
      </c>
      <c r="AF954" s="173" t="str">
        <f>IF(AND(COUNTIFS($J$18:J954,J954)=1,AE954=1),1,"")</f>
        <v/>
      </c>
      <c r="AG954" s="173" t="str">
        <f>IF(C954="","",IF(AND(COUNTIFS($J$18:J954,J954)=1,C954&lt;&gt;""),1,""))</f>
        <v/>
      </c>
      <c r="AH954" s="173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2">
        <v>2020</v>
      </c>
      <c r="C955" s="172">
        <v>6</v>
      </c>
      <c r="D955" s="57" t="str">
        <f t="shared" si="177"/>
        <v>Q1</v>
      </c>
      <c r="E955" s="16" t="s">
        <v>35</v>
      </c>
      <c r="F955" s="172">
        <v>2020</v>
      </c>
      <c r="G955" s="172">
        <v>7</v>
      </c>
      <c r="H955" s="175"/>
      <c r="I955" s="57" t="str">
        <f t="shared" si="167"/>
        <v>Q2</v>
      </c>
      <c r="J955" s="175" t="s">
        <v>1119</v>
      </c>
      <c r="K955" s="175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76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4">
        <v>0.1797</v>
      </c>
      <c r="AE955" s="173">
        <f t="shared" si="170"/>
        <v>0</v>
      </c>
      <c r="AF955" s="173" t="str">
        <f>IF(AND(COUNTIFS($J$18:J955,J955)=1,AE955=1),1,"")</f>
        <v/>
      </c>
      <c r="AG955" s="173" t="str">
        <f>IF(C955="","",IF(AND(COUNTIFS($J$18:J955,J955)=1,C955&lt;&gt;""),1,""))</f>
        <v/>
      </c>
      <c r="AH955" s="173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2">
        <v>2020</v>
      </c>
      <c r="C956" s="172">
        <v>6</v>
      </c>
      <c r="D956" s="57" t="str">
        <f t="shared" si="177"/>
        <v>Q1</v>
      </c>
      <c r="E956" s="16" t="s">
        <v>35</v>
      </c>
      <c r="F956" s="172">
        <v>2020</v>
      </c>
      <c r="G956" s="172">
        <v>7</v>
      </c>
      <c r="H956" s="175"/>
      <c r="I956" s="57" t="str">
        <f t="shared" si="167"/>
        <v>Q2</v>
      </c>
      <c r="J956" s="175" t="s">
        <v>1119</v>
      </c>
      <c r="K956" s="175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76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4">
        <v>0.1797</v>
      </c>
      <c r="AE956" s="173">
        <f t="shared" si="170"/>
        <v>0</v>
      </c>
      <c r="AF956" s="173" t="str">
        <f>IF(AND(COUNTIFS($J$18:J956,J956)=1,AE956=1),1,"")</f>
        <v/>
      </c>
      <c r="AG956" s="173" t="str">
        <f>IF(C956="","",IF(AND(COUNTIFS($J$18:J956,J956)=1,C956&lt;&gt;""),1,""))</f>
        <v/>
      </c>
      <c r="AH956" s="173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2">
        <v>2020</v>
      </c>
      <c r="C957" s="172">
        <v>6</v>
      </c>
      <c r="D957" s="57" t="str">
        <f t="shared" si="177"/>
        <v>Q1</v>
      </c>
      <c r="E957" s="16" t="s">
        <v>35</v>
      </c>
      <c r="F957" s="172">
        <v>2020</v>
      </c>
      <c r="G957" s="172">
        <v>7</v>
      </c>
      <c r="H957" s="175"/>
      <c r="I957" s="57" t="str">
        <f t="shared" si="167"/>
        <v>Q2</v>
      </c>
      <c r="J957" s="175" t="s">
        <v>1120</v>
      </c>
      <c r="K957" s="175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76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4">
        <v>0.21299999999999999</v>
      </c>
      <c r="AE957" s="173">
        <f t="shared" si="170"/>
        <v>0</v>
      </c>
      <c r="AF957" s="173" t="str">
        <f>IF(AND(COUNTIFS($J$18:J957,J957)=1,AE957=1),1,"")</f>
        <v/>
      </c>
      <c r="AG957" s="173">
        <f>IF(C957="","",IF(AND(COUNTIFS($J$18:J957,J957)=1,C957&lt;&gt;""),1,""))</f>
        <v>1</v>
      </c>
      <c r="AH957" s="173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2">
        <v>2020</v>
      </c>
      <c r="C958" s="172">
        <v>6</v>
      </c>
      <c r="D958" s="57" t="str">
        <f t="shared" si="177"/>
        <v>Q1</v>
      </c>
      <c r="E958" s="16" t="s">
        <v>35</v>
      </c>
      <c r="F958" s="172">
        <v>2020</v>
      </c>
      <c r="G958" s="172">
        <v>7</v>
      </c>
      <c r="H958" s="175"/>
      <c r="I958" s="57" t="str">
        <f t="shared" si="167"/>
        <v>Q2</v>
      </c>
      <c r="J958" s="175" t="s">
        <v>1120</v>
      </c>
      <c r="K958" s="175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76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4">
        <v>0.21299999999999999</v>
      </c>
      <c r="AE958" s="173">
        <f t="shared" si="170"/>
        <v>0</v>
      </c>
      <c r="AF958" s="173" t="str">
        <f>IF(AND(COUNTIFS($J$18:J958,J958)=1,AE958=1),1,"")</f>
        <v/>
      </c>
      <c r="AG958" s="173" t="str">
        <f>IF(C958="","",IF(AND(COUNTIFS($J$18:J958,J958)=1,C958&lt;&gt;""),1,""))</f>
        <v/>
      </c>
      <c r="AH958" s="173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2">
        <v>2020</v>
      </c>
      <c r="C959" s="172">
        <v>6</v>
      </c>
      <c r="D959" s="57" t="str">
        <f t="shared" si="177"/>
        <v>Q1</v>
      </c>
      <c r="E959" s="16" t="s">
        <v>35</v>
      </c>
      <c r="F959" s="172">
        <v>2020</v>
      </c>
      <c r="G959" s="172">
        <v>7</v>
      </c>
      <c r="H959" s="175"/>
      <c r="I959" s="57" t="str">
        <f t="shared" si="167"/>
        <v>Q2</v>
      </c>
      <c r="J959" s="175" t="s">
        <v>1120</v>
      </c>
      <c r="K959" s="175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76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4">
        <v>0.21299999999999999</v>
      </c>
      <c r="AE959" s="173">
        <f t="shared" si="170"/>
        <v>0</v>
      </c>
      <c r="AF959" s="173" t="str">
        <f>IF(AND(COUNTIFS($J$18:J959,J959)=1,AE959=1),1,"")</f>
        <v/>
      </c>
      <c r="AG959" s="173" t="str">
        <f>IF(C959="","",IF(AND(COUNTIFS($J$18:J959,J959)=1,C959&lt;&gt;""),1,""))</f>
        <v/>
      </c>
      <c r="AH959" s="173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2">
        <v>2020</v>
      </c>
      <c r="C960" s="172">
        <v>6</v>
      </c>
      <c r="D960" s="57" t="str">
        <f t="shared" si="177"/>
        <v>Q1</v>
      </c>
      <c r="E960" s="16" t="s">
        <v>35</v>
      </c>
      <c r="F960" s="172">
        <v>2020</v>
      </c>
      <c r="G960" s="172">
        <v>7</v>
      </c>
      <c r="H960" s="175"/>
      <c r="I960" s="57" t="str">
        <f t="shared" si="167"/>
        <v>Q2</v>
      </c>
      <c r="J960" s="175" t="s">
        <v>1123</v>
      </c>
      <c r="K960" s="175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76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4">
        <v>0.1172</v>
      </c>
      <c r="AE960" s="173">
        <f t="shared" si="170"/>
        <v>0</v>
      </c>
      <c r="AF960" s="173" t="str">
        <f>IF(AND(COUNTIFS($J$18:J960,J960)=1,AE960=1),1,"")</f>
        <v/>
      </c>
      <c r="AG960" s="173">
        <f>IF(C960="","",IF(AND(COUNTIFS($J$18:J960,J960)=1,C960&lt;&gt;""),1,""))</f>
        <v>1</v>
      </c>
      <c r="AH960" s="173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2">
        <v>2020</v>
      </c>
      <c r="C961" s="172">
        <v>6</v>
      </c>
      <c r="D961" s="57" t="str">
        <f t="shared" si="177"/>
        <v>Q1</v>
      </c>
      <c r="E961" s="16" t="s">
        <v>35</v>
      </c>
      <c r="F961" s="172">
        <v>2020</v>
      </c>
      <c r="G961" s="172">
        <v>7</v>
      </c>
      <c r="H961" s="175"/>
      <c r="I961" s="57" t="str">
        <f t="shared" si="167"/>
        <v>Q2</v>
      </c>
      <c r="J961" s="175" t="s">
        <v>1125</v>
      </c>
      <c r="K961" s="175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76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4">
        <v>0.26040000000000002</v>
      </c>
      <c r="AE961" s="173">
        <f t="shared" si="170"/>
        <v>0</v>
      </c>
      <c r="AF961" s="173" t="str">
        <f>IF(AND(COUNTIFS($J$18:J961,J961)=1,AE961=1),1,"")</f>
        <v/>
      </c>
      <c r="AG961" s="173">
        <f>IF(C961="","",IF(AND(COUNTIFS($J$18:J961,J961)=1,C961&lt;&gt;""),1,""))</f>
        <v>1</v>
      </c>
      <c r="AH961" s="173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2">
        <v>2020</v>
      </c>
      <c r="C962" s="172">
        <v>7</v>
      </c>
      <c r="D962" s="57" t="str">
        <f t="shared" si="177"/>
        <v>Q2</v>
      </c>
      <c r="E962" s="16" t="s">
        <v>35</v>
      </c>
      <c r="F962" s="172">
        <v>2020</v>
      </c>
      <c r="G962" s="172">
        <v>7</v>
      </c>
      <c r="H962" s="175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5" t="s">
        <v>1127</v>
      </c>
      <c r="K962" s="175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76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4">
        <v>0.11269999999999999</v>
      </c>
      <c r="AE962" s="173">
        <f t="shared" ref="AE962:AE1025" si="182">IF(Q962="","",IF(Q962="Yes",1,0))</f>
        <v>0</v>
      </c>
      <c r="AF962" s="173" t="str">
        <f>IF(AND(COUNTIFS($J$18:J962,J962)=1,AE962=1),1,"")</f>
        <v/>
      </c>
      <c r="AG962" s="173">
        <f>IF(C962="","",IF(AND(COUNTIFS($J$18:J962,J962)=1,C962&lt;&gt;""),1,""))</f>
        <v>1</v>
      </c>
      <c r="AH962" s="173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2">
        <v>2020</v>
      </c>
      <c r="C963" s="172">
        <v>5</v>
      </c>
      <c r="D963" s="57" t="str">
        <f t="shared" si="177"/>
        <v>Q1</v>
      </c>
      <c r="E963" s="16" t="s">
        <v>35</v>
      </c>
      <c r="F963" s="172">
        <v>2020</v>
      </c>
      <c r="G963" s="172">
        <v>7</v>
      </c>
      <c r="H963" s="175"/>
      <c r="I963" s="57" t="str">
        <f t="shared" si="179"/>
        <v>Q2</v>
      </c>
      <c r="J963" s="175" t="s">
        <v>1129</v>
      </c>
      <c r="K963" s="175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76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4">
        <v>0.10539999999999999</v>
      </c>
      <c r="AE963" s="173">
        <f t="shared" si="182"/>
        <v>0</v>
      </c>
      <c r="AF963" s="173" t="str">
        <f>IF(AND(COUNTIFS($J$18:J963,J963)=1,AE963=1),1,"")</f>
        <v/>
      </c>
      <c r="AG963" s="173">
        <f>IF(C963="","",IF(AND(COUNTIFS($J$18:J963,J963)=1,C963&lt;&gt;""),1,""))</f>
        <v>1</v>
      </c>
      <c r="AH963" s="173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2">
        <v>2020</v>
      </c>
      <c r="C964" s="172">
        <v>7</v>
      </c>
      <c r="D964" s="57" t="str">
        <f t="shared" si="177"/>
        <v>Q2</v>
      </c>
      <c r="E964" s="16" t="s">
        <v>35</v>
      </c>
      <c r="F964" s="172">
        <v>2020</v>
      </c>
      <c r="G964" s="172">
        <v>7</v>
      </c>
      <c r="H964" s="175"/>
      <c r="I964" s="57" t="str">
        <f t="shared" si="179"/>
        <v>Q2</v>
      </c>
      <c r="J964" s="175" t="s">
        <v>1131</v>
      </c>
      <c r="K964" s="175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76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4">
        <v>0.15029999999999999</v>
      </c>
      <c r="AE964" s="173">
        <f t="shared" si="182"/>
        <v>0</v>
      </c>
      <c r="AF964" s="173" t="str">
        <f>IF(AND(COUNTIFS($J$18:J964,J964)=1,AE964=1),1,"")</f>
        <v/>
      </c>
      <c r="AG964" s="173">
        <f>IF(C964="","",IF(AND(COUNTIFS($J$18:J964,J964)=1,C964&lt;&gt;""),1,""))</f>
        <v>1</v>
      </c>
      <c r="AH964" s="173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2">
        <v>2020</v>
      </c>
      <c r="C965" s="172">
        <v>7</v>
      </c>
      <c r="D965" s="57" t="str">
        <f t="shared" si="177"/>
        <v>Q2</v>
      </c>
      <c r="E965" s="16" t="s">
        <v>35</v>
      </c>
      <c r="F965" s="172">
        <v>2020</v>
      </c>
      <c r="G965" s="172">
        <v>7</v>
      </c>
      <c r="H965" s="175"/>
      <c r="I965" s="57" t="str">
        <f t="shared" si="179"/>
        <v>Q2</v>
      </c>
      <c r="J965" s="175" t="s">
        <v>1133</v>
      </c>
      <c r="K965" s="175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76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4">
        <v>0.1318</v>
      </c>
      <c r="AE965" s="173">
        <f t="shared" si="182"/>
        <v>0</v>
      </c>
      <c r="AF965" s="173" t="str">
        <f>IF(AND(COUNTIFS($J$18:J965,J965)=1,AE965=1),1,"")</f>
        <v/>
      </c>
      <c r="AG965" s="173">
        <f>IF(C965="","",IF(AND(COUNTIFS($J$18:J965,J965)=1,C965&lt;&gt;""),1,""))</f>
        <v>1</v>
      </c>
      <c r="AH965" s="173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2">
        <v>2020</v>
      </c>
      <c r="C966" s="172">
        <v>7</v>
      </c>
      <c r="D966" s="57" t="str">
        <f t="shared" si="177"/>
        <v>Q2</v>
      </c>
      <c r="E966" s="16" t="s">
        <v>35</v>
      </c>
      <c r="F966" s="172">
        <v>2020</v>
      </c>
      <c r="G966" s="172">
        <v>7</v>
      </c>
      <c r="H966" s="175"/>
      <c r="I966" s="57" t="str">
        <f t="shared" si="179"/>
        <v>Q2</v>
      </c>
      <c r="J966" s="175" t="s">
        <v>1135</v>
      </c>
      <c r="K966" s="175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76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4">
        <v>0.109</v>
      </c>
      <c r="AE966" s="173">
        <f t="shared" si="182"/>
        <v>0</v>
      </c>
      <c r="AF966" s="173" t="str">
        <f>IF(AND(COUNTIFS($J$18:J966,J966)=1,AE966=1),1,"")</f>
        <v/>
      </c>
      <c r="AG966" s="173">
        <f>IF(C966="","",IF(AND(COUNTIFS($J$18:J966,J966)=1,C966&lt;&gt;""),1,""))</f>
        <v>1</v>
      </c>
      <c r="AH966" s="173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2">
        <v>2020</v>
      </c>
      <c r="C967" s="172">
        <v>7</v>
      </c>
      <c r="D967" s="57" t="str">
        <f t="shared" si="177"/>
        <v>Q2</v>
      </c>
      <c r="E967" s="16" t="s">
        <v>35</v>
      </c>
      <c r="F967" s="172">
        <v>2020</v>
      </c>
      <c r="G967" s="172">
        <v>7</v>
      </c>
      <c r="H967" s="175"/>
      <c r="I967" s="57" t="str">
        <f t="shared" si="179"/>
        <v>Q2</v>
      </c>
      <c r="J967" s="175" t="s">
        <v>1137</v>
      </c>
      <c r="K967" s="175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76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4">
        <v>0.16200000000000001</v>
      </c>
      <c r="AE967" s="173">
        <f t="shared" si="182"/>
        <v>1</v>
      </c>
      <c r="AF967" s="173">
        <f>IF(AND(COUNTIFS($J$18:J967,J967)=1,AE967=1),1,"")</f>
        <v>1</v>
      </c>
      <c r="AG967" s="173">
        <f>IF(C967="","",IF(AND(COUNTIFS($J$18:J967,J967)=1,C967&lt;&gt;""),1,""))</f>
        <v>1</v>
      </c>
      <c r="AH967" s="173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2">
        <v>2020</v>
      </c>
      <c r="C968" s="172">
        <v>2</v>
      </c>
      <c r="D968" s="57" t="str">
        <f t="shared" si="177"/>
        <v>Q4</v>
      </c>
      <c r="E968" s="16" t="s">
        <v>35</v>
      </c>
      <c r="F968" s="172">
        <v>2020</v>
      </c>
      <c r="G968" s="172">
        <v>6</v>
      </c>
      <c r="H968" s="175"/>
      <c r="I968" s="57" t="str">
        <f t="shared" si="179"/>
        <v>Q1</v>
      </c>
      <c r="J968" s="175" t="s">
        <v>1139</v>
      </c>
      <c r="K968" s="175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76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4">
        <v>0.1232</v>
      </c>
      <c r="AE968" s="173">
        <f t="shared" si="182"/>
        <v>1</v>
      </c>
      <c r="AF968" s="173">
        <f>IF(AND(COUNTIFS($J$18:J968,J968)=1,AE968=1),1,"")</f>
        <v>1</v>
      </c>
      <c r="AG968" s="173">
        <f>IF(C968="","",IF(AND(COUNTIFS($J$18:J968,J968)=1,C968&lt;&gt;""),1,""))</f>
        <v>1</v>
      </c>
      <c r="AH968" s="173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2">
        <v>2020</v>
      </c>
      <c r="C969" s="172">
        <v>3</v>
      </c>
      <c r="D969" s="57" t="str">
        <f t="shared" si="177"/>
        <v>Q4</v>
      </c>
      <c r="E969" s="16" t="s">
        <v>35</v>
      </c>
      <c r="F969" s="172">
        <v>2020</v>
      </c>
      <c r="G969" s="172">
        <v>6</v>
      </c>
      <c r="H969" s="175"/>
      <c r="I969" s="57" t="str">
        <f t="shared" si="179"/>
        <v>Q1</v>
      </c>
      <c r="J969" s="175" t="s">
        <v>1141</v>
      </c>
      <c r="K969" s="175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76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4">
        <v>0.16669999999999999</v>
      </c>
      <c r="AE969" s="173">
        <f t="shared" si="182"/>
        <v>1</v>
      </c>
      <c r="AF969" s="173">
        <f>IF(AND(COUNTIFS($J$18:J969,J969)=1,AE969=1),1,"")</f>
        <v>1</v>
      </c>
      <c r="AG969" s="173">
        <f>IF(C969="","",IF(AND(COUNTIFS($J$18:J969,J969)=1,C969&lt;&gt;""),1,""))</f>
        <v>1</v>
      </c>
      <c r="AH969" s="173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2">
        <v>2020</v>
      </c>
      <c r="C970" s="172">
        <v>3</v>
      </c>
      <c r="D970" s="57" t="str">
        <f t="shared" si="177"/>
        <v>Q4</v>
      </c>
      <c r="E970" s="16" t="s">
        <v>35</v>
      </c>
      <c r="F970" s="172">
        <v>2020</v>
      </c>
      <c r="G970" s="172">
        <v>6</v>
      </c>
      <c r="H970" s="175"/>
      <c r="I970" s="57" t="str">
        <f t="shared" si="179"/>
        <v>Q1</v>
      </c>
      <c r="J970" s="175" t="s">
        <v>1141</v>
      </c>
      <c r="K970" s="175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76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4">
        <v>0.16669999999999999</v>
      </c>
      <c r="AE970" s="173">
        <f t="shared" si="182"/>
        <v>1</v>
      </c>
      <c r="AF970" s="173" t="str">
        <f>IF(AND(COUNTIFS($J$18:J970,J970)=1,AE970=1),1,"")</f>
        <v/>
      </c>
      <c r="AG970" s="173" t="str">
        <f>IF(C970="","",IF(AND(COUNTIFS($J$18:J970,J970)=1,C970&lt;&gt;""),1,""))</f>
        <v/>
      </c>
      <c r="AH970" s="173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2">
        <v>2020</v>
      </c>
      <c r="C971" s="172">
        <v>3</v>
      </c>
      <c r="D971" s="57" t="str">
        <f t="shared" si="177"/>
        <v>Q4</v>
      </c>
      <c r="E971" s="16" t="s">
        <v>35</v>
      </c>
      <c r="F971" s="172">
        <v>2020</v>
      </c>
      <c r="G971" s="172">
        <v>6</v>
      </c>
      <c r="H971" s="175"/>
      <c r="I971" s="57" t="str">
        <f t="shared" si="179"/>
        <v>Q1</v>
      </c>
      <c r="J971" s="175" t="s">
        <v>1143</v>
      </c>
      <c r="K971" s="175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76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4">
        <v>0.16170000000000001</v>
      </c>
      <c r="AE971" s="173">
        <f t="shared" si="182"/>
        <v>0</v>
      </c>
      <c r="AF971" s="173" t="str">
        <f>IF(AND(COUNTIFS($J$18:J971,J971)=1,AE971=1),1,"")</f>
        <v/>
      </c>
      <c r="AG971" s="173">
        <f>IF(C971="","",IF(AND(COUNTIFS($J$18:J971,J971)=1,C971&lt;&gt;""),1,""))</f>
        <v>1</v>
      </c>
      <c r="AH971" s="173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2">
        <v>2020</v>
      </c>
      <c r="C972" s="172">
        <v>3</v>
      </c>
      <c r="D972" s="57" t="str">
        <f t="shared" si="177"/>
        <v>Q4</v>
      </c>
      <c r="E972" s="16" t="s">
        <v>35</v>
      </c>
      <c r="F972" s="172">
        <v>2020</v>
      </c>
      <c r="G972" s="172">
        <v>6</v>
      </c>
      <c r="H972" s="175"/>
      <c r="I972" s="57" t="str">
        <f t="shared" si="179"/>
        <v>Q1</v>
      </c>
      <c r="J972" s="175" t="s">
        <v>1143</v>
      </c>
      <c r="K972" s="175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76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4">
        <v>0.16170000000000001</v>
      </c>
      <c r="AE972" s="173">
        <f t="shared" si="182"/>
        <v>0</v>
      </c>
      <c r="AF972" s="173" t="str">
        <f>IF(AND(COUNTIFS($J$18:J972,J972)=1,AE972=1),1,"")</f>
        <v/>
      </c>
      <c r="AG972" s="173" t="str">
        <f>IF(C972="","",IF(AND(COUNTIFS($J$18:J972,J972)=1,C972&lt;&gt;""),1,""))</f>
        <v/>
      </c>
      <c r="AH972" s="173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2">
        <v>2020</v>
      </c>
      <c r="C973" s="172">
        <v>4</v>
      </c>
      <c r="D973" s="57" t="str">
        <f t="shared" si="177"/>
        <v>Q1</v>
      </c>
      <c r="E973" s="16" t="s">
        <v>35</v>
      </c>
      <c r="F973" s="172">
        <v>2020</v>
      </c>
      <c r="G973" s="172">
        <v>6</v>
      </c>
      <c r="H973" s="175"/>
      <c r="I973" s="57" t="str">
        <f t="shared" si="179"/>
        <v>Q1</v>
      </c>
      <c r="J973" s="175" t="s">
        <v>1144</v>
      </c>
      <c r="K973" s="175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76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4">
        <v>9.1700000000000004E-2</v>
      </c>
      <c r="AE973" s="173">
        <f t="shared" si="182"/>
        <v>0</v>
      </c>
      <c r="AF973" s="173" t="str">
        <f>IF(AND(COUNTIFS($J$18:J973,J973)=1,AE973=1),1,"")</f>
        <v/>
      </c>
      <c r="AG973" s="173">
        <f>IF(C973="","",IF(AND(COUNTIFS($J$18:J973,J973)=1,C973&lt;&gt;""),1,""))</f>
        <v>1</v>
      </c>
      <c r="AH973" s="173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2">
        <v>2020</v>
      </c>
      <c r="C974" s="172">
        <v>4</v>
      </c>
      <c r="D974" s="57" t="str">
        <f t="shared" si="177"/>
        <v>Q1</v>
      </c>
      <c r="E974" s="16" t="s">
        <v>35</v>
      </c>
      <c r="F974" s="172">
        <v>2020</v>
      </c>
      <c r="G974" s="172">
        <v>6</v>
      </c>
      <c r="H974" s="175"/>
      <c r="I974" s="57" t="str">
        <f t="shared" si="179"/>
        <v>Q1</v>
      </c>
      <c r="J974" s="175" t="s">
        <v>1146</v>
      </c>
      <c r="K974" s="175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76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4">
        <v>0.1439</v>
      </c>
      <c r="AE974" s="173">
        <f t="shared" si="182"/>
        <v>1</v>
      </c>
      <c r="AF974" s="173">
        <f>IF(AND(COUNTIFS($J$18:J974,J974)=1,AE974=1),1,"")</f>
        <v>1</v>
      </c>
      <c r="AG974" s="173">
        <f>IF(C974="","",IF(AND(COUNTIFS($J$18:J974,J974)=1,C974&lt;&gt;""),1,""))</f>
        <v>1</v>
      </c>
      <c r="AH974" s="173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2">
        <v>2020</v>
      </c>
      <c r="C975" s="172">
        <v>4</v>
      </c>
      <c r="D975" s="57" t="str">
        <f t="shared" si="177"/>
        <v>Q1</v>
      </c>
      <c r="E975" s="16" t="s">
        <v>35</v>
      </c>
      <c r="F975" s="172">
        <v>2020</v>
      </c>
      <c r="G975" s="172">
        <v>6</v>
      </c>
      <c r="H975" s="175"/>
      <c r="I975" s="57" t="str">
        <f t="shared" si="179"/>
        <v>Q1</v>
      </c>
      <c r="J975" s="175" t="s">
        <v>1149</v>
      </c>
      <c r="K975" s="175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76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4">
        <v>0.2341</v>
      </c>
      <c r="AE975" s="173">
        <f t="shared" si="182"/>
        <v>0</v>
      </c>
      <c r="AF975" s="173" t="str">
        <f>IF(AND(COUNTIFS($J$18:J975,J975)=1,AE975=1),1,"")</f>
        <v/>
      </c>
      <c r="AG975" s="173">
        <f>IF(C975="","",IF(AND(COUNTIFS($J$18:J975,J975)=1,C975&lt;&gt;""),1,""))</f>
        <v>1</v>
      </c>
      <c r="AH975" s="173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2">
        <v>2020</v>
      </c>
      <c r="C976" s="172">
        <v>4</v>
      </c>
      <c r="D976" s="57" t="str">
        <f t="shared" si="177"/>
        <v>Q1</v>
      </c>
      <c r="E976" s="16" t="s">
        <v>35</v>
      </c>
      <c r="F976" s="172">
        <v>2020</v>
      </c>
      <c r="G976" s="172">
        <v>6</v>
      </c>
      <c r="H976" s="175"/>
      <c r="I976" s="57" t="str">
        <f t="shared" si="179"/>
        <v>Q1</v>
      </c>
      <c r="J976" s="175" t="s">
        <v>1149</v>
      </c>
      <c r="K976" s="175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76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4">
        <v>0.2341</v>
      </c>
      <c r="AE976" s="173">
        <f t="shared" si="182"/>
        <v>0</v>
      </c>
      <c r="AF976" s="173" t="str">
        <f>IF(AND(COUNTIFS($J$18:J976,J976)=1,AE976=1),1,"")</f>
        <v/>
      </c>
      <c r="AG976" s="173" t="str">
        <f>IF(C976="","",IF(AND(COUNTIFS($J$18:J976,J976)=1,C976&lt;&gt;""),1,""))</f>
        <v/>
      </c>
      <c r="AH976" s="173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2">
        <v>2020</v>
      </c>
      <c r="C977" s="172">
        <v>4</v>
      </c>
      <c r="D977" s="57" t="str">
        <f t="shared" si="177"/>
        <v>Q1</v>
      </c>
      <c r="E977" s="16" t="s">
        <v>35</v>
      </c>
      <c r="F977" s="172">
        <v>2020</v>
      </c>
      <c r="G977" s="172">
        <v>6</v>
      </c>
      <c r="H977" s="175"/>
      <c r="I977" s="57" t="str">
        <f t="shared" si="179"/>
        <v>Q1</v>
      </c>
      <c r="J977" s="175" t="s">
        <v>1149</v>
      </c>
      <c r="K977" s="175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76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4">
        <v>0.2341</v>
      </c>
      <c r="AE977" s="173">
        <f t="shared" si="182"/>
        <v>0</v>
      </c>
      <c r="AF977" s="173" t="str">
        <f>IF(AND(COUNTIFS($J$18:J977,J977)=1,AE977=1),1,"")</f>
        <v/>
      </c>
      <c r="AG977" s="173" t="str">
        <f>IF(C977="","",IF(AND(COUNTIFS($J$18:J977,J977)=1,C977&lt;&gt;""),1,""))</f>
        <v/>
      </c>
      <c r="AH977" s="173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2">
        <v>2020</v>
      </c>
      <c r="C978" s="172">
        <v>4</v>
      </c>
      <c r="D978" s="57" t="str">
        <f t="shared" si="177"/>
        <v>Q1</v>
      </c>
      <c r="E978" s="16" t="s">
        <v>35</v>
      </c>
      <c r="F978" s="172">
        <v>2020</v>
      </c>
      <c r="G978" s="172">
        <v>6</v>
      </c>
      <c r="H978" s="175"/>
      <c r="I978" s="57" t="str">
        <f t="shared" si="179"/>
        <v>Q1</v>
      </c>
      <c r="J978" s="175" t="s">
        <v>1151</v>
      </c>
      <c r="K978" s="175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76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4">
        <v>0.1469</v>
      </c>
      <c r="AE978" s="173">
        <f t="shared" si="182"/>
        <v>1</v>
      </c>
      <c r="AF978" s="173">
        <f>IF(AND(COUNTIFS($J$18:J978,J978)=1,AE978=1),1,"")</f>
        <v>1</v>
      </c>
      <c r="AG978" s="173">
        <f>IF(C978="","",IF(AND(COUNTIFS($J$18:J978,J978)=1,C978&lt;&gt;""),1,""))</f>
        <v>1</v>
      </c>
      <c r="AH978" s="173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2">
        <v>2020</v>
      </c>
      <c r="C979" s="172">
        <v>4</v>
      </c>
      <c r="D979" s="57" t="str">
        <f t="shared" si="177"/>
        <v>Q1</v>
      </c>
      <c r="E979" s="16" t="s">
        <v>35</v>
      </c>
      <c r="F979" s="172">
        <v>2020</v>
      </c>
      <c r="G979" s="172">
        <v>6</v>
      </c>
      <c r="H979" s="175"/>
      <c r="I979" s="57" t="str">
        <f t="shared" si="179"/>
        <v>Q1</v>
      </c>
      <c r="J979" s="175" t="s">
        <v>1153</v>
      </c>
      <c r="K979" s="175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76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4">
        <v>0.11</v>
      </c>
      <c r="AE979" s="173">
        <f t="shared" si="182"/>
        <v>1</v>
      </c>
      <c r="AF979" s="173">
        <f>IF(AND(COUNTIFS($J$18:J979,J979)=1,AE979=1),1,"")</f>
        <v>1</v>
      </c>
      <c r="AG979" s="173">
        <f>IF(C979="","",IF(AND(COUNTIFS($J$18:J979,J979)=1,C979&lt;&gt;""),1,""))</f>
        <v>1</v>
      </c>
      <c r="AH979" s="173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2">
        <v>2020</v>
      </c>
      <c r="C980" s="172">
        <v>1</v>
      </c>
      <c r="D980" s="57" t="str">
        <f t="shared" si="177"/>
        <v>Q4</v>
      </c>
      <c r="E980" s="16" t="s">
        <v>35</v>
      </c>
      <c r="F980" s="172">
        <v>2020</v>
      </c>
      <c r="G980" s="172">
        <v>6</v>
      </c>
      <c r="H980" s="175"/>
      <c r="I980" s="57" t="str">
        <f t="shared" si="179"/>
        <v>Q1</v>
      </c>
      <c r="J980" s="175" t="s">
        <v>1156</v>
      </c>
      <c r="K980" s="175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76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4">
        <v>4.5699999999999998E-2</v>
      </c>
      <c r="AE980" s="173">
        <f t="shared" si="182"/>
        <v>0</v>
      </c>
      <c r="AF980" s="173" t="str">
        <f>IF(AND(COUNTIFS($J$18:J980,J980)=1,AE980=1),1,"")</f>
        <v/>
      </c>
      <c r="AG980" s="173">
        <f>IF(C980="","",IF(AND(COUNTIFS($J$18:J980,J980)=1,C980&lt;&gt;""),1,""))</f>
        <v>1</v>
      </c>
      <c r="AH980" s="173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2">
        <v>2020</v>
      </c>
      <c r="C981" s="172">
        <v>4</v>
      </c>
      <c r="D981" s="57" t="str">
        <f t="shared" si="177"/>
        <v>Q1</v>
      </c>
      <c r="E981" s="16" t="s">
        <v>35</v>
      </c>
      <c r="F981" s="172">
        <v>2020</v>
      </c>
      <c r="G981" s="172">
        <v>6</v>
      </c>
      <c r="H981" s="175"/>
      <c r="I981" s="57" t="str">
        <f t="shared" si="179"/>
        <v>Q1</v>
      </c>
      <c r="J981" s="175" t="s">
        <v>1158</v>
      </c>
      <c r="K981" s="175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76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4">
        <v>8.3799999999999999E-2</v>
      </c>
      <c r="AE981" s="173">
        <f t="shared" si="182"/>
        <v>1</v>
      </c>
      <c r="AF981" s="173">
        <f>IF(AND(COUNTIFS($J$18:J981,J981)=1,AE981=1),1,"")</f>
        <v>1</v>
      </c>
      <c r="AG981" s="173">
        <f>IF(C981="","",IF(AND(COUNTIFS($J$18:J981,J981)=1,C981&lt;&gt;""),1,""))</f>
        <v>1</v>
      </c>
      <c r="AH981" s="173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2">
        <v>2020</v>
      </c>
      <c r="C982" s="172">
        <v>4</v>
      </c>
      <c r="D982" s="57" t="str">
        <f t="shared" si="177"/>
        <v>Q1</v>
      </c>
      <c r="E982" s="16" t="s">
        <v>35</v>
      </c>
      <c r="F982" s="172">
        <v>2020</v>
      </c>
      <c r="G982" s="172">
        <v>6</v>
      </c>
      <c r="H982" s="175"/>
      <c r="I982" s="57" t="str">
        <f t="shared" si="179"/>
        <v>Q1</v>
      </c>
      <c r="J982" s="175" t="s">
        <v>1158</v>
      </c>
      <c r="K982" s="175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76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4">
        <v>8.3799999999999999E-2</v>
      </c>
      <c r="AE982" s="173">
        <f t="shared" si="182"/>
        <v>1</v>
      </c>
      <c r="AF982" s="173" t="str">
        <f>IF(AND(COUNTIFS($J$18:J982,J982)=1,AE982=1),1,"")</f>
        <v/>
      </c>
      <c r="AG982" s="173" t="str">
        <f>IF(C982="","",IF(AND(COUNTIFS($J$18:J982,J982)=1,C982&lt;&gt;""),1,""))</f>
        <v/>
      </c>
      <c r="AH982" s="173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2">
        <v>2020</v>
      </c>
      <c r="C983" s="172">
        <v>5</v>
      </c>
      <c r="D983" s="57" t="str">
        <f t="shared" si="177"/>
        <v>Q1</v>
      </c>
      <c r="E983" s="16" t="s">
        <v>35</v>
      </c>
      <c r="F983" s="172">
        <v>2020</v>
      </c>
      <c r="G983" s="172">
        <v>6</v>
      </c>
      <c r="H983" s="175"/>
      <c r="I983" s="57" t="str">
        <f t="shared" si="179"/>
        <v>Q1</v>
      </c>
      <c r="J983" s="175" t="s">
        <v>1161</v>
      </c>
      <c r="K983" s="175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76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4">
        <v>0.14419999999999999</v>
      </c>
      <c r="AE983" s="173">
        <f t="shared" si="182"/>
        <v>0</v>
      </c>
      <c r="AF983" s="173" t="str">
        <f>IF(AND(COUNTIFS($J$18:J983,J983)=1,AE983=1),1,"")</f>
        <v/>
      </c>
      <c r="AG983" s="173">
        <f>IF(C983="","",IF(AND(COUNTIFS($J$18:J983,J983)=1,C983&lt;&gt;""),1,""))</f>
        <v>1</v>
      </c>
      <c r="AH983" s="173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2">
        <v>2020</v>
      </c>
      <c r="C984" s="172">
        <v>5</v>
      </c>
      <c r="D984" s="57" t="str">
        <f t="shared" si="177"/>
        <v>Q1</v>
      </c>
      <c r="E984" s="16" t="s">
        <v>35</v>
      </c>
      <c r="F984" s="172">
        <v>2020</v>
      </c>
      <c r="G984" s="172">
        <v>6</v>
      </c>
      <c r="H984" s="175"/>
      <c r="I984" s="57" t="str">
        <f t="shared" si="179"/>
        <v>Q1</v>
      </c>
      <c r="J984" s="175" t="s">
        <v>1161</v>
      </c>
      <c r="K984" s="175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76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4">
        <v>0.14419999999999999</v>
      </c>
      <c r="AE984" s="173">
        <f t="shared" si="182"/>
        <v>0</v>
      </c>
      <c r="AF984" s="173" t="str">
        <f>IF(AND(COUNTIFS($J$18:J984,J984)=1,AE984=1),1,"")</f>
        <v/>
      </c>
      <c r="AG984" s="173" t="str">
        <f>IF(C984="","",IF(AND(COUNTIFS($J$18:J984,J984)=1,C984&lt;&gt;""),1,""))</f>
        <v/>
      </c>
      <c r="AH984" s="173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2">
        <v>2020</v>
      </c>
      <c r="C985" s="172">
        <v>5</v>
      </c>
      <c r="D985" s="57" t="str">
        <f t="shared" si="177"/>
        <v>Q1</v>
      </c>
      <c r="E985" s="16" t="s">
        <v>35</v>
      </c>
      <c r="F985" s="172">
        <v>2020</v>
      </c>
      <c r="G985" s="172">
        <v>6</v>
      </c>
      <c r="H985" s="175"/>
      <c r="I985" s="57" t="str">
        <f t="shared" si="179"/>
        <v>Q1</v>
      </c>
      <c r="J985" s="175" t="s">
        <v>1162</v>
      </c>
      <c r="K985" s="175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76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4">
        <v>0.1226</v>
      </c>
      <c r="AE985" s="173">
        <f t="shared" si="182"/>
        <v>1</v>
      </c>
      <c r="AF985" s="173">
        <f>IF(AND(COUNTIFS($J$18:J985,J985)=1,AE985=1),1,"")</f>
        <v>1</v>
      </c>
      <c r="AG985" s="173">
        <f>IF(C985="","",IF(AND(COUNTIFS($J$18:J985,J985)=1,C985&lt;&gt;""),1,""))</f>
        <v>1</v>
      </c>
      <c r="AH985" s="173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2">
        <v>2020</v>
      </c>
      <c r="C986" s="172">
        <v>5</v>
      </c>
      <c r="D986" s="57" t="str">
        <f t="shared" si="177"/>
        <v>Q1</v>
      </c>
      <c r="E986" s="16" t="s">
        <v>35</v>
      </c>
      <c r="F986" s="172">
        <v>2020</v>
      </c>
      <c r="G986" s="172">
        <v>6</v>
      </c>
      <c r="H986" s="175"/>
      <c r="I986" s="57" t="str">
        <f t="shared" si="179"/>
        <v>Q1</v>
      </c>
      <c r="J986" s="175" t="s">
        <v>1164</v>
      </c>
      <c r="K986" s="175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76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4">
        <v>8.4599999999999995E-2</v>
      </c>
      <c r="AE986" s="173">
        <f t="shared" si="182"/>
        <v>0</v>
      </c>
      <c r="AF986" s="173" t="str">
        <f>IF(AND(COUNTIFS($J$18:J986,J986)=1,AE986=1),1,"")</f>
        <v/>
      </c>
      <c r="AG986" s="173">
        <f>IF(C986="","",IF(AND(COUNTIFS($J$18:J986,J986)=1,C986&lt;&gt;""),1,""))</f>
        <v>1</v>
      </c>
      <c r="AH986" s="173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2">
        <v>2020</v>
      </c>
      <c r="C987" s="172">
        <v>5</v>
      </c>
      <c r="D987" s="57" t="str">
        <f t="shared" si="177"/>
        <v>Q1</v>
      </c>
      <c r="E987" s="16" t="s">
        <v>35</v>
      </c>
      <c r="F987" s="172">
        <v>2020</v>
      </c>
      <c r="G987" s="172">
        <v>6</v>
      </c>
      <c r="H987" s="175"/>
      <c r="I987" s="57" t="str">
        <f t="shared" si="179"/>
        <v>Q1</v>
      </c>
      <c r="J987" s="175" t="s">
        <v>1164</v>
      </c>
      <c r="K987" s="175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76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4">
        <v>8.4599999999999995E-2</v>
      </c>
      <c r="AE987" s="173">
        <f t="shared" si="182"/>
        <v>0</v>
      </c>
      <c r="AF987" s="173" t="str">
        <f>IF(AND(COUNTIFS($J$18:J987,J987)=1,AE987=1),1,"")</f>
        <v/>
      </c>
      <c r="AG987" s="173" t="str">
        <f>IF(C987="","",IF(AND(COUNTIFS($J$18:J987,J987)=1,C987&lt;&gt;""),1,""))</f>
        <v/>
      </c>
      <c r="AH987" s="173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2">
        <v>2020</v>
      </c>
      <c r="C988" s="172">
        <v>5</v>
      </c>
      <c r="D988" s="57" t="str">
        <f t="shared" si="177"/>
        <v>Q1</v>
      </c>
      <c r="E988" s="16" t="s">
        <v>35</v>
      </c>
      <c r="F988" s="172">
        <v>2020</v>
      </c>
      <c r="G988" s="172">
        <v>6</v>
      </c>
      <c r="H988" s="175"/>
      <c r="I988" s="57" t="str">
        <f t="shared" si="179"/>
        <v>Q1</v>
      </c>
      <c r="J988" s="175" t="s">
        <v>1164</v>
      </c>
      <c r="K988" s="175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76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4">
        <v>8.4599999999999995E-2</v>
      </c>
      <c r="AE988" s="173">
        <f t="shared" si="182"/>
        <v>0</v>
      </c>
      <c r="AF988" s="173" t="str">
        <f>IF(AND(COUNTIFS($J$18:J988,J988)=1,AE988=1),1,"")</f>
        <v/>
      </c>
      <c r="AG988" s="173" t="str">
        <f>IF(C988="","",IF(AND(COUNTIFS($J$18:J988,J988)=1,C988&lt;&gt;""),1,""))</f>
        <v/>
      </c>
      <c r="AH988" s="173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2">
        <v>2020</v>
      </c>
      <c r="C989" s="172">
        <v>5</v>
      </c>
      <c r="D989" s="57" t="str">
        <f t="shared" si="177"/>
        <v>Q1</v>
      </c>
      <c r="E989" s="16" t="s">
        <v>35</v>
      </c>
      <c r="F989" s="172">
        <v>2020</v>
      </c>
      <c r="G989" s="172">
        <v>6</v>
      </c>
      <c r="H989" s="175"/>
      <c r="I989" s="57" t="str">
        <f t="shared" si="179"/>
        <v>Q1</v>
      </c>
      <c r="J989" s="175" t="s">
        <v>1166</v>
      </c>
      <c r="K989" s="175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76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4">
        <v>0.12720000000000001</v>
      </c>
      <c r="AE989" s="173">
        <f t="shared" si="182"/>
        <v>0</v>
      </c>
      <c r="AF989" s="173" t="str">
        <f>IF(AND(COUNTIFS($J$18:J989,J989)=1,AE989=1),1,"")</f>
        <v/>
      </c>
      <c r="AG989" s="173">
        <f>IF(C989="","",IF(AND(COUNTIFS($J$18:J989,J989)=1,C989&lt;&gt;""),1,""))</f>
        <v>1</v>
      </c>
      <c r="AH989" s="173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2">
        <v>2020</v>
      </c>
      <c r="C990" s="172">
        <v>6</v>
      </c>
      <c r="D990" s="57" t="str">
        <f t="shared" si="177"/>
        <v>Q1</v>
      </c>
      <c r="E990" s="16" t="s">
        <v>35</v>
      </c>
      <c r="F990" s="172">
        <v>2020</v>
      </c>
      <c r="G990" s="172">
        <v>6</v>
      </c>
      <c r="H990" s="175"/>
      <c r="I990" s="57" t="str">
        <f t="shared" si="179"/>
        <v>Q1</v>
      </c>
      <c r="J990" s="175" t="s">
        <v>1167</v>
      </c>
      <c r="K990" s="175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76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4">
        <v>0.1056</v>
      </c>
      <c r="AE990" s="173">
        <f t="shared" si="182"/>
        <v>0</v>
      </c>
      <c r="AF990" s="173" t="str">
        <f>IF(AND(COUNTIFS($J$18:J990,J990)=1,AE990=1),1,"")</f>
        <v/>
      </c>
      <c r="AG990" s="173">
        <f>IF(C990="","",IF(AND(COUNTIFS($J$18:J990,J990)=1,C990&lt;&gt;""),1,""))</f>
        <v>1</v>
      </c>
      <c r="AH990" s="173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2">
        <v>2020</v>
      </c>
      <c r="C991" s="172">
        <v>6</v>
      </c>
      <c r="D991" s="57" t="str">
        <f t="shared" si="177"/>
        <v>Q1</v>
      </c>
      <c r="E991" s="16" t="s">
        <v>35</v>
      </c>
      <c r="F991" s="172">
        <v>2020</v>
      </c>
      <c r="G991" s="172">
        <v>6</v>
      </c>
      <c r="H991" s="175"/>
      <c r="I991" s="57" t="str">
        <f t="shared" si="179"/>
        <v>Q1</v>
      </c>
      <c r="J991" s="175" t="s">
        <v>1167</v>
      </c>
      <c r="K991" s="175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76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4">
        <v>0.1056</v>
      </c>
      <c r="AE991" s="173">
        <f t="shared" si="182"/>
        <v>0</v>
      </c>
      <c r="AF991" s="173" t="str">
        <f>IF(AND(COUNTIFS($J$18:J991,J991)=1,AE991=1),1,"")</f>
        <v/>
      </c>
      <c r="AG991" s="173" t="str">
        <f>IF(C991="","",IF(AND(COUNTIFS($J$18:J991,J991)=1,C991&lt;&gt;""),1,""))</f>
        <v/>
      </c>
      <c r="AH991" s="173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2">
        <v>2020</v>
      </c>
      <c r="C992" s="172">
        <v>6</v>
      </c>
      <c r="D992" s="57" t="str">
        <f t="shared" si="177"/>
        <v>Q1</v>
      </c>
      <c r="E992" s="16" t="s">
        <v>35</v>
      </c>
      <c r="F992" s="172">
        <v>2020</v>
      </c>
      <c r="G992" s="172">
        <v>6</v>
      </c>
      <c r="H992" s="175"/>
      <c r="I992" s="57" t="str">
        <f t="shared" si="179"/>
        <v>Q1</v>
      </c>
      <c r="J992" s="175" t="s">
        <v>1169</v>
      </c>
      <c r="K992" s="175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76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4">
        <v>8.1699999999999995E-2</v>
      </c>
      <c r="AE992" s="173">
        <f t="shared" si="182"/>
        <v>1</v>
      </c>
      <c r="AF992" s="173">
        <f>IF(AND(COUNTIFS($J$18:J992,J992)=1,AE992=1),1,"")</f>
        <v>1</v>
      </c>
      <c r="AG992" s="173">
        <f>IF(C992="","",IF(AND(COUNTIFS($J$18:J992,J992)=1,C992&lt;&gt;""),1,""))</f>
        <v>1</v>
      </c>
      <c r="AH992" s="173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2">
        <v>2020</v>
      </c>
      <c r="C993" s="172">
        <v>6</v>
      </c>
      <c r="D993" s="57" t="str">
        <f t="shared" si="177"/>
        <v>Q1</v>
      </c>
      <c r="E993" s="16" t="s">
        <v>35</v>
      </c>
      <c r="F993" s="172">
        <v>2020</v>
      </c>
      <c r="G993" s="172">
        <v>6</v>
      </c>
      <c r="H993" s="175"/>
      <c r="I993" s="57" t="str">
        <f t="shared" si="179"/>
        <v>Q1</v>
      </c>
      <c r="J993" s="175" t="s">
        <v>1169</v>
      </c>
      <c r="K993" s="175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76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4">
        <v>8.1699999999999995E-2</v>
      </c>
      <c r="AE993" s="173">
        <f t="shared" si="182"/>
        <v>1</v>
      </c>
      <c r="AF993" s="173" t="str">
        <f>IF(AND(COUNTIFS($J$18:J993,J993)=1,AE993=1),1,"")</f>
        <v/>
      </c>
      <c r="AG993" s="173" t="str">
        <f>IF(C993="","",IF(AND(COUNTIFS($J$18:J993,J993)=1,C993&lt;&gt;""),1,""))</f>
        <v/>
      </c>
      <c r="AH993" s="173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2">
        <v>2020</v>
      </c>
      <c r="C994" s="172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2">
        <v>2020</v>
      </c>
      <c r="G994" s="172">
        <v>6</v>
      </c>
      <c r="H994" s="175"/>
      <c r="I994" s="57" t="str">
        <f t="shared" si="179"/>
        <v>Q1</v>
      </c>
      <c r="J994" s="175" t="s">
        <v>1171</v>
      </c>
      <c r="K994" s="175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76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4">
        <v>0.1208</v>
      </c>
      <c r="AE994" s="173">
        <f t="shared" si="182"/>
        <v>0</v>
      </c>
      <c r="AF994" s="173" t="str">
        <f>IF(AND(COUNTIFS($J$18:J994,J994)=1,AE994=1),1,"")</f>
        <v/>
      </c>
      <c r="AG994" s="173">
        <f>IF(C994="","",IF(AND(COUNTIFS($J$18:J994,J994)=1,C994&lt;&gt;""),1,""))</f>
        <v>1</v>
      </c>
      <c r="AH994" s="173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2">
        <v>2020</v>
      </c>
      <c r="C995" s="172">
        <v>6</v>
      </c>
      <c r="D995" s="57" t="str">
        <f t="shared" si="189"/>
        <v>Q1</v>
      </c>
      <c r="E995" s="16" t="s">
        <v>35</v>
      </c>
      <c r="F995" s="172">
        <v>2020</v>
      </c>
      <c r="G995" s="172">
        <v>6</v>
      </c>
      <c r="H995" s="175"/>
      <c r="I995" s="57" t="str">
        <f t="shared" si="179"/>
        <v>Q1</v>
      </c>
      <c r="J995" s="175" t="s">
        <v>1173</v>
      </c>
      <c r="K995" s="175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76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4">
        <v>0.16350000000000001</v>
      </c>
      <c r="AE995" s="173">
        <f t="shared" si="182"/>
        <v>0</v>
      </c>
      <c r="AF995" s="173" t="str">
        <f>IF(AND(COUNTIFS($J$18:J995,J995)=1,AE995=1),1,"")</f>
        <v/>
      </c>
      <c r="AG995" s="173">
        <f>IF(C995="","",IF(AND(COUNTIFS($J$18:J995,J995)=1,C995&lt;&gt;""),1,""))</f>
        <v>1</v>
      </c>
      <c r="AH995" s="173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2">
        <v>2020</v>
      </c>
      <c r="C996" s="172">
        <v>6</v>
      </c>
      <c r="D996" s="57" t="str">
        <f t="shared" si="189"/>
        <v>Q1</v>
      </c>
      <c r="E996" s="16" t="s">
        <v>35</v>
      </c>
      <c r="F996" s="172">
        <v>2020</v>
      </c>
      <c r="G996" s="172">
        <v>6</v>
      </c>
      <c r="H996" s="175"/>
      <c r="I996" s="57" t="str">
        <f t="shared" si="179"/>
        <v>Q1</v>
      </c>
      <c r="J996" s="175" t="s">
        <v>1175</v>
      </c>
      <c r="K996" s="175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76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4">
        <v>0.12</v>
      </c>
      <c r="AE996" s="173">
        <f t="shared" si="182"/>
        <v>0</v>
      </c>
      <c r="AF996" s="173" t="str">
        <f>IF(AND(COUNTIFS($J$18:J996,J996)=1,AE996=1),1,"")</f>
        <v/>
      </c>
      <c r="AG996" s="173">
        <f>IF(C996="","",IF(AND(COUNTIFS($J$18:J996,J996)=1,C996&lt;&gt;""),1,""))</f>
        <v>1</v>
      </c>
      <c r="AH996" s="173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2">
        <v>2020</v>
      </c>
      <c r="C997" s="172">
        <v>6</v>
      </c>
      <c r="D997" s="57" t="str">
        <f t="shared" si="189"/>
        <v>Q1</v>
      </c>
      <c r="E997" s="16" t="s">
        <v>35</v>
      </c>
      <c r="F997" s="172">
        <v>2020</v>
      </c>
      <c r="G997" s="172">
        <v>6</v>
      </c>
      <c r="H997" s="175"/>
      <c r="I997" s="57" t="str">
        <f t="shared" si="179"/>
        <v>Q1</v>
      </c>
      <c r="J997" s="175" t="s">
        <v>1177</v>
      </c>
      <c r="K997" s="175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76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4">
        <v>0.113</v>
      </c>
      <c r="AE997" s="173">
        <f t="shared" si="182"/>
        <v>0</v>
      </c>
      <c r="AF997" s="173" t="str">
        <f>IF(AND(COUNTIFS($J$18:J997,J997)=1,AE997=1),1,"")</f>
        <v/>
      </c>
      <c r="AG997" s="173">
        <f>IF(C997="","",IF(AND(COUNTIFS($J$18:J997,J997)=1,C997&lt;&gt;""),1,""))</f>
        <v>1</v>
      </c>
      <c r="AH997" s="173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2">
        <v>2020</v>
      </c>
      <c r="C998" s="172">
        <v>6</v>
      </c>
      <c r="D998" s="57" t="str">
        <f t="shared" si="189"/>
        <v>Q1</v>
      </c>
      <c r="E998" s="16" t="s">
        <v>35</v>
      </c>
      <c r="F998" s="172">
        <v>2020</v>
      </c>
      <c r="G998" s="172">
        <v>6</v>
      </c>
      <c r="H998" s="175"/>
      <c r="I998" s="57" t="str">
        <f t="shared" si="179"/>
        <v>Q1</v>
      </c>
      <c r="J998" s="175" t="s">
        <v>1177</v>
      </c>
      <c r="K998" s="175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76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4">
        <v>0.113</v>
      </c>
      <c r="AE998" s="173">
        <f t="shared" si="182"/>
        <v>0</v>
      </c>
      <c r="AF998" s="173" t="str">
        <f>IF(AND(COUNTIFS($J$18:J998,J998)=1,AE998=1),1,"")</f>
        <v/>
      </c>
      <c r="AG998" s="173" t="str">
        <f>IF(C998="","",IF(AND(COUNTIFS($J$18:J998,J998)=1,C998&lt;&gt;""),1,""))</f>
        <v/>
      </c>
      <c r="AH998" s="173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2">
        <v>2020</v>
      </c>
      <c r="C999" s="172">
        <v>3</v>
      </c>
      <c r="D999" s="57" t="str">
        <f t="shared" si="189"/>
        <v>Q4</v>
      </c>
      <c r="E999" s="16" t="s">
        <v>34</v>
      </c>
      <c r="F999" s="172">
        <v>2020</v>
      </c>
      <c r="G999" s="172">
        <v>3</v>
      </c>
      <c r="H999" s="175"/>
      <c r="I999" s="57" t="str">
        <f t="shared" si="179"/>
        <v>Q4</v>
      </c>
      <c r="J999" s="175" t="s">
        <v>1179</v>
      </c>
      <c r="K999" s="175" t="s">
        <v>3175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76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4">
        <v>0.1187</v>
      </c>
      <c r="AE999" s="173">
        <f t="shared" si="182"/>
        <v>1</v>
      </c>
      <c r="AF999" s="173">
        <f>IF(AND(COUNTIFS($J$18:J999,J999)=1,AE999=1),1,"")</f>
        <v>1</v>
      </c>
      <c r="AG999" s="173">
        <f>IF(C999="","",IF(AND(COUNTIFS($J$18:J999,J999)=1,C999&lt;&gt;""),1,""))</f>
        <v>1</v>
      </c>
      <c r="AH999" s="173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2">
        <v>2020</v>
      </c>
      <c r="C1000" s="172">
        <v>3</v>
      </c>
      <c r="D1000" s="57" t="str">
        <f t="shared" si="189"/>
        <v>Q4</v>
      </c>
      <c r="E1000" s="16" t="s">
        <v>34</v>
      </c>
      <c r="F1000" s="172">
        <v>2020</v>
      </c>
      <c r="G1000" s="172">
        <v>3</v>
      </c>
      <c r="H1000" s="175"/>
      <c r="I1000" s="57" t="str">
        <f t="shared" si="179"/>
        <v>Q4</v>
      </c>
      <c r="J1000" s="175" t="s">
        <v>1180</v>
      </c>
      <c r="K1000" s="175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76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4">
        <v>0.13139999999999999</v>
      </c>
      <c r="AE1000" s="173">
        <f t="shared" si="182"/>
        <v>0</v>
      </c>
      <c r="AF1000" s="173" t="str">
        <f>IF(AND(COUNTIFS($J$18:J1000,J1000)=1,AE1000=1),1,"")</f>
        <v/>
      </c>
      <c r="AG1000" s="173">
        <f>IF(C1000="","",IF(AND(COUNTIFS($J$18:J1000,J1000)=1,C1000&lt;&gt;""),1,""))</f>
        <v>1</v>
      </c>
      <c r="AH1000" s="173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2">
        <v>2020</v>
      </c>
      <c r="C1001" s="172">
        <v>3</v>
      </c>
      <c r="D1001" s="57" t="str">
        <f t="shared" si="189"/>
        <v>Q4</v>
      </c>
      <c r="E1001" s="16" t="s">
        <v>34</v>
      </c>
      <c r="F1001" s="172">
        <v>2020</v>
      </c>
      <c r="G1001" s="172">
        <v>3</v>
      </c>
      <c r="H1001" s="175"/>
      <c r="I1001" s="57" t="str">
        <f t="shared" si="179"/>
        <v>Q4</v>
      </c>
      <c r="J1001" s="175" t="s">
        <v>1181</v>
      </c>
      <c r="K1001" s="175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76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4">
        <v>0.104</v>
      </c>
      <c r="AE1001" s="173">
        <f t="shared" si="182"/>
        <v>1</v>
      </c>
      <c r="AF1001" s="173">
        <f>IF(AND(COUNTIFS($J$18:J1001,J1001)=1,AE1001=1),1,"")</f>
        <v>1</v>
      </c>
      <c r="AG1001" s="173">
        <f>IF(C1001="","",IF(AND(COUNTIFS($J$18:J1001,J1001)=1,C1001&lt;&gt;""),1,""))</f>
        <v>1</v>
      </c>
      <c r="AH1001" s="173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2">
        <v>2020</v>
      </c>
      <c r="C1002" s="172">
        <v>3</v>
      </c>
      <c r="D1002" s="57" t="str">
        <f t="shared" si="189"/>
        <v>Q4</v>
      </c>
      <c r="E1002" s="16" t="s">
        <v>34</v>
      </c>
      <c r="F1002" s="172">
        <v>2020</v>
      </c>
      <c r="G1002" s="172">
        <v>3</v>
      </c>
      <c r="H1002" s="175"/>
      <c r="I1002" s="57" t="str">
        <f t="shared" si="179"/>
        <v>Q4</v>
      </c>
      <c r="J1002" s="175" t="s">
        <v>1183</v>
      </c>
      <c r="K1002" s="175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76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4">
        <v>0.2767</v>
      </c>
      <c r="AE1002" s="173">
        <f t="shared" si="182"/>
        <v>0</v>
      </c>
      <c r="AF1002" s="173" t="str">
        <f>IF(AND(COUNTIFS($J$18:J1002,J1002)=1,AE1002=1),1,"")</f>
        <v/>
      </c>
      <c r="AG1002" s="173">
        <f>IF(C1002="","",IF(AND(COUNTIFS($J$18:J1002,J1002)=1,C1002&lt;&gt;""),1,""))</f>
        <v>1</v>
      </c>
      <c r="AH1002" s="173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2">
        <v>2020</v>
      </c>
      <c r="C1003" s="172">
        <v>3</v>
      </c>
      <c r="D1003" s="57" t="str">
        <f t="shared" si="189"/>
        <v>Q4</v>
      </c>
      <c r="E1003" s="16" t="s">
        <v>34</v>
      </c>
      <c r="F1003" s="172">
        <v>2020</v>
      </c>
      <c r="G1003" s="172">
        <v>3</v>
      </c>
      <c r="H1003" s="175"/>
      <c r="I1003" s="57" t="str">
        <f t="shared" si="179"/>
        <v>Q4</v>
      </c>
      <c r="J1003" s="175" t="s">
        <v>1185</v>
      </c>
      <c r="K1003" s="175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76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4">
        <v>0.1133</v>
      </c>
      <c r="AE1003" s="173">
        <f t="shared" si="182"/>
        <v>1</v>
      </c>
      <c r="AF1003" s="173">
        <f>IF(AND(COUNTIFS($J$18:J1003,J1003)=1,AE1003=1),1,"")</f>
        <v>1</v>
      </c>
      <c r="AG1003" s="173">
        <f>IF(C1003="","",IF(AND(COUNTIFS($J$18:J1003,J1003)=1,C1003&lt;&gt;""),1,""))</f>
        <v>1</v>
      </c>
      <c r="AH1003" s="173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2">
        <v>2020</v>
      </c>
      <c r="C1004" s="172">
        <v>1</v>
      </c>
      <c r="D1004" s="57" t="str">
        <f t="shared" si="189"/>
        <v>Q4</v>
      </c>
      <c r="E1004" s="16" t="s">
        <v>34</v>
      </c>
      <c r="F1004" s="172">
        <v>2020</v>
      </c>
      <c r="G1004" s="172">
        <v>3</v>
      </c>
      <c r="H1004" s="175"/>
      <c r="I1004" s="57" t="str">
        <f t="shared" si="179"/>
        <v>Q4</v>
      </c>
      <c r="J1004" s="175" t="s">
        <v>1187</v>
      </c>
      <c r="K1004" s="175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76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4">
        <v>0.19009999999999999</v>
      </c>
      <c r="AE1004" s="173">
        <f t="shared" si="182"/>
        <v>1</v>
      </c>
      <c r="AF1004" s="173">
        <f>IF(AND(COUNTIFS($J$18:J1004,J1004)=1,AE1004=1),1,"")</f>
        <v>1</v>
      </c>
      <c r="AG1004" s="173">
        <f>IF(C1004="","",IF(AND(COUNTIFS($J$18:J1004,J1004)=1,C1004&lt;&gt;""),1,""))</f>
        <v>1</v>
      </c>
      <c r="AH1004" s="173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2">
        <v>2020</v>
      </c>
      <c r="C1005" s="172">
        <v>1</v>
      </c>
      <c r="D1005" s="57" t="str">
        <f t="shared" si="189"/>
        <v>Q4</v>
      </c>
      <c r="E1005" s="16" t="s">
        <v>34</v>
      </c>
      <c r="F1005" s="172">
        <v>2020</v>
      </c>
      <c r="G1005" s="172">
        <v>3</v>
      </c>
      <c r="H1005" s="175"/>
      <c r="I1005" s="57" t="str">
        <f t="shared" si="179"/>
        <v>Q4</v>
      </c>
      <c r="J1005" s="175" t="s">
        <v>1189</v>
      </c>
      <c r="K1005" s="175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76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4">
        <v>0.1172</v>
      </c>
      <c r="AE1005" s="173">
        <f t="shared" si="182"/>
        <v>1</v>
      </c>
      <c r="AF1005" s="173">
        <f>IF(AND(COUNTIFS($J$18:J1005,J1005)=1,AE1005=1),1,"")</f>
        <v>1</v>
      </c>
      <c r="AG1005" s="173">
        <f>IF(C1005="","",IF(AND(COUNTIFS($J$18:J1005,J1005)=1,C1005&lt;&gt;""),1,""))</f>
        <v>1</v>
      </c>
      <c r="AH1005" s="173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2">
        <v>2020</v>
      </c>
      <c r="C1006" s="172">
        <v>1</v>
      </c>
      <c r="D1006" s="57" t="str">
        <f t="shared" si="189"/>
        <v>Q4</v>
      </c>
      <c r="E1006" s="16" t="s">
        <v>34</v>
      </c>
      <c r="F1006" s="172">
        <v>2020</v>
      </c>
      <c r="G1006" s="172">
        <v>3</v>
      </c>
      <c r="H1006" s="175"/>
      <c r="I1006" s="57" t="str">
        <f t="shared" si="179"/>
        <v>Q4</v>
      </c>
      <c r="J1006" s="175" t="s">
        <v>1189</v>
      </c>
      <c r="K1006" s="175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76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4">
        <v>0.1172</v>
      </c>
      <c r="AE1006" s="173">
        <f t="shared" si="182"/>
        <v>1</v>
      </c>
      <c r="AF1006" s="173" t="str">
        <f>IF(AND(COUNTIFS($J$18:J1006,J1006)=1,AE1006=1),1,"")</f>
        <v/>
      </c>
      <c r="AG1006" s="173" t="str">
        <f>IF(C1006="","",IF(AND(COUNTIFS($J$18:J1006,J1006)=1,C1006&lt;&gt;""),1,""))</f>
        <v/>
      </c>
      <c r="AH1006" s="173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2">
        <v>2020</v>
      </c>
      <c r="C1007" s="172">
        <v>1</v>
      </c>
      <c r="D1007" s="57" t="str">
        <f t="shared" si="189"/>
        <v>Q4</v>
      </c>
      <c r="E1007" s="16" t="s">
        <v>34</v>
      </c>
      <c r="F1007" s="172">
        <v>2020</v>
      </c>
      <c r="G1007" s="172">
        <v>3</v>
      </c>
      <c r="H1007" s="175"/>
      <c r="I1007" s="57" t="str">
        <f t="shared" si="179"/>
        <v>Q4</v>
      </c>
      <c r="J1007" s="175" t="s">
        <v>1190</v>
      </c>
      <c r="K1007" s="175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76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4">
        <v>8.4099999999999994E-2</v>
      </c>
      <c r="AE1007" s="173">
        <f t="shared" si="182"/>
        <v>1</v>
      </c>
      <c r="AF1007" s="173">
        <f>IF(AND(COUNTIFS($J$18:J1007,J1007)=1,AE1007=1),1,"")</f>
        <v>1</v>
      </c>
      <c r="AG1007" s="173">
        <f>IF(C1007="","",IF(AND(COUNTIFS($J$18:J1007,J1007)=1,C1007&lt;&gt;""),1,""))</f>
        <v>1</v>
      </c>
      <c r="AH1007" s="173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2">
        <v>2020</v>
      </c>
      <c r="C1008" s="172">
        <v>1</v>
      </c>
      <c r="D1008" s="57" t="str">
        <f t="shared" si="189"/>
        <v>Q4</v>
      </c>
      <c r="E1008" s="16" t="s">
        <v>34</v>
      </c>
      <c r="F1008" s="172">
        <v>2020</v>
      </c>
      <c r="G1008" s="172">
        <v>3</v>
      </c>
      <c r="H1008" s="175"/>
      <c r="I1008" s="57" t="str">
        <f t="shared" si="179"/>
        <v>Q4</v>
      </c>
      <c r="J1008" s="175" t="s">
        <v>1192</v>
      </c>
      <c r="K1008" s="175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76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4">
        <v>0.16489999999999999</v>
      </c>
      <c r="AE1008" s="173">
        <f t="shared" si="182"/>
        <v>1</v>
      </c>
      <c r="AF1008" s="173">
        <f>IF(AND(COUNTIFS($J$18:J1008,J1008)=1,AE1008=1),1,"")</f>
        <v>1</v>
      </c>
      <c r="AG1008" s="173">
        <f>IF(C1008="","",IF(AND(COUNTIFS($J$18:J1008,J1008)=1,C1008&lt;&gt;""),1,""))</f>
        <v>1</v>
      </c>
      <c r="AH1008" s="173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2">
        <v>2020</v>
      </c>
      <c r="C1009" s="172">
        <v>1</v>
      </c>
      <c r="D1009" s="57" t="str">
        <f t="shared" si="189"/>
        <v>Q4</v>
      </c>
      <c r="E1009" s="16" t="s">
        <v>34</v>
      </c>
      <c r="F1009" s="172">
        <v>2020</v>
      </c>
      <c r="G1009" s="172">
        <v>3</v>
      </c>
      <c r="H1009" s="175"/>
      <c r="I1009" s="57" t="str">
        <f t="shared" si="179"/>
        <v>Q4</v>
      </c>
      <c r="J1009" s="175" t="s">
        <v>1192</v>
      </c>
      <c r="K1009" s="175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76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4">
        <v>0.16489999999999999</v>
      </c>
      <c r="AE1009" s="173">
        <f t="shared" si="182"/>
        <v>1</v>
      </c>
      <c r="AF1009" s="173" t="str">
        <f>IF(AND(COUNTIFS($J$18:J1009,J1009)=1,AE1009=1),1,"")</f>
        <v/>
      </c>
      <c r="AG1009" s="173" t="str">
        <f>IF(C1009="","",IF(AND(COUNTIFS($J$18:J1009,J1009)=1,C1009&lt;&gt;""),1,""))</f>
        <v/>
      </c>
      <c r="AH1009" s="173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2">
        <v>2020</v>
      </c>
      <c r="C1010" s="172">
        <v>1</v>
      </c>
      <c r="D1010" s="57" t="str">
        <f t="shared" si="189"/>
        <v>Q4</v>
      </c>
      <c r="E1010" s="16" t="s">
        <v>34</v>
      </c>
      <c r="F1010" s="172">
        <v>2020</v>
      </c>
      <c r="G1010" s="172">
        <v>3</v>
      </c>
      <c r="H1010" s="175"/>
      <c r="I1010" s="57" t="str">
        <f t="shared" si="179"/>
        <v>Q4</v>
      </c>
      <c r="J1010" s="175" t="s">
        <v>1194</v>
      </c>
      <c r="K1010" s="175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76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4">
        <v>0.1096</v>
      </c>
      <c r="AE1010" s="173">
        <f t="shared" si="182"/>
        <v>1</v>
      </c>
      <c r="AF1010" s="173">
        <f>IF(AND(COUNTIFS($J$18:J1010,J1010)=1,AE1010=1),1,"")</f>
        <v>1</v>
      </c>
      <c r="AG1010" s="173">
        <f>IF(C1010="","",IF(AND(COUNTIFS($J$18:J1010,J1010)=1,C1010&lt;&gt;""),1,""))</f>
        <v>1</v>
      </c>
      <c r="AH1010" s="173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2">
        <v>2020</v>
      </c>
      <c r="C1011" s="172">
        <v>1</v>
      </c>
      <c r="D1011" s="57" t="str">
        <f t="shared" si="189"/>
        <v>Q4</v>
      </c>
      <c r="E1011" s="16" t="s">
        <v>34</v>
      </c>
      <c r="F1011" s="172">
        <v>2020</v>
      </c>
      <c r="G1011" s="172">
        <v>3</v>
      </c>
      <c r="H1011" s="175"/>
      <c r="I1011" s="57" t="str">
        <f t="shared" si="179"/>
        <v>Q4</v>
      </c>
      <c r="J1011" s="175" t="s">
        <v>1194</v>
      </c>
      <c r="K1011" s="175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76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4">
        <v>0.1096</v>
      </c>
      <c r="AE1011" s="173">
        <f t="shared" si="182"/>
        <v>1</v>
      </c>
      <c r="AF1011" s="173" t="str">
        <f>IF(AND(COUNTIFS($J$18:J1011,J1011)=1,AE1011=1),1,"")</f>
        <v/>
      </c>
      <c r="AG1011" s="173" t="str">
        <f>IF(C1011="","",IF(AND(COUNTIFS($J$18:J1011,J1011)=1,C1011&lt;&gt;""),1,""))</f>
        <v/>
      </c>
      <c r="AH1011" s="173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2">
        <v>2020</v>
      </c>
      <c r="C1012" s="172">
        <v>2</v>
      </c>
      <c r="D1012" s="57" t="str">
        <f t="shared" si="189"/>
        <v>Q4</v>
      </c>
      <c r="E1012" s="16" t="s">
        <v>34</v>
      </c>
      <c r="F1012" s="172">
        <v>2020</v>
      </c>
      <c r="G1012" s="172">
        <v>3</v>
      </c>
      <c r="H1012" s="175"/>
      <c r="I1012" s="57" t="str">
        <f t="shared" si="179"/>
        <v>Q4</v>
      </c>
      <c r="J1012" s="175" t="s">
        <v>1196</v>
      </c>
      <c r="K1012" s="175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76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4">
        <v>9.0800000000000006E-2</v>
      </c>
      <c r="AE1012" s="173">
        <f t="shared" si="182"/>
        <v>1</v>
      </c>
      <c r="AF1012" s="173">
        <f>IF(AND(COUNTIFS($J$18:J1012,J1012)=1,AE1012=1),1,"")</f>
        <v>1</v>
      </c>
      <c r="AG1012" s="173">
        <f>IF(C1012="","",IF(AND(COUNTIFS($J$18:J1012,J1012)=1,C1012&lt;&gt;""),1,""))</f>
        <v>1</v>
      </c>
      <c r="AH1012" s="173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2">
        <v>2020</v>
      </c>
      <c r="C1013" s="172">
        <v>2</v>
      </c>
      <c r="D1013" s="57" t="str">
        <f t="shared" si="189"/>
        <v>Q4</v>
      </c>
      <c r="E1013" s="16" t="s">
        <v>34</v>
      </c>
      <c r="F1013" s="172">
        <v>2020</v>
      </c>
      <c r="G1013" s="172">
        <v>3</v>
      </c>
      <c r="H1013" s="175"/>
      <c r="I1013" s="57" t="str">
        <f t="shared" si="179"/>
        <v>Q4</v>
      </c>
      <c r="J1013" s="175" t="s">
        <v>1196</v>
      </c>
      <c r="K1013" s="175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76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4">
        <v>9.0800000000000006E-2</v>
      </c>
      <c r="AE1013" s="173">
        <f t="shared" si="182"/>
        <v>1</v>
      </c>
      <c r="AF1013" s="173" t="str">
        <f>IF(AND(COUNTIFS($J$18:J1013,J1013)=1,AE1013=1),1,"")</f>
        <v/>
      </c>
      <c r="AG1013" s="173" t="str">
        <f>IF(C1013="","",IF(AND(COUNTIFS($J$18:J1013,J1013)=1,C1013&lt;&gt;""),1,""))</f>
        <v/>
      </c>
      <c r="AH1013" s="173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2">
        <v>2020</v>
      </c>
      <c r="C1014" s="172">
        <v>1</v>
      </c>
      <c r="D1014" s="57" t="str">
        <f t="shared" si="189"/>
        <v>Q4</v>
      </c>
      <c r="E1014" s="16" t="s">
        <v>35</v>
      </c>
      <c r="F1014" s="172">
        <v>2020</v>
      </c>
      <c r="G1014" s="172">
        <v>5</v>
      </c>
      <c r="H1014" s="175"/>
      <c r="I1014" s="57" t="str">
        <f t="shared" si="179"/>
        <v>Q1</v>
      </c>
      <c r="J1014" s="175" t="s">
        <v>1198</v>
      </c>
      <c r="K1014" s="175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76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4">
        <v>0.1105</v>
      </c>
      <c r="AE1014" s="173">
        <f t="shared" si="182"/>
        <v>0</v>
      </c>
      <c r="AF1014" s="173" t="str">
        <f>IF(AND(COUNTIFS($J$18:J1014,J1014)=1,AE1014=1),1,"")</f>
        <v/>
      </c>
      <c r="AG1014" s="173">
        <f>IF(C1014="","",IF(AND(COUNTIFS($J$18:J1014,J1014)=1,C1014&lt;&gt;""),1,""))</f>
        <v>1</v>
      </c>
      <c r="AH1014" s="173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2">
        <v>2020</v>
      </c>
      <c r="C1015" s="172">
        <v>1</v>
      </c>
      <c r="D1015" s="57" t="str">
        <f t="shared" si="189"/>
        <v>Q4</v>
      </c>
      <c r="E1015" s="16" t="s">
        <v>35</v>
      </c>
      <c r="F1015" s="172">
        <v>2020</v>
      </c>
      <c r="G1015" s="172">
        <v>5</v>
      </c>
      <c r="H1015" s="175"/>
      <c r="I1015" s="57" t="str">
        <f t="shared" si="179"/>
        <v>Q1</v>
      </c>
      <c r="J1015" s="175" t="s">
        <v>1199</v>
      </c>
      <c r="K1015" s="175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76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4">
        <v>0.15939999999999999</v>
      </c>
      <c r="AE1015" s="173">
        <f t="shared" si="182"/>
        <v>1</v>
      </c>
      <c r="AF1015" s="173">
        <f>IF(AND(COUNTIFS($J$18:J1015,J1015)=1,AE1015=1),1,"")</f>
        <v>1</v>
      </c>
      <c r="AG1015" s="173">
        <f>IF(C1015="","",IF(AND(COUNTIFS($J$18:J1015,J1015)=1,C1015&lt;&gt;""),1,""))</f>
        <v>1</v>
      </c>
      <c r="AH1015" s="173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2">
        <v>2020</v>
      </c>
      <c r="C1016" s="172">
        <v>3</v>
      </c>
      <c r="D1016" s="57" t="str">
        <f t="shared" si="189"/>
        <v>Q4</v>
      </c>
      <c r="E1016" s="16" t="s">
        <v>35</v>
      </c>
      <c r="F1016" s="172">
        <v>2020</v>
      </c>
      <c r="G1016" s="172">
        <v>5</v>
      </c>
      <c r="H1016" s="175"/>
      <c r="I1016" s="57" t="str">
        <f t="shared" si="179"/>
        <v>Q1</v>
      </c>
      <c r="J1016" s="175" t="s">
        <v>1094</v>
      </c>
      <c r="K1016" s="175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76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4">
        <v>0.1009</v>
      </c>
      <c r="AE1016" s="173">
        <f t="shared" si="182"/>
        <v>1</v>
      </c>
      <c r="AF1016" s="173" t="str">
        <f>IF(AND(COUNTIFS($J$18:J1016,J1016)=1,AE1016=1),1,"")</f>
        <v/>
      </c>
      <c r="AG1016" s="173" t="str">
        <f>IF(C1016="","",IF(AND(COUNTIFS($J$18:J1016,J1016)=1,C1016&lt;&gt;""),1,""))</f>
        <v/>
      </c>
      <c r="AH1016" s="173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2">
        <v>2020</v>
      </c>
      <c r="C1017" s="172">
        <v>3</v>
      </c>
      <c r="D1017" s="57" t="str">
        <f t="shared" si="189"/>
        <v>Q4</v>
      </c>
      <c r="E1017" s="16" t="s">
        <v>35</v>
      </c>
      <c r="F1017" s="172">
        <v>2020</v>
      </c>
      <c r="G1017" s="172">
        <v>5</v>
      </c>
      <c r="H1017" s="175"/>
      <c r="I1017" s="57" t="str">
        <f t="shared" si="179"/>
        <v>Q1</v>
      </c>
      <c r="J1017" s="175" t="s">
        <v>1201</v>
      </c>
      <c r="K1017" s="175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76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4">
        <v>0.1263</v>
      </c>
      <c r="AE1017" s="173">
        <f t="shared" si="182"/>
        <v>0</v>
      </c>
      <c r="AF1017" s="173" t="str">
        <f>IF(AND(COUNTIFS($J$18:J1017,J1017)=1,AE1017=1),1,"")</f>
        <v/>
      </c>
      <c r="AG1017" s="173">
        <f>IF(C1017="","",IF(AND(COUNTIFS($J$18:J1017,J1017)=1,C1017&lt;&gt;""),1,""))</f>
        <v>1</v>
      </c>
      <c r="AH1017" s="173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2">
        <v>2020</v>
      </c>
      <c r="C1018" s="172">
        <v>3</v>
      </c>
      <c r="D1018" s="57" t="str">
        <f t="shared" si="189"/>
        <v>Q4</v>
      </c>
      <c r="E1018" s="16" t="s">
        <v>35</v>
      </c>
      <c r="F1018" s="172">
        <v>2020</v>
      </c>
      <c r="G1018" s="172">
        <v>5</v>
      </c>
      <c r="H1018" s="175"/>
      <c r="I1018" s="57" t="str">
        <f t="shared" si="179"/>
        <v>Q1</v>
      </c>
      <c r="J1018" s="175" t="s">
        <v>1202</v>
      </c>
      <c r="K1018" s="175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76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4">
        <v>0.14460000000000001</v>
      </c>
      <c r="AE1018" s="173">
        <f t="shared" si="182"/>
        <v>0</v>
      </c>
      <c r="AF1018" s="173" t="str">
        <f>IF(AND(COUNTIFS($J$18:J1018,J1018)=1,AE1018=1),1,"")</f>
        <v/>
      </c>
      <c r="AG1018" s="173">
        <f>IF(C1018="","",IF(AND(COUNTIFS($J$18:J1018,J1018)=1,C1018&lt;&gt;""),1,""))</f>
        <v>1</v>
      </c>
      <c r="AH1018" s="173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2">
        <v>2020</v>
      </c>
      <c r="C1019" s="172">
        <v>3</v>
      </c>
      <c r="D1019" s="57" t="str">
        <f t="shared" si="189"/>
        <v>Q4</v>
      </c>
      <c r="E1019" s="16" t="s">
        <v>35</v>
      </c>
      <c r="F1019" s="172">
        <v>2020</v>
      </c>
      <c r="G1019" s="172">
        <v>5</v>
      </c>
      <c r="H1019" s="175"/>
      <c r="I1019" s="57" t="str">
        <f t="shared" si="179"/>
        <v>Q1</v>
      </c>
      <c r="J1019" s="175" t="s">
        <v>1203</v>
      </c>
      <c r="K1019" s="175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76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4">
        <v>0.19070000000000001</v>
      </c>
      <c r="AE1019" s="173">
        <f t="shared" si="182"/>
        <v>0</v>
      </c>
      <c r="AF1019" s="173" t="str">
        <f>IF(AND(COUNTIFS($J$18:J1019,J1019)=1,AE1019=1),1,"")</f>
        <v/>
      </c>
      <c r="AG1019" s="173">
        <f>IF(C1019="","",IF(AND(COUNTIFS($J$18:J1019,J1019)=1,C1019&lt;&gt;""),1,""))</f>
        <v>1</v>
      </c>
      <c r="AH1019" s="173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2">
        <v>2020</v>
      </c>
      <c r="C1020" s="172">
        <v>3</v>
      </c>
      <c r="D1020" s="57" t="str">
        <f t="shared" si="189"/>
        <v>Q4</v>
      </c>
      <c r="E1020" s="16" t="s">
        <v>35</v>
      </c>
      <c r="F1020" s="172">
        <v>2020</v>
      </c>
      <c r="G1020" s="172">
        <v>5</v>
      </c>
      <c r="H1020" s="175"/>
      <c r="I1020" s="57" t="str">
        <f t="shared" si="179"/>
        <v>Q1</v>
      </c>
      <c r="J1020" s="175" t="s">
        <v>1203</v>
      </c>
      <c r="K1020" s="175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76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4">
        <v>0.19070000000000001</v>
      </c>
      <c r="AE1020" s="173">
        <f t="shared" si="182"/>
        <v>0</v>
      </c>
      <c r="AF1020" s="173" t="str">
        <f>IF(AND(COUNTIFS($J$18:J1020,J1020)=1,AE1020=1),1,"")</f>
        <v/>
      </c>
      <c r="AG1020" s="173" t="str">
        <f>IF(C1020="","",IF(AND(COUNTIFS($J$18:J1020,J1020)=1,C1020&lt;&gt;""),1,""))</f>
        <v/>
      </c>
      <c r="AH1020" s="173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2">
        <v>2020</v>
      </c>
      <c r="C1021" s="172">
        <v>3</v>
      </c>
      <c r="D1021" s="57" t="str">
        <f t="shared" si="189"/>
        <v>Q4</v>
      </c>
      <c r="E1021" s="16" t="s">
        <v>35</v>
      </c>
      <c r="F1021" s="172">
        <v>2020</v>
      </c>
      <c r="G1021" s="172">
        <v>5</v>
      </c>
      <c r="H1021" s="175"/>
      <c r="I1021" s="57" t="str">
        <f t="shared" si="179"/>
        <v>Q1</v>
      </c>
      <c r="J1021" s="175" t="s">
        <v>1203</v>
      </c>
      <c r="K1021" s="175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76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4">
        <v>0.19070000000000001</v>
      </c>
      <c r="AE1021" s="173">
        <f t="shared" si="182"/>
        <v>0</v>
      </c>
      <c r="AF1021" s="173" t="str">
        <f>IF(AND(COUNTIFS($J$18:J1021,J1021)=1,AE1021=1),1,"")</f>
        <v/>
      </c>
      <c r="AG1021" s="173" t="str">
        <f>IF(C1021="","",IF(AND(COUNTIFS($J$18:J1021,J1021)=1,C1021&lt;&gt;""),1,""))</f>
        <v/>
      </c>
      <c r="AH1021" s="173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2">
        <v>2020</v>
      </c>
      <c r="C1022" s="172">
        <v>3</v>
      </c>
      <c r="D1022" s="57" t="str">
        <f t="shared" si="189"/>
        <v>Q4</v>
      </c>
      <c r="E1022" s="16" t="s">
        <v>35</v>
      </c>
      <c r="F1022" s="172">
        <v>2020</v>
      </c>
      <c r="G1022" s="172">
        <v>5</v>
      </c>
      <c r="H1022" s="175"/>
      <c r="I1022" s="57" t="str">
        <f t="shared" si="179"/>
        <v>Q1</v>
      </c>
      <c r="J1022" s="175" t="s">
        <v>1203</v>
      </c>
      <c r="K1022" s="175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76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4">
        <v>0.19070000000000001</v>
      </c>
      <c r="AE1022" s="173">
        <f t="shared" si="182"/>
        <v>0</v>
      </c>
      <c r="AF1022" s="173" t="str">
        <f>IF(AND(COUNTIFS($J$18:J1022,J1022)=1,AE1022=1),1,"")</f>
        <v/>
      </c>
      <c r="AG1022" s="173" t="str">
        <f>IF(C1022="","",IF(AND(COUNTIFS($J$18:J1022,J1022)=1,C1022&lt;&gt;""),1,""))</f>
        <v/>
      </c>
      <c r="AH1022" s="173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2">
        <v>2020</v>
      </c>
      <c r="C1023" s="172">
        <v>4</v>
      </c>
      <c r="D1023" s="57" t="str">
        <f t="shared" si="189"/>
        <v>Q1</v>
      </c>
      <c r="E1023" s="16" t="s">
        <v>35</v>
      </c>
      <c r="F1023" s="172">
        <v>2020</v>
      </c>
      <c r="G1023" s="172">
        <v>5</v>
      </c>
      <c r="H1023" s="175"/>
      <c r="I1023" s="57" t="str">
        <f t="shared" si="179"/>
        <v>Q1</v>
      </c>
      <c r="J1023" s="175" t="s">
        <v>1204</v>
      </c>
      <c r="K1023" s="175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76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4">
        <v>0.1099</v>
      </c>
      <c r="AE1023" s="173">
        <f t="shared" si="182"/>
        <v>0</v>
      </c>
      <c r="AF1023" s="173" t="str">
        <f>IF(AND(COUNTIFS($J$18:J1023,J1023)=1,AE1023=1),1,"")</f>
        <v/>
      </c>
      <c r="AG1023" s="173">
        <f>IF(C1023="","",IF(AND(COUNTIFS($J$18:J1023,J1023)=1,C1023&lt;&gt;""),1,""))</f>
        <v>1</v>
      </c>
      <c r="AH1023" s="173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2">
        <v>2020</v>
      </c>
      <c r="C1024" s="172">
        <v>3</v>
      </c>
      <c r="D1024" s="57" t="str">
        <f t="shared" si="189"/>
        <v>Q4</v>
      </c>
      <c r="E1024" s="16" t="s">
        <v>35</v>
      </c>
      <c r="F1024" s="172">
        <v>2020</v>
      </c>
      <c r="G1024" s="172">
        <v>5</v>
      </c>
      <c r="H1024" s="175"/>
      <c r="I1024" s="57" t="str">
        <f t="shared" si="179"/>
        <v>Q1</v>
      </c>
      <c r="J1024" s="175" t="s">
        <v>1205</v>
      </c>
      <c r="K1024" s="175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76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4">
        <v>0.1615</v>
      </c>
      <c r="AE1024" s="173">
        <f t="shared" si="182"/>
        <v>0</v>
      </c>
      <c r="AF1024" s="173" t="str">
        <f>IF(AND(COUNTIFS($J$18:J1024,J1024)=1,AE1024=1),1,"")</f>
        <v/>
      </c>
      <c r="AG1024" s="173">
        <f>IF(C1024="","",IF(AND(COUNTIFS($J$18:J1024,J1024)=1,C1024&lt;&gt;""),1,""))</f>
        <v>1</v>
      </c>
      <c r="AH1024" s="173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2">
        <v>2020</v>
      </c>
      <c r="C1025" s="172">
        <v>3</v>
      </c>
      <c r="D1025" s="57" t="str">
        <f t="shared" si="189"/>
        <v>Q4</v>
      </c>
      <c r="E1025" s="16" t="s">
        <v>35</v>
      </c>
      <c r="F1025" s="172">
        <v>2020</v>
      </c>
      <c r="G1025" s="172">
        <v>5</v>
      </c>
      <c r="H1025" s="175"/>
      <c r="I1025" s="57" t="str">
        <f t="shared" si="179"/>
        <v>Q1</v>
      </c>
      <c r="J1025" s="175" t="s">
        <v>1207</v>
      </c>
      <c r="K1025" s="175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76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4">
        <v>0.1106</v>
      </c>
      <c r="AE1025" s="173">
        <f t="shared" si="182"/>
        <v>0</v>
      </c>
      <c r="AF1025" s="173" t="str">
        <f>IF(AND(COUNTIFS($J$18:J1025,J1025)=1,AE1025=1),1,"")</f>
        <v/>
      </c>
      <c r="AG1025" s="173">
        <f>IF(C1025="","",IF(AND(COUNTIFS($J$18:J1025,J1025)=1,C1025&lt;&gt;""),1,""))</f>
        <v>1</v>
      </c>
      <c r="AH1025" s="173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2">
        <v>2020</v>
      </c>
      <c r="C1026" s="172">
        <v>4</v>
      </c>
      <c r="D1026" s="57" t="str">
        <f t="shared" si="189"/>
        <v>Q1</v>
      </c>
      <c r="E1026" s="16" t="s">
        <v>35</v>
      </c>
      <c r="F1026" s="172">
        <v>2020</v>
      </c>
      <c r="G1026" s="172">
        <v>5</v>
      </c>
      <c r="H1026" s="175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5" t="s">
        <v>1209</v>
      </c>
      <c r="K1026" s="175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76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4">
        <v>0.13420000000000001</v>
      </c>
      <c r="AE1026" s="173">
        <f t="shared" ref="AE1026:AE1089" si="194">IF(Q1026="","",IF(Q1026="Yes",1,0))</f>
        <v>1</v>
      </c>
      <c r="AF1026" s="173">
        <f>IF(AND(COUNTIFS($J$18:J1026,J1026)=1,AE1026=1),1,"")</f>
        <v>1</v>
      </c>
      <c r="AG1026" s="173">
        <f>IF(C1026="","",IF(AND(COUNTIFS($J$18:J1026,J1026)=1,C1026&lt;&gt;""),1,""))</f>
        <v>1</v>
      </c>
      <c r="AH1026" s="173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2">
        <v>2020</v>
      </c>
      <c r="C1027" s="172">
        <v>4</v>
      </c>
      <c r="D1027" s="57" t="str">
        <f t="shared" si="189"/>
        <v>Q1</v>
      </c>
      <c r="E1027" s="16" t="s">
        <v>35</v>
      </c>
      <c r="F1027" s="172">
        <v>2020</v>
      </c>
      <c r="G1027" s="172">
        <v>5</v>
      </c>
      <c r="H1027" s="175"/>
      <c r="I1027" s="57" t="str">
        <f t="shared" si="191"/>
        <v>Q1</v>
      </c>
      <c r="J1027" s="175" t="s">
        <v>1211</v>
      </c>
      <c r="K1027" s="175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76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4">
        <v>0.1106</v>
      </c>
      <c r="AE1027" s="173">
        <f t="shared" si="194"/>
        <v>1</v>
      </c>
      <c r="AF1027" s="173">
        <f>IF(AND(COUNTIFS($J$18:J1027,J1027)=1,AE1027=1),1,"")</f>
        <v>1</v>
      </c>
      <c r="AG1027" s="173">
        <f>IF(C1027="","",IF(AND(COUNTIFS($J$18:J1027,J1027)=1,C1027&lt;&gt;""),1,""))</f>
        <v>1</v>
      </c>
      <c r="AH1027" s="173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2">
        <v>2020</v>
      </c>
      <c r="C1028" s="172">
        <v>4</v>
      </c>
      <c r="D1028" s="57" t="str">
        <f t="shared" si="189"/>
        <v>Q1</v>
      </c>
      <c r="E1028" s="16" t="s">
        <v>35</v>
      </c>
      <c r="F1028" s="172">
        <v>2020</v>
      </c>
      <c r="G1028" s="172">
        <v>5</v>
      </c>
      <c r="H1028" s="175"/>
      <c r="I1028" s="57" t="str">
        <f t="shared" si="191"/>
        <v>Q1</v>
      </c>
      <c r="J1028" s="175" t="s">
        <v>1211</v>
      </c>
      <c r="K1028" s="175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76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4">
        <v>0.1106</v>
      </c>
      <c r="AE1028" s="173">
        <f t="shared" si="194"/>
        <v>1</v>
      </c>
      <c r="AF1028" s="173" t="str">
        <f>IF(AND(COUNTIFS($J$18:J1028,J1028)=1,AE1028=1),1,"")</f>
        <v/>
      </c>
      <c r="AG1028" s="173" t="str">
        <f>IF(C1028="","",IF(AND(COUNTIFS($J$18:J1028,J1028)=1,C1028&lt;&gt;""),1,""))</f>
        <v/>
      </c>
      <c r="AH1028" s="173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2">
        <v>2020</v>
      </c>
      <c r="C1029" s="172">
        <v>4</v>
      </c>
      <c r="D1029" s="57" t="str">
        <f t="shared" si="189"/>
        <v>Q1</v>
      </c>
      <c r="E1029" s="16" t="s">
        <v>35</v>
      </c>
      <c r="F1029" s="172">
        <v>2020</v>
      </c>
      <c r="G1029" s="172">
        <v>5</v>
      </c>
      <c r="H1029" s="175"/>
      <c r="I1029" s="57" t="str">
        <f t="shared" si="191"/>
        <v>Q1</v>
      </c>
      <c r="J1029" s="175" t="s">
        <v>1211</v>
      </c>
      <c r="K1029" s="175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76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4">
        <v>0.1106</v>
      </c>
      <c r="AE1029" s="173">
        <f t="shared" si="194"/>
        <v>1</v>
      </c>
      <c r="AF1029" s="173" t="str">
        <f>IF(AND(COUNTIFS($J$18:J1029,J1029)=1,AE1029=1),1,"")</f>
        <v/>
      </c>
      <c r="AG1029" s="173" t="str">
        <f>IF(C1029="","",IF(AND(COUNTIFS($J$18:J1029,J1029)=1,C1029&lt;&gt;""),1,""))</f>
        <v/>
      </c>
      <c r="AH1029" s="173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2">
        <v>2020</v>
      </c>
      <c r="C1030" s="172">
        <v>4</v>
      </c>
      <c r="D1030" s="57" t="str">
        <f t="shared" si="189"/>
        <v>Q1</v>
      </c>
      <c r="E1030" s="16" t="s">
        <v>35</v>
      </c>
      <c r="F1030" s="172">
        <v>2020</v>
      </c>
      <c r="G1030" s="172">
        <v>5</v>
      </c>
      <c r="H1030" s="175"/>
      <c r="I1030" s="57" t="str">
        <f t="shared" si="191"/>
        <v>Q1</v>
      </c>
      <c r="J1030" s="175" t="s">
        <v>1211</v>
      </c>
      <c r="K1030" s="175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76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4">
        <v>0.1106</v>
      </c>
      <c r="AE1030" s="173">
        <f t="shared" si="194"/>
        <v>1</v>
      </c>
      <c r="AF1030" s="173" t="str">
        <f>IF(AND(COUNTIFS($J$18:J1030,J1030)=1,AE1030=1),1,"")</f>
        <v/>
      </c>
      <c r="AG1030" s="173" t="str">
        <f>IF(C1030="","",IF(AND(COUNTIFS($J$18:J1030,J1030)=1,C1030&lt;&gt;""),1,""))</f>
        <v/>
      </c>
      <c r="AH1030" s="173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2">
        <v>2020</v>
      </c>
      <c r="C1031" s="172">
        <v>4</v>
      </c>
      <c r="D1031" s="57" t="str">
        <f t="shared" si="189"/>
        <v>Q1</v>
      </c>
      <c r="E1031" s="16" t="s">
        <v>35</v>
      </c>
      <c r="F1031" s="172">
        <v>2020</v>
      </c>
      <c r="G1031" s="172">
        <v>5</v>
      </c>
      <c r="H1031" s="175"/>
      <c r="I1031" s="57" t="str">
        <f t="shared" si="191"/>
        <v>Q1</v>
      </c>
      <c r="J1031" s="175" t="s">
        <v>1213</v>
      </c>
      <c r="K1031" s="175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76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4">
        <v>0.2049</v>
      </c>
      <c r="AE1031" s="173">
        <f t="shared" si="194"/>
        <v>1</v>
      </c>
      <c r="AF1031" s="173">
        <f>IF(AND(COUNTIFS($J$18:J1031,J1031)=1,AE1031=1),1,"")</f>
        <v>1</v>
      </c>
      <c r="AG1031" s="173">
        <f>IF(C1031="","",IF(AND(COUNTIFS($J$18:J1031,J1031)=1,C1031&lt;&gt;""),1,""))</f>
        <v>1</v>
      </c>
      <c r="AH1031" s="173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2">
        <v>2020</v>
      </c>
      <c r="C1032" s="172">
        <v>4</v>
      </c>
      <c r="D1032" s="57" t="str">
        <f t="shared" si="189"/>
        <v>Q1</v>
      </c>
      <c r="E1032" s="16" t="s">
        <v>35</v>
      </c>
      <c r="F1032" s="172">
        <v>2020</v>
      </c>
      <c r="G1032" s="172">
        <v>5</v>
      </c>
      <c r="H1032" s="175"/>
      <c r="I1032" s="57" t="str">
        <f t="shared" si="191"/>
        <v>Q1</v>
      </c>
      <c r="J1032" s="175" t="s">
        <v>1213</v>
      </c>
      <c r="K1032" s="175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76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4">
        <v>0.2049</v>
      </c>
      <c r="AE1032" s="173">
        <f t="shared" si="194"/>
        <v>1</v>
      </c>
      <c r="AF1032" s="173" t="str">
        <f>IF(AND(COUNTIFS($J$18:J1032,J1032)=1,AE1032=1),1,"")</f>
        <v/>
      </c>
      <c r="AG1032" s="173" t="str">
        <f>IF(C1032="","",IF(AND(COUNTIFS($J$18:J1032,J1032)=1,C1032&lt;&gt;""),1,""))</f>
        <v/>
      </c>
      <c r="AH1032" s="173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2">
        <v>2020</v>
      </c>
      <c r="C1033" s="172">
        <v>4</v>
      </c>
      <c r="D1033" s="57" t="str">
        <f t="shared" si="189"/>
        <v>Q1</v>
      </c>
      <c r="E1033" s="16" t="s">
        <v>35</v>
      </c>
      <c r="F1033" s="172">
        <v>2020</v>
      </c>
      <c r="G1033" s="172">
        <v>5</v>
      </c>
      <c r="H1033" s="175"/>
      <c r="I1033" s="57" t="str">
        <f t="shared" si="191"/>
        <v>Q1</v>
      </c>
      <c r="J1033" s="175" t="s">
        <v>1216</v>
      </c>
      <c r="K1033" s="175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76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4">
        <v>0.23150000000000001</v>
      </c>
      <c r="AE1033" s="173">
        <f t="shared" si="194"/>
        <v>0</v>
      </c>
      <c r="AF1033" s="173" t="str">
        <f>IF(AND(COUNTIFS($J$18:J1033,J1033)=1,AE1033=1),1,"")</f>
        <v/>
      </c>
      <c r="AG1033" s="173">
        <f>IF(C1033="","",IF(AND(COUNTIFS($J$18:J1033,J1033)=1,C1033&lt;&gt;""),1,""))</f>
        <v>1</v>
      </c>
      <c r="AH1033" s="173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2">
        <v>2020</v>
      </c>
      <c r="C1034" s="172">
        <v>4</v>
      </c>
      <c r="D1034" s="57" t="str">
        <f t="shared" si="189"/>
        <v>Q1</v>
      </c>
      <c r="E1034" s="16" t="s">
        <v>35</v>
      </c>
      <c r="F1034" s="172">
        <v>2020</v>
      </c>
      <c r="G1034" s="172">
        <v>5</v>
      </c>
      <c r="H1034" s="175"/>
      <c r="I1034" s="57" t="str">
        <f t="shared" si="191"/>
        <v>Q1</v>
      </c>
      <c r="J1034" s="175" t="s">
        <v>1218</v>
      </c>
      <c r="K1034" s="175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76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4">
        <v>0.15240000000000001</v>
      </c>
      <c r="AE1034" s="173">
        <f t="shared" si="194"/>
        <v>1</v>
      </c>
      <c r="AF1034" s="173">
        <f>IF(AND(COUNTIFS($J$18:J1034,J1034)=1,AE1034=1),1,"")</f>
        <v>1</v>
      </c>
      <c r="AG1034" s="173">
        <f>IF(C1034="","",IF(AND(COUNTIFS($J$18:J1034,J1034)=1,C1034&lt;&gt;""),1,""))</f>
        <v>1</v>
      </c>
      <c r="AH1034" s="173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2">
        <v>2020</v>
      </c>
      <c r="C1035" s="172">
        <v>4</v>
      </c>
      <c r="D1035" s="57" t="str">
        <f t="shared" si="189"/>
        <v>Q1</v>
      </c>
      <c r="E1035" s="16" t="s">
        <v>35</v>
      </c>
      <c r="F1035" s="172">
        <v>2020</v>
      </c>
      <c r="G1035" s="172">
        <v>5</v>
      </c>
      <c r="H1035" s="175"/>
      <c r="I1035" s="57" t="str">
        <f t="shared" si="191"/>
        <v>Q1</v>
      </c>
      <c r="J1035" s="175" t="s">
        <v>1218</v>
      </c>
      <c r="K1035" s="175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76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4">
        <v>0.15240000000000001</v>
      </c>
      <c r="AE1035" s="173">
        <f t="shared" si="194"/>
        <v>1</v>
      </c>
      <c r="AF1035" s="173" t="str">
        <f>IF(AND(COUNTIFS($J$18:J1035,J1035)=1,AE1035=1),1,"")</f>
        <v/>
      </c>
      <c r="AG1035" s="173" t="str">
        <f>IF(C1035="","",IF(AND(COUNTIFS($J$18:J1035,J1035)=1,C1035&lt;&gt;""),1,""))</f>
        <v/>
      </c>
      <c r="AH1035" s="173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2">
        <v>2020</v>
      </c>
      <c r="C1036" s="172">
        <v>4</v>
      </c>
      <c r="D1036" s="57" t="str">
        <f t="shared" si="189"/>
        <v>Q1</v>
      </c>
      <c r="E1036" s="16" t="s">
        <v>35</v>
      </c>
      <c r="F1036" s="172">
        <v>2020</v>
      </c>
      <c r="G1036" s="172">
        <v>5</v>
      </c>
      <c r="H1036" s="175"/>
      <c r="I1036" s="57" t="str">
        <f t="shared" si="191"/>
        <v>Q1</v>
      </c>
      <c r="J1036" s="175" t="s">
        <v>1222</v>
      </c>
      <c r="K1036" s="175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76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4">
        <v>0.11700000000000001</v>
      </c>
      <c r="AE1036" s="173">
        <f t="shared" si="194"/>
        <v>0</v>
      </c>
      <c r="AF1036" s="173" t="str">
        <f>IF(AND(COUNTIFS($J$18:J1036,J1036)=1,AE1036=1),1,"")</f>
        <v/>
      </c>
      <c r="AG1036" s="173">
        <f>IF(C1036="","",IF(AND(COUNTIFS($J$18:J1036,J1036)=1,C1036&lt;&gt;""),1,""))</f>
        <v>1</v>
      </c>
      <c r="AH1036" s="173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2">
        <v>2020</v>
      </c>
      <c r="C1037" s="172">
        <v>4</v>
      </c>
      <c r="D1037" s="57" t="str">
        <f t="shared" si="189"/>
        <v>Q1</v>
      </c>
      <c r="E1037" s="16" t="s">
        <v>35</v>
      </c>
      <c r="F1037" s="172">
        <v>2020</v>
      </c>
      <c r="G1037" s="172">
        <v>5</v>
      </c>
      <c r="H1037" s="175"/>
      <c r="I1037" s="57" t="str">
        <f t="shared" si="191"/>
        <v>Q1</v>
      </c>
      <c r="J1037" s="175" t="s">
        <v>1224</v>
      </c>
      <c r="K1037" s="175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76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4">
        <v>0.11509999999999999</v>
      </c>
      <c r="AE1037" s="173">
        <f t="shared" si="194"/>
        <v>1</v>
      </c>
      <c r="AF1037" s="173">
        <f>IF(AND(COUNTIFS($J$18:J1037,J1037)=1,AE1037=1),1,"")</f>
        <v>1</v>
      </c>
      <c r="AG1037" s="173">
        <f>IF(C1037="","",IF(AND(COUNTIFS($J$18:J1037,J1037)=1,C1037&lt;&gt;""),1,""))</f>
        <v>1</v>
      </c>
      <c r="AH1037" s="173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2">
        <v>2020</v>
      </c>
      <c r="C1038" s="172">
        <v>4</v>
      </c>
      <c r="D1038" s="57" t="str">
        <f t="shared" si="189"/>
        <v>Q1</v>
      </c>
      <c r="E1038" s="16" t="s">
        <v>35</v>
      </c>
      <c r="F1038" s="172">
        <v>2020</v>
      </c>
      <c r="G1038" s="172">
        <v>5</v>
      </c>
      <c r="H1038" s="175"/>
      <c r="I1038" s="57" t="str">
        <f t="shared" si="191"/>
        <v>Q1</v>
      </c>
      <c r="J1038" s="175" t="s">
        <v>1224</v>
      </c>
      <c r="K1038" s="175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76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4">
        <v>0.11509999999999999</v>
      </c>
      <c r="AE1038" s="173">
        <f t="shared" si="194"/>
        <v>1</v>
      </c>
      <c r="AF1038" s="173" t="str">
        <f>IF(AND(COUNTIFS($J$18:J1038,J1038)=1,AE1038=1),1,"")</f>
        <v/>
      </c>
      <c r="AG1038" s="173" t="str">
        <f>IF(C1038="","",IF(AND(COUNTIFS($J$18:J1038,J1038)=1,C1038&lt;&gt;""),1,""))</f>
        <v/>
      </c>
      <c r="AH1038" s="173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2">
        <v>2020</v>
      </c>
      <c r="C1039" s="172">
        <v>5</v>
      </c>
      <c r="D1039" s="57" t="str">
        <f t="shared" si="189"/>
        <v>Q1</v>
      </c>
      <c r="E1039" s="16" t="s">
        <v>35</v>
      </c>
      <c r="F1039" s="172">
        <v>2020</v>
      </c>
      <c r="G1039" s="172">
        <v>5</v>
      </c>
      <c r="H1039" s="175"/>
      <c r="I1039" s="57" t="str">
        <f t="shared" si="191"/>
        <v>Q1</v>
      </c>
      <c r="J1039" s="175" t="s">
        <v>1226</v>
      </c>
      <c r="K1039" s="175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76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4">
        <v>0.1147</v>
      </c>
      <c r="AE1039" s="173">
        <f t="shared" si="194"/>
        <v>0</v>
      </c>
      <c r="AF1039" s="173" t="str">
        <f>IF(AND(COUNTIFS($J$18:J1039,J1039)=1,AE1039=1),1,"")</f>
        <v/>
      </c>
      <c r="AG1039" s="173">
        <f>IF(C1039="","",IF(AND(COUNTIFS($J$18:J1039,J1039)=1,C1039&lt;&gt;""),1,""))</f>
        <v>1</v>
      </c>
      <c r="AH1039" s="173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2">
        <v>2020</v>
      </c>
      <c r="C1040" s="172">
        <v>5</v>
      </c>
      <c r="D1040" s="57" t="str">
        <f t="shared" si="189"/>
        <v>Q1</v>
      </c>
      <c r="E1040" s="16" t="s">
        <v>35</v>
      </c>
      <c r="F1040" s="172">
        <v>2020</v>
      </c>
      <c r="G1040" s="172">
        <v>5</v>
      </c>
      <c r="H1040" s="175"/>
      <c r="I1040" s="57" t="str">
        <f t="shared" si="191"/>
        <v>Q1</v>
      </c>
      <c r="J1040" s="175" t="s">
        <v>1226</v>
      </c>
      <c r="K1040" s="175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76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4">
        <v>0.1147</v>
      </c>
      <c r="AE1040" s="173">
        <f t="shared" si="194"/>
        <v>0</v>
      </c>
      <c r="AF1040" s="173" t="str">
        <f>IF(AND(COUNTIFS($J$18:J1040,J1040)=1,AE1040=1),1,"")</f>
        <v/>
      </c>
      <c r="AG1040" s="173" t="str">
        <f>IF(C1040="","",IF(AND(COUNTIFS($J$18:J1040,J1040)=1,C1040&lt;&gt;""),1,""))</f>
        <v/>
      </c>
      <c r="AH1040" s="173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2">
        <v>2020</v>
      </c>
      <c r="C1041" s="172">
        <v>5</v>
      </c>
      <c r="D1041" s="57" t="str">
        <f t="shared" si="189"/>
        <v>Q1</v>
      </c>
      <c r="E1041" s="16" t="s">
        <v>35</v>
      </c>
      <c r="F1041" s="172">
        <v>2020</v>
      </c>
      <c r="G1041" s="172">
        <v>5</v>
      </c>
      <c r="H1041" s="175"/>
      <c r="I1041" s="57" t="str">
        <f t="shared" si="191"/>
        <v>Q1</v>
      </c>
      <c r="J1041" s="175" t="s">
        <v>1227</v>
      </c>
      <c r="K1041" s="175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76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4">
        <v>0.12570000000000001</v>
      </c>
      <c r="AE1041" s="173">
        <f t="shared" si="194"/>
        <v>0</v>
      </c>
      <c r="AF1041" s="173" t="str">
        <f>IF(AND(COUNTIFS($J$18:J1041,J1041)=1,AE1041=1),1,"")</f>
        <v/>
      </c>
      <c r="AG1041" s="173">
        <f>IF(C1041="","",IF(AND(COUNTIFS($J$18:J1041,J1041)=1,C1041&lt;&gt;""),1,""))</f>
        <v>1</v>
      </c>
      <c r="AH1041" s="173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2">
        <v>2020</v>
      </c>
      <c r="C1042" s="172">
        <v>5</v>
      </c>
      <c r="D1042" s="57" t="str">
        <f t="shared" si="189"/>
        <v>Q1</v>
      </c>
      <c r="E1042" s="16" t="s">
        <v>35</v>
      </c>
      <c r="F1042" s="172">
        <v>2020</v>
      </c>
      <c r="G1042" s="172">
        <v>5</v>
      </c>
      <c r="H1042" s="175"/>
      <c r="I1042" s="57" t="str">
        <f t="shared" si="191"/>
        <v>Q1</v>
      </c>
      <c r="J1042" s="175" t="s">
        <v>1228</v>
      </c>
      <c r="K1042" s="175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76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4">
        <v>0.13270000000000001</v>
      </c>
      <c r="AE1042" s="173">
        <f t="shared" si="194"/>
        <v>0</v>
      </c>
      <c r="AF1042" s="173" t="str">
        <f>IF(AND(COUNTIFS($J$18:J1042,J1042)=1,AE1042=1),1,"")</f>
        <v/>
      </c>
      <c r="AG1042" s="173">
        <f>IF(C1042="","",IF(AND(COUNTIFS($J$18:J1042,J1042)=1,C1042&lt;&gt;""),1,""))</f>
        <v>1</v>
      </c>
      <c r="AH1042" s="173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2">
        <v>2020</v>
      </c>
      <c r="C1043" s="172">
        <v>5</v>
      </c>
      <c r="D1043" s="57" t="str">
        <f t="shared" si="189"/>
        <v>Q1</v>
      </c>
      <c r="E1043" s="16" t="s">
        <v>35</v>
      </c>
      <c r="F1043" s="172">
        <v>2020</v>
      </c>
      <c r="G1043" s="172">
        <v>5</v>
      </c>
      <c r="H1043" s="175"/>
      <c r="I1043" s="57" t="str">
        <f t="shared" si="191"/>
        <v>Q1</v>
      </c>
      <c r="J1043" s="175" t="s">
        <v>1230</v>
      </c>
      <c r="K1043" s="175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76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4">
        <v>0.2346</v>
      </c>
      <c r="AE1043" s="173">
        <f t="shared" si="194"/>
        <v>0</v>
      </c>
      <c r="AF1043" s="173" t="str">
        <f>IF(AND(COUNTIFS($J$18:J1043,J1043)=1,AE1043=1),1,"")</f>
        <v/>
      </c>
      <c r="AG1043" s="173">
        <f>IF(C1043="","",IF(AND(COUNTIFS($J$18:J1043,J1043)=1,C1043&lt;&gt;""),1,""))</f>
        <v>1</v>
      </c>
      <c r="AH1043" s="173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2">
        <v>2020</v>
      </c>
      <c r="C1044" s="172">
        <v>5</v>
      </c>
      <c r="D1044" s="57" t="str">
        <f t="shared" si="189"/>
        <v>Q1</v>
      </c>
      <c r="E1044" s="16" t="s">
        <v>35</v>
      </c>
      <c r="F1044" s="172">
        <v>2020</v>
      </c>
      <c r="G1044" s="172">
        <v>5</v>
      </c>
      <c r="H1044" s="175"/>
      <c r="I1044" s="57" t="str">
        <f t="shared" si="191"/>
        <v>Q1</v>
      </c>
      <c r="J1044" s="175" t="s">
        <v>1230</v>
      </c>
      <c r="K1044" s="175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76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4">
        <v>0.2346</v>
      </c>
      <c r="AE1044" s="173">
        <f t="shared" si="194"/>
        <v>0</v>
      </c>
      <c r="AF1044" s="173" t="str">
        <f>IF(AND(COUNTIFS($J$18:J1044,J1044)=1,AE1044=1),1,"")</f>
        <v/>
      </c>
      <c r="AG1044" s="173" t="str">
        <f>IF(C1044="","",IF(AND(COUNTIFS($J$18:J1044,J1044)=1,C1044&lt;&gt;""),1,""))</f>
        <v/>
      </c>
      <c r="AH1044" s="173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2">
        <v>2020</v>
      </c>
      <c r="C1045" s="172">
        <v>7</v>
      </c>
      <c r="D1045" s="57" t="str">
        <f t="shared" si="189"/>
        <v>Q2</v>
      </c>
      <c r="E1045" s="16" t="s">
        <v>35</v>
      </c>
      <c r="F1045" s="172">
        <v>2020</v>
      </c>
      <c r="G1045" s="172">
        <v>10</v>
      </c>
      <c r="H1045" s="175"/>
      <c r="I1045" s="57" t="str">
        <f t="shared" si="191"/>
        <v>Q3</v>
      </c>
      <c r="J1045" s="175" t="s">
        <v>1234</v>
      </c>
      <c r="K1045" s="175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76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4">
        <v>0.16189999999999999</v>
      </c>
      <c r="AE1045" s="173">
        <f t="shared" si="194"/>
        <v>1</v>
      </c>
      <c r="AF1045" s="173">
        <f>IF(AND(COUNTIFS($J$18:J1045,J1045)=1,AE1045=1),1,"")</f>
        <v>1</v>
      </c>
      <c r="AG1045" s="173">
        <f>IF(C1045="","",IF(AND(COUNTIFS($J$18:J1045,J1045)=1,C1045&lt;&gt;""),1,""))</f>
        <v>1</v>
      </c>
      <c r="AH1045" s="173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2">
        <v>2020</v>
      </c>
      <c r="C1046" s="172">
        <v>8</v>
      </c>
      <c r="D1046" s="57" t="str">
        <f t="shared" si="189"/>
        <v>Q2</v>
      </c>
      <c r="E1046" s="16" t="s">
        <v>35</v>
      </c>
      <c r="F1046" s="172">
        <v>2020</v>
      </c>
      <c r="G1046" s="172">
        <v>11</v>
      </c>
      <c r="H1046" s="175"/>
      <c r="I1046" s="57" t="str">
        <f t="shared" si="191"/>
        <v>Q3</v>
      </c>
      <c r="J1046" s="175" t="s">
        <v>1238</v>
      </c>
      <c r="K1046" s="175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76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4">
        <v>0.1255</v>
      </c>
      <c r="AE1046" s="173">
        <f t="shared" si="194"/>
        <v>1</v>
      </c>
      <c r="AF1046" s="173">
        <f>IF(AND(COUNTIFS($J$18:J1046,J1046)=1,AE1046=1),1,"")</f>
        <v>1</v>
      </c>
      <c r="AG1046" s="173">
        <f>IF(C1046="","",IF(AND(COUNTIFS($J$18:J1046,J1046)=1,C1046&lt;&gt;""),1,""))</f>
        <v>1</v>
      </c>
      <c r="AH1046" s="173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2">
        <v>2020</v>
      </c>
      <c r="C1047" s="172">
        <v>8</v>
      </c>
      <c r="D1047" s="57" t="str">
        <f t="shared" si="189"/>
        <v>Q2</v>
      </c>
      <c r="E1047" s="16" t="s">
        <v>35</v>
      </c>
      <c r="F1047" s="172">
        <v>2020</v>
      </c>
      <c r="G1047" s="172">
        <v>11</v>
      </c>
      <c r="H1047" s="175"/>
      <c r="I1047" s="57" t="str">
        <f t="shared" si="191"/>
        <v>Q3</v>
      </c>
      <c r="J1047" s="175" t="s">
        <v>1238</v>
      </c>
      <c r="K1047" s="175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76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4">
        <v>0.1255</v>
      </c>
      <c r="AE1047" s="173">
        <f t="shared" si="194"/>
        <v>1</v>
      </c>
      <c r="AF1047" s="173" t="str">
        <f>IF(AND(COUNTIFS($J$18:J1047,J1047)=1,AE1047=1),1,"")</f>
        <v/>
      </c>
      <c r="AG1047" s="173" t="str">
        <f>IF(C1047="","",IF(AND(COUNTIFS($J$18:J1047,J1047)=1,C1047&lt;&gt;""),1,""))</f>
        <v/>
      </c>
      <c r="AH1047" s="173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2">
        <v>2020</v>
      </c>
      <c r="C1048" s="172">
        <v>8</v>
      </c>
      <c r="D1048" s="57" t="str">
        <f t="shared" si="189"/>
        <v>Q2</v>
      </c>
      <c r="E1048" s="16" t="s">
        <v>35</v>
      </c>
      <c r="F1048" s="172">
        <v>2020</v>
      </c>
      <c r="G1048" s="172">
        <v>10</v>
      </c>
      <c r="H1048" s="175"/>
      <c r="I1048" s="57" t="str">
        <f t="shared" si="191"/>
        <v>Q3</v>
      </c>
      <c r="J1048" s="175" t="s">
        <v>1240</v>
      </c>
      <c r="K1048" s="175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76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4">
        <v>0.1225</v>
      </c>
      <c r="AE1048" s="173">
        <f t="shared" si="194"/>
        <v>0</v>
      </c>
      <c r="AF1048" s="173" t="str">
        <f>IF(AND(COUNTIFS($J$18:J1048,J1048)=1,AE1048=1),1,"")</f>
        <v/>
      </c>
      <c r="AG1048" s="173">
        <f>IF(C1048="","",IF(AND(COUNTIFS($J$18:J1048,J1048)=1,C1048&lt;&gt;""),1,""))</f>
        <v>1</v>
      </c>
      <c r="AH1048" s="173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2">
        <v>2020</v>
      </c>
      <c r="C1049" s="172">
        <v>8</v>
      </c>
      <c r="D1049" s="57" t="str">
        <f t="shared" si="189"/>
        <v>Q2</v>
      </c>
      <c r="E1049" s="16" t="s">
        <v>35</v>
      </c>
      <c r="F1049" s="172">
        <v>2020</v>
      </c>
      <c r="G1049" s="172">
        <v>11</v>
      </c>
      <c r="H1049" s="175"/>
      <c r="I1049" s="57" t="str">
        <f t="shared" si="191"/>
        <v>Q3</v>
      </c>
      <c r="J1049" s="175" t="s">
        <v>1244</v>
      </c>
      <c r="K1049" s="175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76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4">
        <v>0.1241</v>
      </c>
      <c r="AE1049" s="173">
        <f t="shared" si="194"/>
        <v>0</v>
      </c>
      <c r="AF1049" s="173" t="str">
        <f>IF(AND(COUNTIFS($J$18:J1049,J1049)=1,AE1049=1),1,"")</f>
        <v/>
      </c>
      <c r="AG1049" s="173">
        <f>IF(C1049="","",IF(AND(COUNTIFS($J$18:J1049,J1049)=1,C1049&lt;&gt;""),1,""))</f>
        <v>1</v>
      </c>
      <c r="AH1049" s="173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2">
        <v>2020</v>
      </c>
      <c r="C1050" s="172">
        <v>8</v>
      </c>
      <c r="D1050" s="57" t="str">
        <f t="shared" si="189"/>
        <v>Q2</v>
      </c>
      <c r="E1050" s="16" t="s">
        <v>35</v>
      </c>
      <c r="F1050" s="172">
        <v>2020</v>
      </c>
      <c r="G1050" s="172">
        <v>11</v>
      </c>
      <c r="H1050" s="175"/>
      <c r="I1050" s="57" t="str">
        <f t="shared" si="191"/>
        <v>Q3</v>
      </c>
      <c r="J1050" s="175" t="s">
        <v>1247</v>
      </c>
      <c r="K1050" s="175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76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4">
        <v>0.128</v>
      </c>
      <c r="AE1050" s="173">
        <f t="shared" si="194"/>
        <v>0</v>
      </c>
      <c r="AF1050" s="173" t="str">
        <f>IF(AND(COUNTIFS($J$18:J1050,J1050)=1,AE1050=1),1,"")</f>
        <v/>
      </c>
      <c r="AG1050" s="173">
        <f>IF(C1050="","",IF(AND(COUNTIFS($J$18:J1050,J1050)=1,C1050&lt;&gt;""),1,""))</f>
        <v>1</v>
      </c>
      <c r="AH1050" s="173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2">
        <v>2020</v>
      </c>
      <c r="C1051" s="172">
        <v>8</v>
      </c>
      <c r="D1051" s="57" t="str">
        <f t="shared" si="189"/>
        <v>Q2</v>
      </c>
      <c r="E1051" s="16" t="s">
        <v>35</v>
      </c>
      <c r="F1051" s="172">
        <v>2020</v>
      </c>
      <c r="G1051" s="172">
        <v>11</v>
      </c>
      <c r="H1051" s="175"/>
      <c r="I1051" s="57" t="str">
        <f t="shared" si="191"/>
        <v>Q3</v>
      </c>
      <c r="J1051" s="175" t="s">
        <v>1248</v>
      </c>
      <c r="K1051" s="175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76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4">
        <v>0.21729999999999999</v>
      </c>
      <c r="AE1051" s="173">
        <f t="shared" si="194"/>
        <v>0</v>
      </c>
      <c r="AF1051" s="173" t="str">
        <f>IF(AND(COUNTIFS($J$18:J1051,J1051)=1,AE1051=1),1,"")</f>
        <v/>
      </c>
      <c r="AG1051" s="173">
        <f>IF(C1051="","",IF(AND(COUNTIFS($J$18:J1051,J1051)=1,C1051&lt;&gt;""),1,""))</f>
        <v>1</v>
      </c>
      <c r="AH1051" s="173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2">
        <v>2020</v>
      </c>
      <c r="C1052" s="172">
        <v>9</v>
      </c>
      <c r="D1052" s="57" t="str">
        <f t="shared" si="189"/>
        <v>Q2</v>
      </c>
      <c r="E1052" s="16" t="s">
        <v>35</v>
      </c>
      <c r="F1052" s="172">
        <v>2020</v>
      </c>
      <c r="G1052" s="172">
        <v>11</v>
      </c>
      <c r="H1052" s="175"/>
      <c r="I1052" s="57" t="str">
        <f t="shared" si="191"/>
        <v>Q3</v>
      </c>
      <c r="J1052" s="175" t="s">
        <v>1250</v>
      </c>
      <c r="K1052" s="175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78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4">
        <v>0.1246</v>
      </c>
      <c r="AE1052" s="173">
        <f t="shared" si="194"/>
        <v>1</v>
      </c>
      <c r="AF1052" s="173">
        <f>IF(AND(COUNTIFS($J$18:J1052,J1052)=1,AE1052=1),1,"")</f>
        <v>1</v>
      </c>
      <c r="AG1052" s="173">
        <f>IF(C1052="","",IF(AND(COUNTIFS($J$18:J1052,J1052)=1,C1052&lt;&gt;""),1,""))</f>
        <v>1</v>
      </c>
      <c r="AH1052" s="173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2">
        <v>2020</v>
      </c>
      <c r="C1053" s="172">
        <v>3</v>
      </c>
      <c r="D1053" s="57" t="str">
        <f t="shared" si="189"/>
        <v>Q4</v>
      </c>
      <c r="E1053" s="16" t="s">
        <v>35</v>
      </c>
      <c r="F1053" s="172">
        <v>2020</v>
      </c>
      <c r="G1053" s="172">
        <v>10</v>
      </c>
      <c r="H1053" s="175"/>
      <c r="I1053" s="57" t="str">
        <f t="shared" si="191"/>
        <v>Q3</v>
      </c>
      <c r="J1053" s="175" t="s">
        <v>1253</v>
      </c>
      <c r="K1053" s="175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76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4">
        <v>0.12790000000000001</v>
      </c>
      <c r="AE1053" s="173">
        <f t="shared" si="194"/>
        <v>0</v>
      </c>
      <c r="AF1053" s="173" t="str">
        <f>IF(AND(COUNTIFS($J$18:J1053,J1053)=1,AE1053=1),1,"")</f>
        <v/>
      </c>
      <c r="AG1053" s="173">
        <f>IF(C1053="","",IF(AND(COUNTIFS($J$18:J1053,J1053)=1,C1053&lt;&gt;""),1,""))</f>
        <v>1</v>
      </c>
      <c r="AH1053" s="173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2">
        <v>2020</v>
      </c>
      <c r="C1054" s="172">
        <v>3</v>
      </c>
      <c r="D1054" s="57" t="str">
        <f t="shared" si="189"/>
        <v>Q4</v>
      </c>
      <c r="E1054" s="16" t="s">
        <v>35</v>
      </c>
      <c r="F1054" s="172">
        <v>2020</v>
      </c>
      <c r="G1054" s="172">
        <v>10</v>
      </c>
      <c r="H1054" s="175"/>
      <c r="I1054" s="57" t="str">
        <f t="shared" si="191"/>
        <v>Q3</v>
      </c>
      <c r="J1054" s="175" t="s">
        <v>1253</v>
      </c>
      <c r="K1054" s="175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76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4">
        <v>0.12790000000000001</v>
      </c>
      <c r="AE1054" s="173">
        <f t="shared" si="194"/>
        <v>0</v>
      </c>
      <c r="AF1054" s="173" t="str">
        <f>IF(AND(COUNTIFS($J$18:J1054,J1054)=1,AE1054=1),1,"")</f>
        <v/>
      </c>
      <c r="AG1054" s="173" t="str">
        <f>IF(C1054="","",IF(AND(COUNTIFS($J$18:J1054,J1054)=1,C1054&lt;&gt;""),1,""))</f>
        <v/>
      </c>
      <c r="AH1054" s="173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2">
        <v>2020</v>
      </c>
      <c r="C1055" s="172">
        <v>4</v>
      </c>
      <c r="D1055" s="57" t="str">
        <f t="shared" si="189"/>
        <v>Q1</v>
      </c>
      <c r="E1055" s="16" t="s">
        <v>35</v>
      </c>
      <c r="F1055" s="172">
        <v>2020</v>
      </c>
      <c r="G1055" s="172">
        <v>12</v>
      </c>
      <c r="H1055" s="175"/>
      <c r="I1055" s="57" t="str">
        <f t="shared" si="191"/>
        <v>Q3</v>
      </c>
      <c r="J1055" s="175" t="s">
        <v>1255</v>
      </c>
      <c r="K1055" s="175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76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4">
        <v>9.8699999999999996E-2</v>
      </c>
      <c r="AE1055" s="173">
        <f t="shared" si="194"/>
        <v>1</v>
      </c>
      <c r="AF1055" s="173">
        <f>IF(AND(COUNTIFS($J$18:J1055,J1055)=1,AE1055=1),1,"")</f>
        <v>1</v>
      </c>
      <c r="AG1055" s="173">
        <f>IF(C1055="","",IF(AND(COUNTIFS($J$18:J1055,J1055)=1,C1055&lt;&gt;""),1,""))</f>
        <v>1</v>
      </c>
      <c r="AH1055" s="173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2">
        <v>2020</v>
      </c>
      <c r="C1056" s="172">
        <v>4</v>
      </c>
      <c r="D1056" s="57" t="str">
        <f t="shared" si="189"/>
        <v>Q1</v>
      </c>
      <c r="E1056" s="16" t="s">
        <v>35</v>
      </c>
      <c r="F1056" s="172">
        <v>2020</v>
      </c>
      <c r="G1056" s="172">
        <v>12</v>
      </c>
      <c r="H1056" s="175"/>
      <c r="I1056" s="57" t="str">
        <f t="shared" si="191"/>
        <v>Q3</v>
      </c>
      <c r="J1056" s="175" t="s">
        <v>1255</v>
      </c>
      <c r="K1056" s="175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76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4">
        <v>9.8699999999999996E-2</v>
      </c>
      <c r="AE1056" s="173">
        <f t="shared" si="194"/>
        <v>1</v>
      </c>
      <c r="AF1056" s="173" t="str">
        <f>IF(AND(COUNTIFS($J$18:J1056,J1056)=1,AE1056=1),1,"")</f>
        <v/>
      </c>
      <c r="AG1056" s="173" t="str">
        <f>IF(C1056="","",IF(AND(COUNTIFS($J$18:J1056,J1056)=1,C1056&lt;&gt;""),1,""))</f>
        <v/>
      </c>
      <c r="AH1056" s="173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2">
        <v>2020</v>
      </c>
      <c r="C1057" s="172">
        <v>7</v>
      </c>
      <c r="D1057" s="57" t="str">
        <f t="shared" si="189"/>
        <v>Q2</v>
      </c>
      <c r="E1057" s="16" t="s">
        <v>35</v>
      </c>
      <c r="F1057" s="172">
        <v>2020</v>
      </c>
      <c r="G1057" s="172">
        <v>10</v>
      </c>
      <c r="H1057" s="175"/>
      <c r="I1057" s="57" t="str">
        <f t="shared" si="191"/>
        <v>Q3</v>
      </c>
      <c r="J1057" s="175" t="s">
        <v>1257</v>
      </c>
      <c r="K1057" s="175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78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4">
        <v>0.1013</v>
      </c>
      <c r="AE1057" s="173">
        <f t="shared" si="194"/>
        <v>0</v>
      </c>
      <c r="AF1057" s="173" t="str">
        <f>IF(AND(COUNTIFS($J$18:J1057,J1057)=1,AE1057=1),1,"")</f>
        <v/>
      </c>
      <c r="AG1057" s="173">
        <f>IF(C1057="","",IF(AND(COUNTIFS($J$18:J1057,J1057)=1,C1057&lt;&gt;""),1,""))</f>
        <v>1</v>
      </c>
      <c r="AH1057" s="173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2">
        <v>2020</v>
      </c>
      <c r="C1058" s="172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2">
        <v>2020</v>
      </c>
      <c r="G1058" s="172">
        <v>9</v>
      </c>
      <c r="H1058" s="175"/>
      <c r="I1058" s="57" t="str">
        <f t="shared" si="191"/>
        <v>Q2</v>
      </c>
      <c r="J1058" s="175" t="s">
        <v>1259</v>
      </c>
      <c r="K1058" s="175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76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4">
        <v>0.1145</v>
      </c>
      <c r="AE1058" s="173">
        <f t="shared" si="194"/>
        <v>0</v>
      </c>
      <c r="AF1058" s="173" t="str">
        <f>IF(AND(COUNTIFS($J$18:J1058,J1058)=1,AE1058=1),1,"")</f>
        <v/>
      </c>
      <c r="AG1058" s="173">
        <f>IF(C1058="","",IF(AND(COUNTIFS($J$18:J1058,J1058)=1,C1058&lt;&gt;""),1,""))</f>
        <v>1</v>
      </c>
      <c r="AH1058" s="173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2">
        <v>2020</v>
      </c>
      <c r="C1059" s="172">
        <v>7</v>
      </c>
      <c r="D1059" s="57" t="str">
        <f t="shared" si="201"/>
        <v>Q2</v>
      </c>
      <c r="E1059" s="16" t="s">
        <v>35</v>
      </c>
      <c r="F1059" s="172">
        <v>2020</v>
      </c>
      <c r="G1059" s="172">
        <v>9</v>
      </c>
      <c r="H1059" s="175"/>
      <c r="I1059" s="57" t="str">
        <f t="shared" si="191"/>
        <v>Q2</v>
      </c>
      <c r="J1059" s="175" t="s">
        <v>1259</v>
      </c>
      <c r="K1059" s="175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76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4">
        <v>0.1145</v>
      </c>
      <c r="AE1059" s="173">
        <f t="shared" si="194"/>
        <v>0</v>
      </c>
      <c r="AF1059" s="173" t="str">
        <f>IF(AND(COUNTIFS($J$18:J1059,J1059)=1,AE1059=1),1,"")</f>
        <v/>
      </c>
      <c r="AG1059" s="173" t="str">
        <f>IF(C1059="","",IF(AND(COUNTIFS($J$18:J1059,J1059)=1,C1059&lt;&gt;""),1,""))</f>
        <v/>
      </c>
      <c r="AH1059" s="173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2">
        <v>2020</v>
      </c>
      <c r="C1060" s="172">
        <v>7</v>
      </c>
      <c r="D1060" s="57" t="str">
        <f t="shared" si="201"/>
        <v>Q2</v>
      </c>
      <c r="E1060" s="16" t="s">
        <v>35</v>
      </c>
      <c r="F1060" s="172">
        <v>2020</v>
      </c>
      <c r="G1060" s="172">
        <v>9</v>
      </c>
      <c r="H1060" s="175"/>
      <c r="I1060" s="57" t="str">
        <f t="shared" si="191"/>
        <v>Q2</v>
      </c>
      <c r="J1060" s="175" t="s">
        <v>1261</v>
      </c>
      <c r="K1060" s="175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76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4">
        <v>0.1232</v>
      </c>
      <c r="AE1060" s="173">
        <f t="shared" si="194"/>
        <v>0</v>
      </c>
      <c r="AF1060" s="173" t="str">
        <f>IF(AND(COUNTIFS($J$18:J1060,J1060)=1,AE1060=1),1,"")</f>
        <v/>
      </c>
      <c r="AG1060" s="173">
        <f>IF(C1060="","",IF(AND(COUNTIFS($J$18:J1060,J1060)=1,C1060&lt;&gt;""),1,""))</f>
        <v>1</v>
      </c>
      <c r="AH1060" s="173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2">
        <v>2020</v>
      </c>
      <c r="C1061" s="172">
        <v>7</v>
      </c>
      <c r="D1061" s="57" t="str">
        <f t="shared" si="201"/>
        <v>Q2</v>
      </c>
      <c r="E1061" s="16" t="s">
        <v>35</v>
      </c>
      <c r="F1061" s="172">
        <v>2020</v>
      </c>
      <c r="G1061" s="172">
        <v>9</v>
      </c>
      <c r="H1061" s="175"/>
      <c r="I1061" s="57" t="str">
        <f t="shared" si="191"/>
        <v>Q2</v>
      </c>
      <c r="J1061" s="175" t="s">
        <v>1261</v>
      </c>
      <c r="K1061" s="175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76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4">
        <v>0.1232</v>
      </c>
      <c r="AE1061" s="173">
        <f t="shared" si="194"/>
        <v>0</v>
      </c>
      <c r="AF1061" s="173" t="str">
        <f>IF(AND(COUNTIFS($J$18:J1061,J1061)=1,AE1061=1),1,"")</f>
        <v/>
      </c>
      <c r="AG1061" s="173" t="str">
        <f>IF(C1061="","",IF(AND(COUNTIFS($J$18:J1061,J1061)=1,C1061&lt;&gt;""),1,""))</f>
        <v/>
      </c>
      <c r="AH1061" s="173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2">
        <v>2020</v>
      </c>
      <c r="C1062" s="172">
        <v>7</v>
      </c>
      <c r="D1062" s="57" t="str">
        <f t="shared" si="201"/>
        <v>Q2</v>
      </c>
      <c r="E1062" s="16" t="s">
        <v>35</v>
      </c>
      <c r="F1062" s="172">
        <v>2020</v>
      </c>
      <c r="G1062" s="172">
        <v>9</v>
      </c>
      <c r="H1062" s="175"/>
      <c r="I1062" s="57" t="str">
        <f t="shared" si="191"/>
        <v>Q2</v>
      </c>
      <c r="J1062" s="175" t="s">
        <v>1263</v>
      </c>
      <c r="K1062" s="175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76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4">
        <v>0.1232</v>
      </c>
      <c r="AE1062" s="173">
        <f t="shared" si="194"/>
        <v>0</v>
      </c>
      <c r="AF1062" s="173" t="str">
        <f>IF(AND(COUNTIFS($J$18:J1062,J1062)=1,AE1062=1),1,"")</f>
        <v/>
      </c>
      <c r="AG1062" s="173">
        <f>IF(C1062="","",IF(AND(COUNTIFS($J$18:J1062,J1062)=1,C1062&lt;&gt;""),1,""))</f>
        <v>1</v>
      </c>
      <c r="AH1062" s="173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2">
        <v>2020</v>
      </c>
      <c r="C1063" s="172">
        <v>7</v>
      </c>
      <c r="D1063" s="57" t="str">
        <f t="shared" si="201"/>
        <v>Q2</v>
      </c>
      <c r="E1063" s="16" t="s">
        <v>35</v>
      </c>
      <c r="F1063" s="172">
        <v>2020</v>
      </c>
      <c r="G1063" s="172">
        <v>9</v>
      </c>
      <c r="H1063" s="175"/>
      <c r="I1063" s="57" t="str">
        <f t="shared" si="191"/>
        <v>Q2</v>
      </c>
      <c r="J1063" s="175" t="s">
        <v>1263</v>
      </c>
      <c r="K1063" s="175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76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4">
        <v>0.1232</v>
      </c>
      <c r="AE1063" s="173">
        <f t="shared" si="194"/>
        <v>0</v>
      </c>
      <c r="AF1063" s="173" t="str">
        <f>IF(AND(COUNTIFS($J$18:J1063,J1063)=1,AE1063=1),1,"")</f>
        <v/>
      </c>
      <c r="AG1063" s="173" t="str">
        <f>IF(C1063="","",IF(AND(COUNTIFS($J$18:J1063,J1063)=1,C1063&lt;&gt;""),1,""))</f>
        <v/>
      </c>
      <c r="AH1063" s="173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2">
        <v>2020</v>
      </c>
      <c r="C1064" s="172">
        <v>7</v>
      </c>
      <c r="D1064" s="57" t="str">
        <f t="shared" si="201"/>
        <v>Q2</v>
      </c>
      <c r="E1064" s="16" t="s">
        <v>35</v>
      </c>
      <c r="F1064" s="172">
        <v>2020</v>
      </c>
      <c r="G1064" s="172">
        <v>9</v>
      </c>
      <c r="H1064" s="175"/>
      <c r="I1064" s="57" t="str">
        <f t="shared" si="191"/>
        <v>Q2</v>
      </c>
      <c r="J1064" s="175" t="s">
        <v>1261</v>
      </c>
      <c r="K1064" s="175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76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4">
        <v>0.1232</v>
      </c>
      <c r="AE1064" s="173">
        <f t="shared" si="194"/>
        <v>0</v>
      </c>
      <c r="AF1064" s="173" t="str">
        <f>IF(AND(COUNTIFS($J$18:J1064,J1064)=1,AE1064=1),1,"")</f>
        <v/>
      </c>
      <c r="AG1064" s="173" t="str">
        <f>IF(C1064="","",IF(AND(COUNTIFS($J$18:J1064,J1064)=1,C1064&lt;&gt;""),1,""))</f>
        <v/>
      </c>
      <c r="AH1064" s="173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2">
        <v>2020</v>
      </c>
      <c r="C1065" s="172">
        <v>7</v>
      </c>
      <c r="D1065" s="57" t="str">
        <f t="shared" si="201"/>
        <v>Q2</v>
      </c>
      <c r="E1065" s="16" t="s">
        <v>35</v>
      </c>
      <c r="F1065" s="172">
        <v>2020</v>
      </c>
      <c r="G1065" s="172">
        <v>9</v>
      </c>
      <c r="H1065" s="175"/>
      <c r="I1065" s="57" t="str">
        <f t="shared" si="191"/>
        <v>Q2</v>
      </c>
      <c r="J1065" s="175" t="s">
        <v>1261</v>
      </c>
      <c r="K1065" s="175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76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4">
        <v>0.1232</v>
      </c>
      <c r="AE1065" s="173">
        <f t="shared" si="194"/>
        <v>0</v>
      </c>
      <c r="AF1065" s="173" t="str">
        <f>IF(AND(COUNTIFS($J$18:J1065,J1065)=1,AE1065=1),1,"")</f>
        <v/>
      </c>
      <c r="AG1065" s="173" t="str">
        <f>IF(C1065="","",IF(AND(COUNTIFS($J$18:J1065,J1065)=1,C1065&lt;&gt;""),1,""))</f>
        <v/>
      </c>
      <c r="AH1065" s="173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2">
        <v>2020</v>
      </c>
      <c r="C1066" s="172">
        <v>7</v>
      </c>
      <c r="D1066" s="57" t="str">
        <f t="shared" si="201"/>
        <v>Q2</v>
      </c>
      <c r="E1066" s="16" t="s">
        <v>35</v>
      </c>
      <c r="F1066" s="172">
        <v>2020</v>
      </c>
      <c r="G1066" s="172">
        <v>9</v>
      </c>
      <c r="H1066" s="175"/>
      <c r="I1066" s="57" t="str">
        <f t="shared" si="191"/>
        <v>Q2</v>
      </c>
      <c r="J1066" s="175" t="s">
        <v>1263</v>
      </c>
      <c r="K1066" s="175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76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4">
        <v>0.1232</v>
      </c>
      <c r="AE1066" s="173">
        <f t="shared" si="194"/>
        <v>0</v>
      </c>
      <c r="AF1066" s="173" t="str">
        <f>IF(AND(COUNTIFS($J$18:J1066,J1066)=1,AE1066=1),1,"")</f>
        <v/>
      </c>
      <c r="AG1066" s="173" t="str">
        <f>IF(C1066="","",IF(AND(COUNTIFS($J$18:J1066,J1066)=1,C1066&lt;&gt;""),1,""))</f>
        <v/>
      </c>
      <c r="AH1066" s="173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2">
        <v>2020</v>
      </c>
      <c r="C1067" s="172">
        <v>7</v>
      </c>
      <c r="D1067" s="57" t="str">
        <f t="shared" si="201"/>
        <v>Q2</v>
      </c>
      <c r="E1067" s="16" t="s">
        <v>35</v>
      </c>
      <c r="F1067" s="172">
        <v>2020</v>
      </c>
      <c r="G1067" s="172">
        <v>9</v>
      </c>
      <c r="H1067" s="175"/>
      <c r="I1067" s="57" t="str">
        <f t="shared" si="191"/>
        <v>Q2</v>
      </c>
      <c r="J1067" s="175" t="s">
        <v>1263</v>
      </c>
      <c r="K1067" s="175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76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4">
        <v>0.1232</v>
      </c>
      <c r="AE1067" s="173">
        <f t="shared" si="194"/>
        <v>0</v>
      </c>
      <c r="AF1067" s="173" t="str">
        <f>IF(AND(COUNTIFS($J$18:J1067,J1067)=1,AE1067=1),1,"")</f>
        <v/>
      </c>
      <c r="AG1067" s="173" t="str">
        <f>IF(C1067="","",IF(AND(COUNTIFS($J$18:J1067,J1067)=1,C1067&lt;&gt;""),1,""))</f>
        <v/>
      </c>
      <c r="AH1067" s="173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2">
        <v>2020</v>
      </c>
      <c r="C1068" s="172">
        <v>7</v>
      </c>
      <c r="D1068" s="57" t="str">
        <f t="shared" si="201"/>
        <v>Q2</v>
      </c>
      <c r="E1068" s="16" t="s">
        <v>35</v>
      </c>
      <c r="F1068" s="172">
        <v>2020</v>
      </c>
      <c r="G1068" s="172">
        <v>9</v>
      </c>
      <c r="H1068" s="175"/>
      <c r="I1068" s="57" t="str">
        <f t="shared" si="191"/>
        <v>Q2</v>
      </c>
      <c r="J1068" s="175" t="s">
        <v>1265</v>
      </c>
      <c r="K1068" s="175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76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4">
        <v>0.1234</v>
      </c>
      <c r="AE1068" s="173">
        <f t="shared" si="194"/>
        <v>0</v>
      </c>
      <c r="AF1068" s="173" t="str">
        <f>IF(AND(COUNTIFS($J$18:J1068,J1068)=1,AE1068=1),1,"")</f>
        <v/>
      </c>
      <c r="AG1068" s="173">
        <f>IF(C1068="","",IF(AND(COUNTIFS($J$18:J1068,J1068)=1,C1068&lt;&gt;""),1,""))</f>
        <v>1</v>
      </c>
      <c r="AH1068" s="173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2">
        <v>2020</v>
      </c>
      <c r="C1069" s="172">
        <v>7</v>
      </c>
      <c r="D1069" s="57" t="str">
        <f t="shared" si="201"/>
        <v>Q2</v>
      </c>
      <c r="E1069" s="16" t="s">
        <v>35</v>
      </c>
      <c r="F1069" s="172">
        <v>2020</v>
      </c>
      <c r="G1069" s="172">
        <v>11</v>
      </c>
      <c r="H1069" s="175"/>
      <c r="I1069" s="57" t="str">
        <f t="shared" si="191"/>
        <v>Q3</v>
      </c>
      <c r="J1069" s="175" t="s">
        <v>1267</v>
      </c>
      <c r="K1069" s="175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76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4">
        <v>0.16539999999999999</v>
      </c>
      <c r="AE1069" s="173">
        <f t="shared" si="194"/>
        <v>0</v>
      </c>
      <c r="AF1069" s="173" t="str">
        <f>IF(AND(COUNTIFS($J$18:J1069,J1069)=1,AE1069=1),1,"")</f>
        <v/>
      </c>
      <c r="AG1069" s="173">
        <f>IF(C1069="","",IF(AND(COUNTIFS($J$18:J1069,J1069)=1,C1069&lt;&gt;""),1,""))</f>
        <v>1</v>
      </c>
      <c r="AH1069" s="173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2">
        <v>2020</v>
      </c>
      <c r="C1070" s="172">
        <v>7</v>
      </c>
      <c r="D1070" s="57" t="str">
        <f t="shared" si="201"/>
        <v>Q2</v>
      </c>
      <c r="E1070" s="16" t="s">
        <v>35</v>
      </c>
      <c r="F1070" s="172">
        <v>2020</v>
      </c>
      <c r="G1070" s="172">
        <v>10</v>
      </c>
      <c r="H1070" s="175"/>
      <c r="I1070" s="57" t="str">
        <f t="shared" si="191"/>
        <v>Q3</v>
      </c>
      <c r="J1070" s="175" t="s">
        <v>1269</v>
      </c>
      <c r="K1070" s="175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78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4">
        <v>0.11169999999999999</v>
      </c>
      <c r="AE1070" s="173">
        <f t="shared" si="194"/>
        <v>0</v>
      </c>
      <c r="AF1070" s="173" t="str">
        <f>IF(AND(COUNTIFS($J$18:J1070,J1070)=1,AE1070=1),1,"")</f>
        <v/>
      </c>
      <c r="AG1070" s="173">
        <f>IF(C1070="","",IF(AND(COUNTIFS($J$18:J1070,J1070)=1,C1070&lt;&gt;""),1,""))</f>
        <v>1</v>
      </c>
      <c r="AH1070" s="173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2">
        <v>2020</v>
      </c>
      <c r="C1071" s="172">
        <v>8</v>
      </c>
      <c r="D1071" s="57" t="str">
        <f t="shared" si="201"/>
        <v>Q2</v>
      </c>
      <c r="E1071" s="16" t="s">
        <v>35</v>
      </c>
      <c r="F1071" s="172">
        <v>2020</v>
      </c>
      <c r="G1071" s="172">
        <v>10</v>
      </c>
      <c r="H1071" s="175"/>
      <c r="I1071" s="57" t="str">
        <f t="shared" si="191"/>
        <v>Q3</v>
      </c>
      <c r="J1071" s="175" t="s">
        <v>1271</v>
      </c>
      <c r="K1071" s="175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76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4">
        <v>0.12839999999999999</v>
      </c>
      <c r="AE1071" s="173">
        <f t="shared" si="194"/>
        <v>0</v>
      </c>
      <c r="AF1071" s="173" t="str">
        <f>IF(AND(COUNTIFS($J$18:J1071,J1071)=1,AE1071=1),1,"")</f>
        <v/>
      </c>
      <c r="AG1071" s="173">
        <f>IF(C1071="","",IF(AND(COUNTIFS($J$18:J1071,J1071)=1,C1071&lt;&gt;""),1,""))</f>
        <v>1</v>
      </c>
      <c r="AH1071" s="173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2">
        <v>2020</v>
      </c>
      <c r="C1072" s="172">
        <v>8</v>
      </c>
      <c r="D1072" s="57" t="str">
        <f t="shared" si="201"/>
        <v>Q2</v>
      </c>
      <c r="E1072" s="16" t="s">
        <v>35</v>
      </c>
      <c r="F1072" s="172">
        <v>2020</v>
      </c>
      <c r="G1072" s="172">
        <v>10</v>
      </c>
      <c r="H1072" s="175"/>
      <c r="I1072" s="57" t="str">
        <f t="shared" si="191"/>
        <v>Q3</v>
      </c>
      <c r="J1072" s="175" t="s">
        <v>1271</v>
      </c>
      <c r="K1072" s="175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76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4">
        <v>0.12839999999999999</v>
      </c>
      <c r="AE1072" s="173">
        <f t="shared" si="194"/>
        <v>0</v>
      </c>
      <c r="AF1072" s="173" t="str">
        <f>IF(AND(COUNTIFS($J$18:J1072,J1072)=1,AE1072=1),1,"")</f>
        <v/>
      </c>
      <c r="AG1072" s="173" t="str">
        <f>IF(C1072="","",IF(AND(COUNTIFS($J$18:J1072,J1072)=1,C1072&lt;&gt;""),1,""))</f>
        <v/>
      </c>
      <c r="AH1072" s="173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2">
        <v>2020</v>
      </c>
      <c r="C1073" s="172">
        <v>8</v>
      </c>
      <c r="D1073" s="57" t="str">
        <f t="shared" si="201"/>
        <v>Q2</v>
      </c>
      <c r="E1073" s="16" t="s">
        <v>35</v>
      </c>
      <c r="F1073" s="172">
        <v>2020</v>
      </c>
      <c r="G1073" s="172">
        <v>10</v>
      </c>
      <c r="H1073" s="175"/>
      <c r="I1073" s="57" t="str">
        <f t="shared" si="191"/>
        <v>Q3</v>
      </c>
      <c r="J1073" s="175" t="s">
        <v>1273</v>
      </c>
      <c r="K1073" s="175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78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4">
        <v>0.14360000000000001</v>
      </c>
      <c r="AE1073" s="173">
        <f t="shared" si="194"/>
        <v>0</v>
      </c>
      <c r="AF1073" s="173" t="str">
        <f>IF(AND(COUNTIFS($J$18:J1073,J1073)=1,AE1073=1),1,"")</f>
        <v/>
      </c>
      <c r="AG1073" s="173">
        <f>IF(C1073="","",IF(AND(COUNTIFS($J$18:J1073,J1073)=1,C1073&lt;&gt;""),1,""))</f>
        <v>1</v>
      </c>
      <c r="AH1073" s="173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2">
        <v>2020</v>
      </c>
      <c r="C1074" s="172">
        <v>8</v>
      </c>
      <c r="D1074" s="57" t="str">
        <f t="shared" si="201"/>
        <v>Q2</v>
      </c>
      <c r="E1074" s="16" t="s">
        <v>35</v>
      </c>
      <c r="F1074" s="172">
        <v>2020</v>
      </c>
      <c r="G1074" s="172">
        <v>10</v>
      </c>
      <c r="H1074" s="175"/>
      <c r="I1074" s="57" t="str">
        <f t="shared" si="191"/>
        <v>Q3</v>
      </c>
      <c r="J1074" s="175" t="s">
        <v>1273</v>
      </c>
      <c r="K1074" s="175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78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4">
        <v>0.14360000000000001</v>
      </c>
      <c r="AE1074" s="173">
        <f t="shared" si="194"/>
        <v>0</v>
      </c>
      <c r="AF1074" s="173" t="str">
        <f>IF(AND(COUNTIFS($J$18:J1074,J1074)=1,AE1074=1),1,"")</f>
        <v/>
      </c>
      <c r="AG1074" s="173" t="str">
        <f>IF(C1074="","",IF(AND(COUNTIFS($J$18:J1074,J1074)=1,C1074&lt;&gt;""),1,""))</f>
        <v/>
      </c>
      <c r="AH1074" s="173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2">
        <v>2020</v>
      </c>
      <c r="C1075" s="172">
        <v>8</v>
      </c>
      <c r="D1075" s="57" t="str">
        <f t="shared" si="201"/>
        <v>Q2</v>
      </c>
      <c r="E1075" s="16" t="s">
        <v>35</v>
      </c>
      <c r="F1075" s="172">
        <v>2020</v>
      </c>
      <c r="G1075" s="172">
        <v>10</v>
      </c>
      <c r="H1075" s="175"/>
      <c r="I1075" s="57" t="str">
        <f t="shared" si="191"/>
        <v>Q3</v>
      </c>
      <c r="J1075" s="175" t="s">
        <v>1273</v>
      </c>
      <c r="K1075" s="175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78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4">
        <v>0.14360000000000001</v>
      </c>
      <c r="AE1075" s="173">
        <f t="shared" si="194"/>
        <v>0</v>
      </c>
      <c r="AF1075" s="173" t="str">
        <f>IF(AND(COUNTIFS($J$18:J1075,J1075)=1,AE1075=1),1,"")</f>
        <v/>
      </c>
      <c r="AG1075" s="173" t="str">
        <f>IF(C1075="","",IF(AND(COUNTIFS($J$18:J1075,J1075)=1,C1075&lt;&gt;""),1,""))</f>
        <v/>
      </c>
      <c r="AH1075" s="173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2">
        <v>2020</v>
      </c>
      <c r="C1076" s="172">
        <v>8</v>
      </c>
      <c r="D1076" s="57" t="str">
        <f t="shared" si="201"/>
        <v>Q2</v>
      </c>
      <c r="E1076" s="16" t="s">
        <v>35</v>
      </c>
      <c r="F1076" s="172">
        <v>2020</v>
      </c>
      <c r="G1076" s="172">
        <v>9</v>
      </c>
      <c r="H1076" s="175"/>
      <c r="I1076" s="57" t="str">
        <f t="shared" si="191"/>
        <v>Q2</v>
      </c>
      <c r="J1076" s="175" t="s">
        <v>1277</v>
      </c>
      <c r="K1076" s="175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76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4">
        <v>0.1226</v>
      </c>
      <c r="AE1076" s="173">
        <f t="shared" si="194"/>
        <v>1</v>
      </c>
      <c r="AF1076" s="173">
        <f>IF(AND(COUNTIFS($J$18:J1076,J1076)=1,AE1076=1),1,"")</f>
        <v>1</v>
      </c>
      <c r="AG1076" s="173">
        <f>IF(C1076="","",IF(AND(COUNTIFS($J$18:J1076,J1076)=1,C1076&lt;&gt;""),1,""))</f>
        <v>1</v>
      </c>
      <c r="AH1076" s="173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2">
        <v>2020</v>
      </c>
      <c r="C1077" s="172">
        <v>8</v>
      </c>
      <c r="D1077" s="57" t="str">
        <f t="shared" si="201"/>
        <v>Q2</v>
      </c>
      <c r="E1077" s="16" t="s">
        <v>35</v>
      </c>
      <c r="F1077" s="172">
        <v>2020</v>
      </c>
      <c r="G1077" s="172">
        <v>9</v>
      </c>
      <c r="H1077" s="175"/>
      <c r="I1077" s="57" t="str">
        <f t="shared" si="191"/>
        <v>Q2</v>
      </c>
      <c r="J1077" s="175" t="s">
        <v>1280</v>
      </c>
      <c r="K1077" s="175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76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4">
        <v>0.1173</v>
      </c>
      <c r="AE1077" s="173">
        <f t="shared" si="194"/>
        <v>1</v>
      </c>
      <c r="AF1077" s="173">
        <f>IF(AND(COUNTIFS($J$18:J1077,J1077)=1,AE1077=1),1,"")</f>
        <v>1</v>
      </c>
      <c r="AG1077" s="173">
        <f>IF(C1077="","",IF(AND(COUNTIFS($J$18:J1077,J1077)=1,C1077&lt;&gt;""),1,""))</f>
        <v>1</v>
      </c>
      <c r="AH1077" s="173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2">
        <v>2020</v>
      </c>
      <c r="C1078" s="172">
        <v>8</v>
      </c>
      <c r="D1078" s="57" t="str">
        <f t="shared" si="201"/>
        <v>Q2</v>
      </c>
      <c r="E1078" s="16" t="s">
        <v>35</v>
      </c>
      <c r="F1078" s="172">
        <v>2020</v>
      </c>
      <c r="G1078" s="172">
        <v>9</v>
      </c>
      <c r="H1078" s="175"/>
      <c r="I1078" s="57" t="str">
        <f t="shared" si="191"/>
        <v>Q2</v>
      </c>
      <c r="J1078" s="175" t="s">
        <v>1280</v>
      </c>
      <c r="K1078" s="175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76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4">
        <v>0.1173</v>
      </c>
      <c r="AE1078" s="173">
        <f t="shared" si="194"/>
        <v>1</v>
      </c>
      <c r="AF1078" s="173" t="str">
        <f>IF(AND(COUNTIFS($J$18:J1078,J1078)=1,AE1078=1),1,"")</f>
        <v/>
      </c>
      <c r="AG1078" s="173" t="str">
        <f>IF(C1078="","",IF(AND(COUNTIFS($J$18:J1078,J1078)=1,C1078&lt;&gt;""),1,""))</f>
        <v/>
      </c>
      <c r="AH1078" s="173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2">
        <v>2020</v>
      </c>
      <c r="C1079" s="172">
        <v>8</v>
      </c>
      <c r="D1079" s="57" t="str">
        <f t="shared" si="201"/>
        <v>Q2</v>
      </c>
      <c r="E1079" s="16" t="s">
        <v>35</v>
      </c>
      <c r="F1079" s="172">
        <v>2020</v>
      </c>
      <c r="G1079" s="172">
        <v>10</v>
      </c>
      <c r="H1079" s="175"/>
      <c r="I1079" s="57" t="str">
        <f t="shared" si="191"/>
        <v>Q3</v>
      </c>
      <c r="J1079" s="175" t="s">
        <v>1282</v>
      </c>
      <c r="K1079" s="175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78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4">
        <v>8.3400000000000002E-2</v>
      </c>
      <c r="AE1079" s="173">
        <f t="shared" si="194"/>
        <v>0</v>
      </c>
      <c r="AF1079" s="173" t="str">
        <f>IF(AND(COUNTIFS($J$18:J1079,J1079)=1,AE1079=1),1,"")</f>
        <v/>
      </c>
      <c r="AG1079" s="173">
        <f>IF(C1079="","",IF(AND(COUNTIFS($J$18:J1079,J1079)=1,C1079&lt;&gt;""),1,""))</f>
        <v>1</v>
      </c>
      <c r="AH1079" s="173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2">
        <v>2020</v>
      </c>
      <c r="C1080" s="172">
        <v>8</v>
      </c>
      <c r="D1080" s="57" t="str">
        <f t="shared" si="201"/>
        <v>Q2</v>
      </c>
      <c r="E1080" s="16" t="s">
        <v>35</v>
      </c>
      <c r="F1080" s="172">
        <v>2020</v>
      </c>
      <c r="G1080" s="172">
        <v>10</v>
      </c>
      <c r="H1080" s="175"/>
      <c r="I1080" s="57" t="str">
        <f t="shared" si="191"/>
        <v>Q3</v>
      </c>
      <c r="J1080" s="175" t="s">
        <v>1282</v>
      </c>
      <c r="K1080" s="175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78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4">
        <v>8.3400000000000002E-2</v>
      </c>
      <c r="AE1080" s="173">
        <f t="shared" si="194"/>
        <v>0</v>
      </c>
      <c r="AF1080" s="173" t="str">
        <f>IF(AND(COUNTIFS($J$18:J1080,J1080)=1,AE1080=1),1,"")</f>
        <v/>
      </c>
      <c r="AG1080" s="173" t="str">
        <f>IF(C1080="","",IF(AND(COUNTIFS($J$18:J1080,J1080)=1,C1080&lt;&gt;""),1,""))</f>
        <v/>
      </c>
      <c r="AH1080" s="173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2">
        <v>2020</v>
      </c>
      <c r="C1081" s="172">
        <v>8</v>
      </c>
      <c r="D1081" s="57" t="str">
        <f t="shared" si="201"/>
        <v>Q2</v>
      </c>
      <c r="E1081" s="16" t="s">
        <v>35</v>
      </c>
      <c r="F1081" s="172">
        <v>2020</v>
      </c>
      <c r="G1081" s="172">
        <v>10</v>
      </c>
      <c r="H1081" s="175"/>
      <c r="I1081" s="57" t="str">
        <f t="shared" si="191"/>
        <v>Q3</v>
      </c>
      <c r="J1081" s="175" t="s">
        <v>1284</v>
      </c>
      <c r="K1081" s="175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78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4">
        <v>0.1003</v>
      </c>
      <c r="AE1081" s="173">
        <f t="shared" si="194"/>
        <v>0</v>
      </c>
      <c r="AF1081" s="173" t="str">
        <f>IF(AND(COUNTIFS($J$18:J1081,J1081)=1,AE1081=1),1,"")</f>
        <v/>
      </c>
      <c r="AG1081" s="173">
        <f>IF(C1081="","",IF(AND(COUNTIFS($J$18:J1081,J1081)=1,C1081&lt;&gt;""),1,""))</f>
        <v>1</v>
      </c>
      <c r="AH1081" s="173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2">
        <v>2020</v>
      </c>
      <c r="C1082" s="172">
        <v>8</v>
      </c>
      <c r="D1082" s="57" t="str">
        <f t="shared" si="201"/>
        <v>Q2</v>
      </c>
      <c r="E1082" s="16" t="s">
        <v>35</v>
      </c>
      <c r="F1082" s="172">
        <v>2020</v>
      </c>
      <c r="G1082" s="172">
        <v>10</v>
      </c>
      <c r="H1082" s="175"/>
      <c r="I1082" s="57" t="str">
        <f t="shared" si="191"/>
        <v>Q3</v>
      </c>
      <c r="J1082" s="175" t="s">
        <v>1287</v>
      </c>
      <c r="K1082" s="175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78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4">
        <v>0.1003</v>
      </c>
      <c r="AE1082" s="173">
        <f t="shared" si="194"/>
        <v>0</v>
      </c>
      <c r="AF1082" s="173" t="str">
        <f>IF(AND(COUNTIFS($J$18:J1082,J1082)=1,AE1082=1),1,"")</f>
        <v/>
      </c>
      <c r="AG1082" s="173" t="str">
        <f>IF(C1082="","",IF(AND(COUNTIFS($J$18:J1082,J1082)=1,C1082&lt;&gt;""),1,""))</f>
        <v/>
      </c>
      <c r="AH1082" s="173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2">
        <v>2020</v>
      </c>
      <c r="C1083" s="172">
        <v>8</v>
      </c>
      <c r="D1083" s="57" t="str">
        <f t="shared" si="201"/>
        <v>Q2</v>
      </c>
      <c r="E1083" s="16" t="s">
        <v>35</v>
      </c>
      <c r="F1083" s="172">
        <v>2020</v>
      </c>
      <c r="G1083" s="172">
        <v>11</v>
      </c>
      <c r="H1083" s="175"/>
      <c r="I1083" s="57" t="str">
        <f t="shared" si="191"/>
        <v>Q3</v>
      </c>
      <c r="J1083" s="175" t="s">
        <v>1284</v>
      </c>
      <c r="K1083" s="175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76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4">
        <v>0.1003</v>
      </c>
      <c r="AE1083" s="173">
        <f t="shared" si="194"/>
        <v>0</v>
      </c>
      <c r="AF1083" s="173" t="str">
        <f>IF(AND(COUNTIFS($J$18:J1083,J1083)=1,AE1083=1),1,"")</f>
        <v/>
      </c>
      <c r="AG1083" s="173" t="str">
        <f>IF(C1083="","",IF(AND(COUNTIFS($J$18:J1083,J1083)=1,C1083&lt;&gt;""),1,""))</f>
        <v/>
      </c>
      <c r="AH1083" s="173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2">
        <v>2020</v>
      </c>
      <c r="C1084" s="172">
        <v>8</v>
      </c>
      <c r="D1084" s="57" t="str">
        <f t="shared" si="201"/>
        <v>Q2</v>
      </c>
      <c r="E1084" s="16" t="s">
        <v>35</v>
      </c>
      <c r="F1084" s="172">
        <v>2020</v>
      </c>
      <c r="G1084" s="172">
        <v>11</v>
      </c>
      <c r="H1084" s="175"/>
      <c r="I1084" s="57" t="str">
        <f t="shared" si="191"/>
        <v>Q3</v>
      </c>
      <c r="J1084" s="175" t="s">
        <v>1284</v>
      </c>
      <c r="K1084" s="175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76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4">
        <v>0.1003</v>
      </c>
      <c r="AE1084" s="173">
        <f t="shared" si="194"/>
        <v>0</v>
      </c>
      <c r="AF1084" s="173" t="str">
        <f>IF(AND(COUNTIFS($J$18:J1084,J1084)=1,AE1084=1),1,"")</f>
        <v/>
      </c>
      <c r="AG1084" s="173" t="str">
        <f>IF(C1084="","",IF(AND(COUNTIFS($J$18:J1084,J1084)=1,C1084&lt;&gt;""),1,""))</f>
        <v/>
      </c>
      <c r="AH1084" s="173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2">
        <v>2020</v>
      </c>
      <c r="C1085" s="172">
        <v>8</v>
      </c>
      <c r="D1085" s="57" t="str">
        <f t="shared" si="201"/>
        <v>Q2</v>
      </c>
      <c r="E1085" s="16" t="s">
        <v>35</v>
      </c>
      <c r="F1085" s="172">
        <v>2020</v>
      </c>
      <c r="G1085" s="172">
        <v>11</v>
      </c>
      <c r="H1085" s="175"/>
      <c r="I1085" s="57" t="str">
        <f t="shared" si="191"/>
        <v>Q3</v>
      </c>
      <c r="J1085" s="175" t="s">
        <v>1284</v>
      </c>
      <c r="K1085" s="175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76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4">
        <v>0.1003</v>
      </c>
      <c r="AE1085" s="173">
        <f t="shared" si="194"/>
        <v>0</v>
      </c>
      <c r="AF1085" s="173" t="str">
        <f>IF(AND(COUNTIFS($J$18:J1085,J1085)=1,AE1085=1),1,"")</f>
        <v/>
      </c>
      <c r="AG1085" s="173" t="str">
        <f>IF(C1085="","",IF(AND(COUNTIFS($J$18:J1085,J1085)=1,C1085&lt;&gt;""),1,""))</f>
        <v/>
      </c>
      <c r="AH1085" s="173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2">
        <v>2020</v>
      </c>
      <c r="C1086" s="172">
        <v>8</v>
      </c>
      <c r="D1086" s="57" t="str">
        <f t="shared" si="201"/>
        <v>Q2</v>
      </c>
      <c r="E1086" s="16" t="s">
        <v>35</v>
      </c>
      <c r="F1086" s="172">
        <v>2020</v>
      </c>
      <c r="G1086" s="172">
        <v>10</v>
      </c>
      <c r="H1086" s="175"/>
      <c r="I1086" s="57" t="str">
        <f t="shared" si="191"/>
        <v>Q3</v>
      </c>
      <c r="J1086" s="175" t="s">
        <v>1288</v>
      </c>
      <c r="K1086" s="175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76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4">
        <v>0.13120000000000001</v>
      </c>
      <c r="AE1086" s="173">
        <f t="shared" si="194"/>
        <v>1</v>
      </c>
      <c r="AF1086" s="173">
        <f>IF(AND(COUNTIFS($J$18:J1086,J1086)=1,AE1086=1),1,"")</f>
        <v>1</v>
      </c>
      <c r="AG1086" s="173">
        <f>IF(C1086="","",IF(AND(COUNTIFS($J$18:J1086,J1086)=1,C1086&lt;&gt;""),1,""))</f>
        <v>1</v>
      </c>
      <c r="AH1086" s="173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2">
        <v>2020</v>
      </c>
      <c r="C1087" s="172">
        <v>8</v>
      </c>
      <c r="D1087" s="57" t="str">
        <f t="shared" si="201"/>
        <v>Q2</v>
      </c>
      <c r="E1087" s="16" t="s">
        <v>35</v>
      </c>
      <c r="F1087" s="172">
        <v>2020</v>
      </c>
      <c r="G1087" s="172">
        <v>11</v>
      </c>
      <c r="H1087" s="175"/>
      <c r="I1087" s="57" t="str">
        <f t="shared" si="191"/>
        <v>Q3</v>
      </c>
      <c r="J1087" s="175" t="s">
        <v>1290</v>
      </c>
      <c r="K1087" s="175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76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4">
        <v>9.98E-2</v>
      </c>
      <c r="AE1087" s="173">
        <f t="shared" si="194"/>
        <v>0</v>
      </c>
      <c r="AF1087" s="173" t="str">
        <f>IF(AND(COUNTIFS($J$18:J1087,J1087)=1,AE1087=1),1,"")</f>
        <v/>
      </c>
      <c r="AG1087" s="173">
        <f>IF(C1087="","",IF(AND(COUNTIFS($J$18:J1087,J1087)=1,C1087&lt;&gt;""),1,""))</f>
        <v>1</v>
      </c>
      <c r="AH1087" s="173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2">
        <v>2020</v>
      </c>
      <c r="C1088" s="172">
        <v>8</v>
      </c>
      <c r="D1088" s="57" t="str">
        <f t="shared" si="201"/>
        <v>Q2</v>
      </c>
      <c r="E1088" s="16" t="s">
        <v>35</v>
      </c>
      <c r="F1088" s="172">
        <v>2020</v>
      </c>
      <c r="G1088" s="172">
        <v>9</v>
      </c>
      <c r="H1088" s="175"/>
      <c r="I1088" s="57" t="str">
        <f t="shared" si="191"/>
        <v>Q2</v>
      </c>
      <c r="J1088" s="175" t="s">
        <v>1291</v>
      </c>
      <c r="K1088" s="175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76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4">
        <v>0.14360000000000001</v>
      </c>
      <c r="AE1088" s="173">
        <f t="shared" si="194"/>
        <v>0</v>
      </c>
      <c r="AF1088" s="173" t="str">
        <f>IF(AND(COUNTIFS($J$18:J1088,J1088)=1,AE1088=1),1,"")</f>
        <v/>
      </c>
      <c r="AG1088" s="173">
        <f>IF(C1088="","",IF(AND(COUNTIFS($J$18:J1088,J1088)=1,C1088&lt;&gt;""),1,""))</f>
        <v>1</v>
      </c>
      <c r="AH1088" s="173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2">
        <v>2020</v>
      </c>
      <c r="C1089" s="172">
        <v>8</v>
      </c>
      <c r="D1089" s="57" t="str">
        <f t="shared" si="201"/>
        <v>Q2</v>
      </c>
      <c r="E1089" s="16" t="s">
        <v>35</v>
      </c>
      <c r="F1089" s="172">
        <v>2020</v>
      </c>
      <c r="G1089" s="172">
        <v>9</v>
      </c>
      <c r="H1089" s="175"/>
      <c r="I1089" s="57" t="str">
        <f t="shared" si="191"/>
        <v>Q2</v>
      </c>
      <c r="J1089" s="175" t="s">
        <v>1291</v>
      </c>
      <c r="K1089" s="175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76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4">
        <v>0.14360000000000001</v>
      </c>
      <c r="AE1089" s="173">
        <f t="shared" si="194"/>
        <v>0</v>
      </c>
      <c r="AF1089" s="173" t="str">
        <f>IF(AND(COUNTIFS($J$18:J1089,J1089)=1,AE1089=1),1,"")</f>
        <v/>
      </c>
      <c r="AG1089" s="173" t="str">
        <f>IF(C1089="","",IF(AND(COUNTIFS($J$18:J1089,J1089)=1,C1089&lt;&gt;""),1,""))</f>
        <v/>
      </c>
      <c r="AH1089" s="173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2">
        <v>2020</v>
      </c>
      <c r="C1090" s="172">
        <v>8</v>
      </c>
      <c r="D1090" s="57" t="str">
        <f t="shared" si="201"/>
        <v>Q2</v>
      </c>
      <c r="E1090" s="16" t="s">
        <v>35</v>
      </c>
      <c r="F1090" s="172">
        <v>2020</v>
      </c>
      <c r="G1090" s="172">
        <v>9</v>
      </c>
      <c r="H1090" s="175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5" t="s">
        <v>1291</v>
      </c>
      <c r="K1090" s="175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76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4">
        <v>0.14360000000000001</v>
      </c>
      <c r="AE1090" s="173">
        <f t="shared" ref="AE1090:AE1153" si="206">IF(Q1090="","",IF(Q1090="Yes",1,0))</f>
        <v>0</v>
      </c>
      <c r="AF1090" s="173" t="str">
        <f>IF(AND(COUNTIFS($J$18:J1090,J1090)=1,AE1090=1),1,"")</f>
        <v/>
      </c>
      <c r="AG1090" s="173" t="str">
        <f>IF(C1090="","",IF(AND(COUNTIFS($J$18:J1090,J1090)=1,C1090&lt;&gt;""),1,""))</f>
        <v/>
      </c>
      <c r="AH1090" s="173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2">
        <v>2020</v>
      </c>
      <c r="C1091" s="172">
        <v>8</v>
      </c>
      <c r="D1091" s="57" t="str">
        <f t="shared" si="201"/>
        <v>Q2</v>
      </c>
      <c r="E1091" s="16" t="s">
        <v>35</v>
      </c>
      <c r="F1091" s="172">
        <v>2020</v>
      </c>
      <c r="G1091" s="172">
        <v>9</v>
      </c>
      <c r="H1091" s="175"/>
      <c r="I1091" s="57" t="str">
        <f t="shared" si="203"/>
        <v>Q2</v>
      </c>
      <c r="J1091" s="175" t="s">
        <v>1291</v>
      </c>
      <c r="K1091" s="175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76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4">
        <v>0.14360000000000001</v>
      </c>
      <c r="AE1091" s="173">
        <f t="shared" si="206"/>
        <v>0</v>
      </c>
      <c r="AF1091" s="173" t="str">
        <f>IF(AND(COUNTIFS($J$18:J1091,J1091)=1,AE1091=1),1,"")</f>
        <v/>
      </c>
      <c r="AG1091" s="173" t="str">
        <f>IF(C1091="","",IF(AND(COUNTIFS($J$18:J1091,J1091)=1,C1091&lt;&gt;""),1,""))</f>
        <v/>
      </c>
      <c r="AH1091" s="173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2">
        <v>2020</v>
      </c>
      <c r="C1092" s="172">
        <v>6</v>
      </c>
      <c r="D1092" s="57" t="str">
        <f t="shared" si="201"/>
        <v>Q1</v>
      </c>
      <c r="E1092" s="16" t="s">
        <v>35</v>
      </c>
      <c r="F1092" s="172">
        <v>2020</v>
      </c>
      <c r="G1092" s="172">
        <v>9</v>
      </c>
      <c r="H1092" s="175"/>
      <c r="I1092" s="57" t="str">
        <f t="shared" si="203"/>
        <v>Q2</v>
      </c>
      <c r="J1092" s="175" t="s">
        <v>1292</v>
      </c>
      <c r="K1092" s="175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76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4">
        <v>0.10440000000000001</v>
      </c>
      <c r="AE1092" s="173">
        <f t="shared" si="206"/>
        <v>0</v>
      </c>
      <c r="AF1092" s="173" t="str">
        <f>IF(AND(COUNTIFS($J$18:J1092,J1092)=1,AE1092=1),1,"")</f>
        <v/>
      </c>
      <c r="AG1092" s="173">
        <f>IF(C1092="","",IF(AND(COUNTIFS($J$18:J1092,J1092)=1,C1092&lt;&gt;""),1,""))</f>
        <v>1</v>
      </c>
      <c r="AH1092" s="173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2">
        <v>2020</v>
      </c>
      <c r="C1093" s="172">
        <v>6</v>
      </c>
      <c r="D1093" s="57" t="str">
        <f t="shared" si="201"/>
        <v>Q1</v>
      </c>
      <c r="E1093" s="16" t="s">
        <v>35</v>
      </c>
      <c r="F1093" s="172">
        <v>2020</v>
      </c>
      <c r="G1093" s="172">
        <v>9</v>
      </c>
      <c r="H1093" s="175"/>
      <c r="I1093" s="57" t="str">
        <f t="shared" si="203"/>
        <v>Q2</v>
      </c>
      <c r="J1093" s="175" t="s">
        <v>1292</v>
      </c>
      <c r="K1093" s="175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76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4">
        <v>0.10440000000000001</v>
      </c>
      <c r="AE1093" s="173">
        <f t="shared" si="206"/>
        <v>0</v>
      </c>
      <c r="AF1093" s="173" t="str">
        <f>IF(AND(COUNTIFS($J$18:J1093,J1093)=1,AE1093=1),1,"")</f>
        <v/>
      </c>
      <c r="AG1093" s="173" t="str">
        <f>IF(C1093="","",IF(AND(COUNTIFS($J$18:J1093,J1093)=1,C1093&lt;&gt;""),1,""))</f>
        <v/>
      </c>
      <c r="AH1093" s="173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2">
        <v>2020</v>
      </c>
      <c r="C1094" s="172">
        <v>6</v>
      </c>
      <c r="D1094" s="57" t="str">
        <f t="shared" si="201"/>
        <v>Q1</v>
      </c>
      <c r="E1094" s="16" t="s">
        <v>35</v>
      </c>
      <c r="F1094" s="172">
        <v>2020</v>
      </c>
      <c r="G1094" s="172">
        <v>9</v>
      </c>
      <c r="H1094" s="175"/>
      <c r="I1094" s="57" t="str">
        <f t="shared" si="203"/>
        <v>Q2</v>
      </c>
      <c r="J1094" s="175" t="s">
        <v>1292</v>
      </c>
      <c r="K1094" s="175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76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4">
        <v>0.10440000000000001</v>
      </c>
      <c r="AE1094" s="173">
        <f t="shared" si="206"/>
        <v>0</v>
      </c>
      <c r="AF1094" s="173" t="str">
        <f>IF(AND(COUNTIFS($J$18:J1094,J1094)=1,AE1094=1),1,"")</f>
        <v/>
      </c>
      <c r="AG1094" s="173" t="str">
        <f>IF(C1094="","",IF(AND(COUNTIFS($J$18:J1094,J1094)=1,C1094&lt;&gt;""),1,""))</f>
        <v/>
      </c>
      <c r="AH1094" s="173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2">
        <v>2020</v>
      </c>
      <c r="C1095" s="172">
        <v>6</v>
      </c>
      <c r="D1095" s="57" t="str">
        <f t="shared" si="201"/>
        <v>Q1</v>
      </c>
      <c r="E1095" s="16" t="s">
        <v>35</v>
      </c>
      <c r="F1095" s="172">
        <v>2020</v>
      </c>
      <c r="G1095" s="172">
        <v>9</v>
      </c>
      <c r="H1095" s="175"/>
      <c r="I1095" s="57" t="str">
        <f t="shared" si="203"/>
        <v>Q2</v>
      </c>
      <c r="J1095" s="175" t="s">
        <v>1292</v>
      </c>
      <c r="K1095" s="175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76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4">
        <v>0.10440000000000001</v>
      </c>
      <c r="AE1095" s="173">
        <f t="shared" si="206"/>
        <v>0</v>
      </c>
      <c r="AF1095" s="173" t="str">
        <f>IF(AND(COUNTIFS($J$18:J1095,J1095)=1,AE1095=1),1,"")</f>
        <v/>
      </c>
      <c r="AG1095" s="173" t="str">
        <f>IF(C1095="","",IF(AND(COUNTIFS($J$18:J1095,J1095)=1,C1095&lt;&gt;""),1,""))</f>
        <v/>
      </c>
      <c r="AH1095" s="173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2">
        <v>2020</v>
      </c>
      <c r="C1096" s="172">
        <v>6</v>
      </c>
      <c r="D1096" s="57" t="str">
        <f t="shared" si="201"/>
        <v>Q1</v>
      </c>
      <c r="E1096" s="16" t="s">
        <v>35</v>
      </c>
      <c r="F1096" s="172">
        <v>2020</v>
      </c>
      <c r="G1096" s="172">
        <v>9</v>
      </c>
      <c r="H1096" s="175"/>
      <c r="I1096" s="57" t="str">
        <f t="shared" si="203"/>
        <v>Q2</v>
      </c>
      <c r="J1096" s="175" t="s">
        <v>1292</v>
      </c>
      <c r="K1096" s="175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76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4">
        <v>0.10440000000000001</v>
      </c>
      <c r="AE1096" s="173">
        <f t="shared" si="206"/>
        <v>0</v>
      </c>
      <c r="AF1096" s="173" t="str">
        <f>IF(AND(COUNTIFS($J$18:J1096,J1096)=1,AE1096=1),1,"")</f>
        <v/>
      </c>
      <c r="AG1096" s="173" t="str">
        <f>IF(C1096="","",IF(AND(COUNTIFS($J$18:J1096,J1096)=1,C1096&lt;&gt;""),1,""))</f>
        <v/>
      </c>
      <c r="AH1096" s="173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2">
        <v>2020</v>
      </c>
      <c r="C1097" s="172">
        <v>6</v>
      </c>
      <c r="D1097" s="57" t="str">
        <f t="shared" si="201"/>
        <v>Q1</v>
      </c>
      <c r="E1097" s="16" t="s">
        <v>35</v>
      </c>
      <c r="F1097" s="172">
        <v>2020</v>
      </c>
      <c r="G1097" s="172">
        <v>9</v>
      </c>
      <c r="H1097" s="175"/>
      <c r="I1097" s="57" t="str">
        <f t="shared" si="203"/>
        <v>Q2</v>
      </c>
      <c r="J1097" s="175" t="s">
        <v>1292</v>
      </c>
      <c r="K1097" s="175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76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4">
        <v>0.10440000000000001</v>
      </c>
      <c r="AE1097" s="173">
        <f t="shared" si="206"/>
        <v>0</v>
      </c>
      <c r="AF1097" s="173" t="str">
        <f>IF(AND(COUNTIFS($J$18:J1097,J1097)=1,AE1097=1),1,"")</f>
        <v/>
      </c>
      <c r="AG1097" s="173" t="str">
        <f>IF(C1097="","",IF(AND(COUNTIFS($J$18:J1097,J1097)=1,C1097&lt;&gt;""),1,""))</f>
        <v/>
      </c>
      <c r="AH1097" s="173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2">
        <v>2020</v>
      </c>
      <c r="C1098" s="172">
        <v>7</v>
      </c>
      <c r="D1098" s="57" t="str">
        <f t="shared" si="201"/>
        <v>Q2</v>
      </c>
      <c r="E1098" s="16" t="s">
        <v>35</v>
      </c>
      <c r="F1098" s="172">
        <v>2020</v>
      </c>
      <c r="G1098" s="172">
        <v>9</v>
      </c>
      <c r="H1098" s="175"/>
      <c r="I1098" s="57" t="str">
        <f t="shared" si="203"/>
        <v>Q2</v>
      </c>
      <c r="J1098" s="175" t="s">
        <v>1293</v>
      </c>
      <c r="K1098" s="175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76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4">
        <v>0.11559999999999999</v>
      </c>
      <c r="AE1098" s="173">
        <f t="shared" si="206"/>
        <v>1</v>
      </c>
      <c r="AF1098" s="173">
        <f>IF(AND(COUNTIFS($J$18:J1098,J1098)=1,AE1098=1),1,"")</f>
        <v>1</v>
      </c>
      <c r="AG1098" s="173">
        <f>IF(C1098="","",IF(AND(COUNTIFS($J$18:J1098,J1098)=1,C1098&lt;&gt;""),1,""))</f>
        <v>1</v>
      </c>
      <c r="AH1098" s="173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2">
        <v>2020</v>
      </c>
      <c r="C1099" s="172">
        <v>7</v>
      </c>
      <c r="D1099" s="57" t="str">
        <f t="shared" si="201"/>
        <v>Q2</v>
      </c>
      <c r="E1099" s="16" t="s">
        <v>35</v>
      </c>
      <c r="F1099" s="172">
        <v>2020</v>
      </c>
      <c r="G1099" s="172">
        <v>9</v>
      </c>
      <c r="H1099" s="175"/>
      <c r="I1099" s="57" t="str">
        <f t="shared" si="203"/>
        <v>Q2</v>
      </c>
      <c r="J1099" s="175" t="s">
        <v>1293</v>
      </c>
      <c r="K1099" s="175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76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4">
        <v>0.11559999999999999</v>
      </c>
      <c r="AE1099" s="173">
        <f t="shared" si="206"/>
        <v>1</v>
      </c>
      <c r="AF1099" s="173" t="str">
        <f>IF(AND(COUNTIFS($J$18:J1099,J1099)=1,AE1099=1),1,"")</f>
        <v/>
      </c>
      <c r="AG1099" s="173" t="str">
        <f>IF(C1099="","",IF(AND(COUNTIFS($J$18:J1099,J1099)=1,C1099&lt;&gt;""),1,""))</f>
        <v/>
      </c>
      <c r="AH1099" s="173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2">
        <v>2020</v>
      </c>
      <c r="C1100" s="172">
        <v>7</v>
      </c>
      <c r="D1100" s="57" t="str">
        <f t="shared" si="201"/>
        <v>Q2</v>
      </c>
      <c r="E1100" s="16" t="s">
        <v>35</v>
      </c>
      <c r="F1100" s="172">
        <v>2020</v>
      </c>
      <c r="G1100" s="172">
        <v>9</v>
      </c>
      <c r="H1100" s="175"/>
      <c r="I1100" s="57" t="str">
        <f t="shared" si="203"/>
        <v>Q2</v>
      </c>
      <c r="J1100" s="175" t="s">
        <v>1293</v>
      </c>
      <c r="K1100" s="175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76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4">
        <v>0.11559999999999999</v>
      </c>
      <c r="AE1100" s="173">
        <f t="shared" si="206"/>
        <v>1</v>
      </c>
      <c r="AF1100" s="173" t="str">
        <f>IF(AND(COUNTIFS($J$18:J1100,J1100)=1,AE1100=1),1,"")</f>
        <v/>
      </c>
      <c r="AG1100" s="173" t="str">
        <f>IF(C1100="","",IF(AND(COUNTIFS($J$18:J1100,J1100)=1,C1100&lt;&gt;""),1,""))</f>
        <v/>
      </c>
      <c r="AH1100" s="173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2">
        <v>2020</v>
      </c>
      <c r="C1101" s="172">
        <v>7</v>
      </c>
      <c r="D1101" s="57" t="str">
        <f t="shared" si="201"/>
        <v>Q2</v>
      </c>
      <c r="E1101" s="16" t="s">
        <v>35</v>
      </c>
      <c r="F1101" s="172">
        <v>2020</v>
      </c>
      <c r="G1101" s="172">
        <v>10</v>
      </c>
      <c r="H1101" s="175"/>
      <c r="I1101" s="57" t="str">
        <f t="shared" si="203"/>
        <v>Q3</v>
      </c>
      <c r="J1101" s="175" t="s">
        <v>1295</v>
      </c>
      <c r="K1101" s="175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76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4">
        <v>0.16020000000000001</v>
      </c>
      <c r="AE1101" s="173">
        <f t="shared" si="206"/>
        <v>0</v>
      </c>
      <c r="AF1101" s="173" t="str">
        <f>IF(AND(COUNTIFS($J$18:J1101,J1101)=1,AE1101=1),1,"")</f>
        <v/>
      </c>
      <c r="AG1101" s="173">
        <f>IF(C1101="","",IF(AND(COUNTIFS($J$18:J1101,J1101)=1,C1101&lt;&gt;""),1,""))</f>
        <v>1</v>
      </c>
      <c r="AH1101" s="173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2">
        <v>2020</v>
      </c>
      <c r="C1102" s="172">
        <v>7</v>
      </c>
      <c r="D1102" s="57" t="str">
        <f t="shared" si="201"/>
        <v>Q2</v>
      </c>
      <c r="E1102" s="16" t="s">
        <v>35</v>
      </c>
      <c r="F1102" s="172">
        <v>2020</v>
      </c>
      <c r="G1102" s="172">
        <v>9</v>
      </c>
      <c r="H1102" s="175"/>
      <c r="I1102" s="57" t="str">
        <f t="shared" si="203"/>
        <v>Q2</v>
      </c>
      <c r="J1102" s="175" t="s">
        <v>1298</v>
      </c>
      <c r="K1102" s="175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76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4">
        <v>0.1215</v>
      </c>
      <c r="AE1102" s="173">
        <f t="shared" si="206"/>
        <v>0</v>
      </c>
      <c r="AF1102" s="173" t="str">
        <f>IF(AND(COUNTIFS($J$18:J1102,J1102)=1,AE1102=1),1,"")</f>
        <v/>
      </c>
      <c r="AG1102" s="173">
        <f>IF(C1102="","",IF(AND(COUNTIFS($J$18:J1102,J1102)=1,C1102&lt;&gt;""),1,""))</f>
        <v>1</v>
      </c>
      <c r="AH1102" s="173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2">
        <v>2020</v>
      </c>
      <c r="C1103" s="172">
        <v>7</v>
      </c>
      <c r="D1103" s="57" t="str">
        <f t="shared" si="201"/>
        <v>Q2</v>
      </c>
      <c r="E1103" s="16" t="s">
        <v>35</v>
      </c>
      <c r="F1103" s="172">
        <v>2020</v>
      </c>
      <c r="G1103" s="172">
        <v>9</v>
      </c>
      <c r="H1103" s="175"/>
      <c r="I1103" s="57" t="str">
        <f t="shared" si="203"/>
        <v>Q2</v>
      </c>
      <c r="J1103" s="175" t="s">
        <v>1298</v>
      </c>
      <c r="K1103" s="175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76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4">
        <v>0.1215</v>
      </c>
      <c r="AE1103" s="173">
        <f t="shared" si="206"/>
        <v>0</v>
      </c>
      <c r="AF1103" s="173" t="str">
        <f>IF(AND(COUNTIFS($J$18:J1103,J1103)=1,AE1103=1),1,"")</f>
        <v/>
      </c>
      <c r="AG1103" s="173" t="str">
        <f>IF(C1103="","",IF(AND(COUNTIFS($J$18:J1103,J1103)=1,C1103&lt;&gt;""),1,""))</f>
        <v/>
      </c>
      <c r="AH1103" s="173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2">
        <v>2020</v>
      </c>
      <c r="C1104" s="172">
        <v>7</v>
      </c>
      <c r="D1104" s="57" t="str">
        <f t="shared" si="201"/>
        <v>Q2</v>
      </c>
      <c r="E1104" s="16" t="s">
        <v>35</v>
      </c>
      <c r="F1104" s="172">
        <v>2020</v>
      </c>
      <c r="G1104" s="172">
        <v>9</v>
      </c>
      <c r="H1104" s="175"/>
      <c r="I1104" s="57" t="str">
        <f t="shared" si="203"/>
        <v>Q2</v>
      </c>
      <c r="J1104" s="175" t="s">
        <v>1298</v>
      </c>
      <c r="K1104" s="175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76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4">
        <v>0.1215</v>
      </c>
      <c r="AE1104" s="173">
        <f t="shared" si="206"/>
        <v>0</v>
      </c>
      <c r="AF1104" s="173" t="str">
        <f>IF(AND(COUNTIFS($J$18:J1104,J1104)=1,AE1104=1),1,"")</f>
        <v/>
      </c>
      <c r="AG1104" s="173" t="str">
        <f>IF(C1104="","",IF(AND(COUNTIFS($J$18:J1104,J1104)=1,C1104&lt;&gt;""),1,""))</f>
        <v/>
      </c>
      <c r="AH1104" s="173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2">
        <v>2020</v>
      </c>
      <c r="C1105" s="172">
        <v>7</v>
      </c>
      <c r="D1105" s="57" t="str">
        <f t="shared" si="201"/>
        <v>Q2</v>
      </c>
      <c r="E1105" s="16" t="s">
        <v>35</v>
      </c>
      <c r="F1105" s="172">
        <v>2020</v>
      </c>
      <c r="G1105" s="172">
        <v>9</v>
      </c>
      <c r="H1105" s="175"/>
      <c r="I1105" s="57" t="str">
        <f t="shared" si="203"/>
        <v>Q2</v>
      </c>
      <c r="J1105" s="175" t="s">
        <v>1301</v>
      </c>
      <c r="K1105" s="175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76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4">
        <v>0.14649999999999999</v>
      </c>
      <c r="AE1105" s="173">
        <f t="shared" si="206"/>
        <v>0</v>
      </c>
      <c r="AF1105" s="173" t="str">
        <f>IF(AND(COUNTIFS($J$18:J1105,J1105)=1,AE1105=1),1,"")</f>
        <v/>
      </c>
      <c r="AG1105" s="173">
        <f>IF(C1105="","",IF(AND(COUNTIFS($J$18:J1105,J1105)=1,C1105&lt;&gt;""),1,""))</f>
        <v>1</v>
      </c>
      <c r="AH1105" s="173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2">
        <v>2020</v>
      </c>
      <c r="C1106" s="172">
        <v>7</v>
      </c>
      <c r="D1106" s="57" t="str">
        <f t="shared" si="201"/>
        <v>Q2</v>
      </c>
      <c r="E1106" s="16" t="s">
        <v>35</v>
      </c>
      <c r="F1106" s="172">
        <v>2020</v>
      </c>
      <c r="G1106" s="172">
        <v>9</v>
      </c>
      <c r="H1106" s="175"/>
      <c r="I1106" s="57" t="str">
        <f t="shared" si="203"/>
        <v>Q2</v>
      </c>
      <c r="J1106" s="175" t="s">
        <v>1302</v>
      </c>
      <c r="K1106" s="175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76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4">
        <v>0.1077</v>
      </c>
      <c r="AE1106" s="173">
        <f t="shared" si="206"/>
        <v>0</v>
      </c>
      <c r="AF1106" s="173" t="str">
        <f>IF(AND(COUNTIFS($J$18:J1106,J1106)=1,AE1106=1),1,"")</f>
        <v/>
      </c>
      <c r="AG1106" s="173">
        <f>IF(C1106="","",IF(AND(COUNTIFS($J$18:J1106,J1106)=1,C1106&lt;&gt;""),1,""))</f>
        <v>1</v>
      </c>
      <c r="AH1106" s="173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2">
        <v>2020</v>
      </c>
      <c r="C1107" s="172">
        <v>7</v>
      </c>
      <c r="D1107" s="57" t="str">
        <f t="shared" si="201"/>
        <v>Q2</v>
      </c>
      <c r="E1107" s="16" t="s">
        <v>35</v>
      </c>
      <c r="F1107" s="172">
        <v>2020</v>
      </c>
      <c r="G1107" s="172">
        <v>9</v>
      </c>
      <c r="H1107" s="175"/>
      <c r="I1107" s="57" t="str">
        <f t="shared" si="203"/>
        <v>Q2</v>
      </c>
      <c r="J1107" s="175" t="s">
        <v>1302</v>
      </c>
      <c r="K1107" s="175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76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4">
        <v>0.1077</v>
      </c>
      <c r="AE1107" s="173">
        <f t="shared" si="206"/>
        <v>0</v>
      </c>
      <c r="AF1107" s="173" t="str">
        <f>IF(AND(COUNTIFS($J$18:J1107,J1107)=1,AE1107=1),1,"")</f>
        <v/>
      </c>
      <c r="AG1107" s="173" t="str">
        <f>IF(C1107="","",IF(AND(COUNTIFS($J$18:J1107,J1107)=1,C1107&lt;&gt;""),1,""))</f>
        <v/>
      </c>
      <c r="AH1107" s="173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2">
        <v>2020</v>
      </c>
      <c r="C1108" s="172">
        <v>7</v>
      </c>
      <c r="D1108" s="57" t="str">
        <f t="shared" si="201"/>
        <v>Q2</v>
      </c>
      <c r="E1108" s="16" t="s">
        <v>35</v>
      </c>
      <c r="F1108" s="172">
        <v>2020</v>
      </c>
      <c r="G1108" s="172">
        <v>9</v>
      </c>
      <c r="H1108" s="175"/>
      <c r="I1108" s="57" t="str">
        <f t="shared" si="203"/>
        <v>Q2</v>
      </c>
      <c r="J1108" s="175" t="s">
        <v>1302</v>
      </c>
      <c r="K1108" s="175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76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4">
        <v>0.1077</v>
      </c>
      <c r="AE1108" s="173">
        <f t="shared" si="206"/>
        <v>0</v>
      </c>
      <c r="AF1108" s="173" t="str">
        <f>IF(AND(COUNTIFS($J$18:J1108,J1108)=1,AE1108=1),1,"")</f>
        <v/>
      </c>
      <c r="AG1108" s="173" t="str">
        <f>IF(C1108="","",IF(AND(COUNTIFS($J$18:J1108,J1108)=1,C1108&lt;&gt;""),1,""))</f>
        <v/>
      </c>
      <c r="AH1108" s="173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2">
        <v>2020</v>
      </c>
      <c r="C1109" s="172">
        <v>7</v>
      </c>
      <c r="D1109" s="57" t="str">
        <f t="shared" si="201"/>
        <v>Q2</v>
      </c>
      <c r="E1109" s="16" t="s">
        <v>35</v>
      </c>
      <c r="F1109" s="172">
        <v>2020</v>
      </c>
      <c r="G1109" s="172">
        <v>9</v>
      </c>
      <c r="H1109" s="175"/>
      <c r="I1109" s="57" t="str">
        <f t="shared" si="203"/>
        <v>Q2</v>
      </c>
      <c r="J1109" s="175" t="s">
        <v>1302</v>
      </c>
      <c r="K1109" s="175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76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4">
        <v>0.1077</v>
      </c>
      <c r="AE1109" s="173">
        <f t="shared" si="206"/>
        <v>0</v>
      </c>
      <c r="AF1109" s="173" t="str">
        <f>IF(AND(COUNTIFS($J$18:J1109,J1109)=1,AE1109=1),1,"")</f>
        <v/>
      </c>
      <c r="AG1109" s="173" t="str">
        <f>IF(C1109="","",IF(AND(COUNTIFS($J$18:J1109,J1109)=1,C1109&lt;&gt;""),1,""))</f>
        <v/>
      </c>
      <c r="AH1109" s="173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2">
        <v>2020</v>
      </c>
      <c r="C1110" s="172">
        <v>7</v>
      </c>
      <c r="D1110" s="57" t="str">
        <f t="shared" si="201"/>
        <v>Q2</v>
      </c>
      <c r="E1110" s="16" t="s">
        <v>35</v>
      </c>
      <c r="F1110" s="172">
        <v>2020</v>
      </c>
      <c r="G1110" s="172">
        <v>9</v>
      </c>
      <c r="H1110" s="175"/>
      <c r="I1110" s="57" t="str">
        <f t="shared" si="203"/>
        <v>Q2</v>
      </c>
      <c r="J1110" s="175" t="s">
        <v>1303</v>
      </c>
      <c r="K1110" s="175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76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4">
        <v>9.2299999999999993E-2</v>
      </c>
      <c r="AE1110" s="173">
        <f t="shared" si="206"/>
        <v>0</v>
      </c>
      <c r="AF1110" s="173" t="str">
        <f>IF(AND(COUNTIFS($J$18:J1110,J1110)=1,AE1110=1),1,"")</f>
        <v/>
      </c>
      <c r="AG1110" s="173">
        <f>IF(C1110="","",IF(AND(COUNTIFS($J$18:J1110,J1110)=1,C1110&lt;&gt;""),1,""))</f>
        <v>1</v>
      </c>
      <c r="AH1110" s="173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2">
        <v>2020</v>
      </c>
      <c r="C1111" s="172">
        <v>7</v>
      </c>
      <c r="D1111" s="57" t="str">
        <f t="shared" si="201"/>
        <v>Q2</v>
      </c>
      <c r="E1111" s="16" t="s">
        <v>35</v>
      </c>
      <c r="F1111" s="172">
        <v>2020</v>
      </c>
      <c r="G1111" s="172">
        <v>9</v>
      </c>
      <c r="H1111" s="175"/>
      <c r="I1111" s="57" t="str">
        <f t="shared" si="203"/>
        <v>Q2</v>
      </c>
      <c r="J1111" s="175" t="s">
        <v>1305</v>
      </c>
      <c r="K1111" s="175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76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4">
        <v>0.1517</v>
      </c>
      <c r="AE1111" s="173">
        <f t="shared" si="206"/>
        <v>0</v>
      </c>
      <c r="AF1111" s="173" t="str">
        <f>IF(AND(COUNTIFS($J$18:J1111,J1111)=1,AE1111=1),1,"")</f>
        <v/>
      </c>
      <c r="AG1111" s="173">
        <f>IF(C1111="","",IF(AND(COUNTIFS($J$18:J1111,J1111)=1,C1111&lt;&gt;""),1,""))</f>
        <v>1</v>
      </c>
      <c r="AH1111" s="173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2">
        <v>2020</v>
      </c>
      <c r="C1112" s="172">
        <v>7</v>
      </c>
      <c r="D1112" s="57" t="str">
        <f t="shared" si="201"/>
        <v>Q2</v>
      </c>
      <c r="E1112" s="16" t="s">
        <v>35</v>
      </c>
      <c r="F1112" s="172">
        <v>2020</v>
      </c>
      <c r="G1112" s="172">
        <v>9</v>
      </c>
      <c r="H1112" s="175"/>
      <c r="I1112" s="57" t="str">
        <f t="shared" si="203"/>
        <v>Q2</v>
      </c>
      <c r="J1112" s="175" t="s">
        <v>1305</v>
      </c>
      <c r="K1112" s="175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76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4">
        <v>0.1517</v>
      </c>
      <c r="AE1112" s="173">
        <f t="shared" si="206"/>
        <v>0</v>
      </c>
      <c r="AF1112" s="173" t="str">
        <f>IF(AND(COUNTIFS($J$18:J1112,J1112)=1,AE1112=1),1,"")</f>
        <v/>
      </c>
      <c r="AG1112" s="173" t="str">
        <f>IF(C1112="","",IF(AND(COUNTIFS($J$18:J1112,J1112)=1,C1112&lt;&gt;""),1,""))</f>
        <v/>
      </c>
      <c r="AH1112" s="173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2">
        <v>2020</v>
      </c>
      <c r="C1113" s="172">
        <v>7</v>
      </c>
      <c r="D1113" s="57" t="str">
        <f t="shared" si="201"/>
        <v>Q2</v>
      </c>
      <c r="E1113" s="16" t="s">
        <v>35</v>
      </c>
      <c r="F1113" s="172">
        <v>2020</v>
      </c>
      <c r="G1113" s="172">
        <v>9</v>
      </c>
      <c r="H1113" s="175"/>
      <c r="I1113" s="57" t="str">
        <f t="shared" si="203"/>
        <v>Q2</v>
      </c>
      <c r="J1113" s="175" t="s">
        <v>1307</v>
      </c>
      <c r="K1113" s="175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76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4">
        <v>0.1605</v>
      </c>
      <c r="AE1113" s="173">
        <f t="shared" si="206"/>
        <v>1</v>
      </c>
      <c r="AF1113" s="173">
        <f>IF(AND(COUNTIFS($J$18:J1113,J1113)=1,AE1113=1),1,"")</f>
        <v>1</v>
      </c>
      <c r="AG1113" s="173">
        <f>IF(C1113="","",IF(AND(COUNTIFS($J$18:J1113,J1113)=1,C1113&lt;&gt;""),1,""))</f>
        <v>1</v>
      </c>
      <c r="AH1113" s="173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2">
        <v>2020</v>
      </c>
      <c r="C1114" s="172">
        <v>7</v>
      </c>
      <c r="D1114" s="57" t="str">
        <f t="shared" si="201"/>
        <v>Q2</v>
      </c>
      <c r="E1114" s="16" t="s">
        <v>35</v>
      </c>
      <c r="F1114" s="172">
        <v>2020</v>
      </c>
      <c r="G1114" s="172">
        <v>9</v>
      </c>
      <c r="H1114" s="175"/>
      <c r="I1114" s="57" t="str">
        <f t="shared" si="203"/>
        <v>Q2</v>
      </c>
      <c r="J1114" s="175" t="s">
        <v>1309</v>
      </c>
      <c r="K1114" s="175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76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4">
        <v>9.5399999999999999E-2</v>
      </c>
      <c r="AE1114" s="173">
        <f t="shared" si="206"/>
        <v>0</v>
      </c>
      <c r="AF1114" s="173" t="str">
        <f>IF(AND(COUNTIFS($J$18:J1114,J1114)=1,AE1114=1),1,"")</f>
        <v/>
      </c>
      <c r="AG1114" s="173">
        <f>IF(C1114="","",IF(AND(COUNTIFS($J$18:J1114,J1114)=1,C1114&lt;&gt;""),1,""))</f>
        <v>1</v>
      </c>
      <c r="AH1114" s="173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2">
        <v>2020</v>
      </c>
      <c r="C1115" s="172">
        <v>7</v>
      </c>
      <c r="D1115" s="57" t="str">
        <f t="shared" si="201"/>
        <v>Q2</v>
      </c>
      <c r="E1115" s="16" t="s">
        <v>35</v>
      </c>
      <c r="F1115" s="172">
        <v>2020</v>
      </c>
      <c r="G1115" s="172">
        <v>10</v>
      </c>
      <c r="H1115" s="175"/>
      <c r="I1115" s="57" t="str">
        <f t="shared" si="203"/>
        <v>Q3</v>
      </c>
      <c r="J1115" s="175" t="s">
        <v>1311</v>
      </c>
      <c r="K1115" s="175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78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4">
        <v>9.0499999999999997E-2</v>
      </c>
      <c r="AE1115" s="173">
        <f t="shared" si="206"/>
        <v>0</v>
      </c>
      <c r="AF1115" s="173" t="str">
        <f>IF(AND(COUNTIFS($J$18:J1115,J1115)=1,AE1115=1),1,"")</f>
        <v/>
      </c>
      <c r="AG1115" s="173">
        <f>IF(C1115="","",IF(AND(COUNTIFS($J$18:J1115,J1115)=1,C1115&lt;&gt;""),1,""))</f>
        <v>1</v>
      </c>
      <c r="AH1115" s="173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2">
        <v>2020</v>
      </c>
      <c r="C1116" s="172">
        <v>7</v>
      </c>
      <c r="D1116" s="57" t="str">
        <f t="shared" si="201"/>
        <v>Q2</v>
      </c>
      <c r="E1116" s="16" t="s">
        <v>35</v>
      </c>
      <c r="F1116" s="172">
        <v>2020</v>
      </c>
      <c r="G1116" s="172">
        <v>9</v>
      </c>
      <c r="H1116" s="175"/>
      <c r="I1116" s="57" t="str">
        <f t="shared" si="203"/>
        <v>Q2</v>
      </c>
      <c r="J1116" s="175" t="s">
        <v>1313</v>
      </c>
      <c r="K1116" s="175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76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4">
        <v>0.121</v>
      </c>
      <c r="AE1116" s="173">
        <f t="shared" si="206"/>
        <v>0</v>
      </c>
      <c r="AF1116" s="173" t="str">
        <f>IF(AND(COUNTIFS($J$18:J1116,J1116)=1,AE1116=1),1,"")</f>
        <v/>
      </c>
      <c r="AG1116" s="173">
        <f>IF(C1116="","",IF(AND(COUNTIFS($J$18:J1116,J1116)=1,C1116&lt;&gt;""),1,""))</f>
        <v>1</v>
      </c>
      <c r="AH1116" s="173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2">
        <v>2020</v>
      </c>
      <c r="C1117" s="172">
        <v>7</v>
      </c>
      <c r="D1117" s="57" t="str">
        <f t="shared" si="201"/>
        <v>Q2</v>
      </c>
      <c r="E1117" s="16" t="s">
        <v>35</v>
      </c>
      <c r="F1117" s="172">
        <v>2020</v>
      </c>
      <c r="G1117" s="172">
        <v>9</v>
      </c>
      <c r="H1117" s="175"/>
      <c r="I1117" s="57" t="str">
        <f t="shared" si="203"/>
        <v>Q2</v>
      </c>
      <c r="J1117" s="175" t="s">
        <v>1315</v>
      </c>
      <c r="K1117" s="175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76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4">
        <v>6.6799999999999998E-2</v>
      </c>
      <c r="AE1117" s="173">
        <f t="shared" si="206"/>
        <v>1</v>
      </c>
      <c r="AF1117" s="173">
        <f>IF(AND(COUNTIFS($J$18:J1117,J1117)=1,AE1117=1),1,"")</f>
        <v>1</v>
      </c>
      <c r="AG1117" s="173">
        <f>IF(C1117="","",IF(AND(COUNTIFS($J$18:J1117,J1117)=1,C1117&lt;&gt;""),1,""))</f>
        <v>1</v>
      </c>
      <c r="AH1117" s="173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2">
        <v>2020</v>
      </c>
      <c r="C1118" s="172">
        <v>7</v>
      </c>
      <c r="D1118" s="57" t="str">
        <f t="shared" si="201"/>
        <v>Q2</v>
      </c>
      <c r="E1118" s="16" t="s">
        <v>35</v>
      </c>
      <c r="F1118" s="172">
        <v>2020</v>
      </c>
      <c r="G1118" s="172">
        <v>9</v>
      </c>
      <c r="H1118" s="175"/>
      <c r="I1118" s="57" t="str">
        <f t="shared" si="203"/>
        <v>Q2</v>
      </c>
      <c r="J1118" s="175" t="s">
        <v>1315</v>
      </c>
      <c r="K1118" s="175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76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4">
        <v>6.6799999999999998E-2</v>
      </c>
      <c r="AE1118" s="173">
        <f t="shared" si="206"/>
        <v>1</v>
      </c>
      <c r="AF1118" s="173" t="str">
        <f>IF(AND(COUNTIFS($J$18:J1118,J1118)=1,AE1118=1),1,"")</f>
        <v/>
      </c>
      <c r="AG1118" s="173" t="str">
        <f>IF(C1118="","",IF(AND(COUNTIFS($J$18:J1118,J1118)=1,C1118&lt;&gt;""),1,""))</f>
        <v/>
      </c>
      <c r="AH1118" s="173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2">
        <v>2020</v>
      </c>
      <c r="C1119" s="172">
        <v>7</v>
      </c>
      <c r="D1119" s="57" t="str">
        <f t="shared" si="201"/>
        <v>Q2</v>
      </c>
      <c r="E1119" s="16" t="s">
        <v>35</v>
      </c>
      <c r="F1119" s="172">
        <v>2020</v>
      </c>
      <c r="G1119" s="172">
        <v>11</v>
      </c>
      <c r="H1119" s="175"/>
      <c r="I1119" s="57" t="str">
        <f t="shared" si="203"/>
        <v>Q3</v>
      </c>
      <c r="J1119" s="175" t="s">
        <v>1317</v>
      </c>
      <c r="K1119" s="175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76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4">
        <v>0.1255</v>
      </c>
      <c r="AE1119" s="173">
        <f t="shared" si="206"/>
        <v>0</v>
      </c>
      <c r="AF1119" s="173" t="str">
        <f>IF(AND(COUNTIFS($J$18:J1119,J1119)=1,AE1119=1),1,"")</f>
        <v/>
      </c>
      <c r="AG1119" s="173">
        <f>IF(C1119="","",IF(AND(COUNTIFS($J$18:J1119,J1119)=1,C1119&lt;&gt;""),1,""))</f>
        <v>1</v>
      </c>
      <c r="AH1119" s="173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2">
        <v>2020</v>
      </c>
      <c r="C1120" s="172">
        <v>8</v>
      </c>
      <c r="D1120" s="57" t="str">
        <f t="shared" si="201"/>
        <v>Q2</v>
      </c>
      <c r="E1120" s="16" t="s">
        <v>35</v>
      </c>
      <c r="F1120" s="172">
        <v>2020</v>
      </c>
      <c r="G1120" s="172">
        <v>9</v>
      </c>
      <c r="H1120" s="175"/>
      <c r="I1120" s="57" t="str">
        <f t="shared" si="203"/>
        <v>Q2</v>
      </c>
      <c r="J1120" s="175" t="s">
        <v>1319</v>
      </c>
      <c r="K1120" s="175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76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4">
        <v>0.1021</v>
      </c>
      <c r="AE1120" s="173">
        <f t="shared" si="206"/>
        <v>1</v>
      </c>
      <c r="AF1120" s="173">
        <f>IF(AND(COUNTIFS($J$18:J1120,J1120)=1,AE1120=1),1,"")</f>
        <v>1</v>
      </c>
      <c r="AG1120" s="173">
        <f>IF(C1120="","",IF(AND(COUNTIFS($J$18:J1120,J1120)=1,C1120&lt;&gt;""),1,""))</f>
        <v>1</v>
      </c>
      <c r="AH1120" s="173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2">
        <v>2020</v>
      </c>
      <c r="C1121" s="172">
        <v>8</v>
      </c>
      <c r="D1121" s="57" t="str">
        <f t="shared" si="201"/>
        <v>Q2</v>
      </c>
      <c r="E1121" s="16" t="s">
        <v>35</v>
      </c>
      <c r="F1121" s="172">
        <v>2020</v>
      </c>
      <c r="G1121" s="172">
        <v>9</v>
      </c>
      <c r="H1121" s="175"/>
      <c r="I1121" s="57" t="str">
        <f t="shared" si="203"/>
        <v>Q2</v>
      </c>
      <c r="J1121" s="175" t="s">
        <v>1319</v>
      </c>
      <c r="K1121" s="175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76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4">
        <v>0.1021</v>
      </c>
      <c r="AE1121" s="173">
        <f t="shared" si="206"/>
        <v>1</v>
      </c>
      <c r="AF1121" s="173" t="str">
        <f>IF(AND(COUNTIFS($J$18:J1121,J1121)=1,AE1121=1),1,"")</f>
        <v/>
      </c>
      <c r="AG1121" s="173" t="str">
        <f>IF(C1121="","",IF(AND(COUNTIFS($J$18:J1121,J1121)=1,C1121&lt;&gt;""),1,""))</f>
        <v/>
      </c>
      <c r="AH1121" s="173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2">
        <v>2020</v>
      </c>
      <c r="C1122" s="172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2">
        <v>2020</v>
      </c>
      <c r="G1122" s="172">
        <v>9</v>
      </c>
      <c r="H1122" s="175"/>
      <c r="I1122" s="57" t="str">
        <f t="shared" si="203"/>
        <v>Q2</v>
      </c>
      <c r="J1122" s="175" t="s">
        <v>1321</v>
      </c>
      <c r="K1122" s="175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76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4">
        <v>0.1028</v>
      </c>
      <c r="AE1122" s="173">
        <f t="shared" si="206"/>
        <v>1</v>
      </c>
      <c r="AF1122" s="173">
        <f>IF(AND(COUNTIFS($J$18:J1122,J1122)=1,AE1122=1),1,"")</f>
        <v>1</v>
      </c>
      <c r="AG1122" s="173">
        <f>IF(C1122="","",IF(AND(COUNTIFS($J$18:J1122,J1122)=1,C1122&lt;&gt;""),1,""))</f>
        <v>1</v>
      </c>
      <c r="AH1122" s="173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2">
        <v>2020</v>
      </c>
      <c r="C1123" s="172">
        <v>8</v>
      </c>
      <c r="D1123" s="57" t="str">
        <f t="shared" si="213"/>
        <v>Q2</v>
      </c>
      <c r="E1123" s="16" t="s">
        <v>35</v>
      </c>
      <c r="F1123" s="172">
        <v>2020</v>
      </c>
      <c r="G1123" s="172">
        <v>9</v>
      </c>
      <c r="H1123" s="175"/>
      <c r="I1123" s="57" t="str">
        <f t="shared" si="203"/>
        <v>Q2</v>
      </c>
      <c r="J1123" s="175" t="s">
        <v>1321</v>
      </c>
      <c r="K1123" s="175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76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4">
        <v>0.1028</v>
      </c>
      <c r="AE1123" s="173">
        <f t="shared" si="206"/>
        <v>1</v>
      </c>
      <c r="AF1123" s="173" t="str">
        <f>IF(AND(COUNTIFS($J$18:J1123,J1123)=1,AE1123=1),1,"")</f>
        <v/>
      </c>
      <c r="AG1123" s="173" t="str">
        <f>IF(C1123="","",IF(AND(COUNTIFS($J$18:J1123,J1123)=1,C1123&lt;&gt;""),1,""))</f>
        <v/>
      </c>
      <c r="AH1123" s="173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2">
        <v>2020</v>
      </c>
      <c r="C1124" s="172">
        <v>8</v>
      </c>
      <c r="D1124" s="57" t="str">
        <f t="shared" si="213"/>
        <v>Q2</v>
      </c>
      <c r="E1124" s="16" t="s">
        <v>35</v>
      </c>
      <c r="F1124" s="172">
        <v>2020</v>
      </c>
      <c r="G1124" s="172">
        <v>9</v>
      </c>
      <c r="H1124" s="175"/>
      <c r="I1124" s="57" t="str">
        <f t="shared" si="203"/>
        <v>Q2</v>
      </c>
      <c r="J1124" s="175" t="s">
        <v>1273</v>
      </c>
      <c r="K1124" s="175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76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4">
        <v>0.14360000000000001</v>
      </c>
      <c r="AE1124" s="173">
        <f t="shared" si="206"/>
        <v>1</v>
      </c>
      <c r="AF1124" s="173" t="str">
        <f>IF(AND(COUNTIFS($J$18:J1124,J1124)=1,AE1124=1),1,"")</f>
        <v/>
      </c>
      <c r="AG1124" s="173" t="str">
        <f>IF(C1124="","",IF(AND(COUNTIFS($J$18:J1124,J1124)=1,C1124&lt;&gt;""),1,""))</f>
        <v/>
      </c>
      <c r="AH1124" s="173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2">
        <v>2020</v>
      </c>
      <c r="C1125" s="172">
        <v>8</v>
      </c>
      <c r="D1125" s="57" t="str">
        <f t="shared" si="213"/>
        <v>Q2</v>
      </c>
      <c r="E1125" s="16" t="s">
        <v>35</v>
      </c>
      <c r="F1125" s="172">
        <v>2020</v>
      </c>
      <c r="G1125" s="172">
        <v>9</v>
      </c>
      <c r="H1125" s="175"/>
      <c r="I1125" s="57" t="str">
        <f t="shared" si="203"/>
        <v>Q2</v>
      </c>
      <c r="J1125" s="175" t="s">
        <v>1273</v>
      </c>
      <c r="K1125" s="175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76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4">
        <v>0.14360000000000001</v>
      </c>
      <c r="AE1125" s="173">
        <f t="shared" si="206"/>
        <v>1</v>
      </c>
      <c r="AF1125" s="173" t="str">
        <f>IF(AND(COUNTIFS($J$18:J1125,J1125)=1,AE1125=1),1,"")</f>
        <v/>
      </c>
      <c r="AG1125" s="173" t="str">
        <f>IF(C1125="","",IF(AND(COUNTIFS($J$18:J1125,J1125)=1,C1125&lt;&gt;""),1,""))</f>
        <v/>
      </c>
      <c r="AH1125" s="173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2">
        <v>2020</v>
      </c>
      <c r="C1126" s="172">
        <v>8</v>
      </c>
      <c r="D1126" s="57" t="str">
        <f t="shared" si="213"/>
        <v>Q2</v>
      </c>
      <c r="E1126" s="16" t="s">
        <v>35</v>
      </c>
      <c r="F1126" s="172">
        <v>2020</v>
      </c>
      <c r="G1126" s="172">
        <v>9</v>
      </c>
      <c r="H1126" s="175"/>
      <c r="I1126" s="57" t="str">
        <f t="shared" si="203"/>
        <v>Q2</v>
      </c>
      <c r="J1126" s="175" t="s">
        <v>1273</v>
      </c>
      <c r="K1126" s="175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76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4">
        <v>0.14360000000000001</v>
      </c>
      <c r="AE1126" s="173">
        <f t="shared" si="206"/>
        <v>1</v>
      </c>
      <c r="AF1126" s="173" t="str">
        <f>IF(AND(COUNTIFS($J$18:J1126,J1126)=1,AE1126=1),1,"")</f>
        <v/>
      </c>
      <c r="AG1126" s="173" t="str">
        <f>IF(C1126="","",IF(AND(COUNTIFS($J$18:J1126,J1126)=1,C1126&lt;&gt;""),1,""))</f>
        <v/>
      </c>
      <c r="AH1126" s="173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2">
        <v>2020</v>
      </c>
      <c r="C1127" s="172">
        <v>8</v>
      </c>
      <c r="D1127" s="57" t="str">
        <f t="shared" si="213"/>
        <v>Q2</v>
      </c>
      <c r="E1127" s="16" t="s">
        <v>35</v>
      </c>
      <c r="F1127" s="172">
        <v>2020</v>
      </c>
      <c r="G1127" s="172">
        <v>9</v>
      </c>
      <c r="H1127" s="175"/>
      <c r="I1127" s="57" t="str">
        <f t="shared" si="203"/>
        <v>Q2</v>
      </c>
      <c r="J1127" s="175" t="s">
        <v>1324</v>
      </c>
      <c r="K1127" s="175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76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4">
        <v>0.23669999999999999</v>
      </c>
      <c r="AE1127" s="173">
        <f t="shared" si="206"/>
        <v>0</v>
      </c>
      <c r="AF1127" s="173" t="str">
        <f>IF(AND(COUNTIFS($J$18:J1127,J1127)=1,AE1127=1),1,"")</f>
        <v/>
      </c>
      <c r="AG1127" s="173">
        <f>IF(C1127="","",IF(AND(COUNTIFS($J$18:J1127,J1127)=1,C1127&lt;&gt;""),1,""))</f>
        <v>1</v>
      </c>
      <c r="AH1127" s="173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2">
        <v>2020</v>
      </c>
      <c r="C1128" s="172">
        <v>8</v>
      </c>
      <c r="D1128" s="57" t="str">
        <f t="shared" si="213"/>
        <v>Q2</v>
      </c>
      <c r="E1128" s="16" t="s">
        <v>35</v>
      </c>
      <c r="F1128" s="172">
        <v>2020</v>
      </c>
      <c r="G1128" s="172">
        <v>9</v>
      </c>
      <c r="H1128" s="175"/>
      <c r="I1128" s="57" t="str">
        <f t="shared" si="203"/>
        <v>Q2</v>
      </c>
      <c r="J1128" s="175" t="s">
        <v>1324</v>
      </c>
      <c r="K1128" s="175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76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4">
        <v>0.23669999999999999</v>
      </c>
      <c r="AE1128" s="173">
        <f t="shared" si="206"/>
        <v>0</v>
      </c>
      <c r="AF1128" s="173" t="str">
        <f>IF(AND(COUNTIFS($J$18:J1128,J1128)=1,AE1128=1),1,"")</f>
        <v/>
      </c>
      <c r="AG1128" s="173" t="str">
        <f>IF(C1128="","",IF(AND(COUNTIFS($J$18:J1128,J1128)=1,C1128&lt;&gt;""),1,""))</f>
        <v/>
      </c>
      <c r="AH1128" s="173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2">
        <v>2020</v>
      </c>
      <c r="C1129" s="172">
        <v>8</v>
      </c>
      <c r="D1129" s="57" t="str">
        <f t="shared" si="213"/>
        <v>Q2</v>
      </c>
      <c r="E1129" s="16" t="s">
        <v>35</v>
      </c>
      <c r="F1129" s="172">
        <v>2020</v>
      </c>
      <c r="G1129" s="172">
        <v>9</v>
      </c>
      <c r="H1129" s="175"/>
      <c r="I1129" s="57" t="str">
        <f t="shared" si="203"/>
        <v>Q2</v>
      </c>
      <c r="J1129" s="175" t="s">
        <v>1324</v>
      </c>
      <c r="K1129" s="175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76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4">
        <v>0.23669999999999999</v>
      </c>
      <c r="AE1129" s="173">
        <f t="shared" si="206"/>
        <v>0</v>
      </c>
      <c r="AF1129" s="173" t="str">
        <f>IF(AND(COUNTIFS($J$18:J1129,J1129)=1,AE1129=1),1,"")</f>
        <v/>
      </c>
      <c r="AG1129" s="173" t="str">
        <f>IF(C1129="","",IF(AND(COUNTIFS($J$18:J1129,J1129)=1,C1129&lt;&gt;""),1,""))</f>
        <v/>
      </c>
      <c r="AH1129" s="173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2">
        <v>2020</v>
      </c>
      <c r="C1130" s="172">
        <v>8</v>
      </c>
      <c r="D1130" s="57" t="str">
        <f t="shared" si="213"/>
        <v>Q2</v>
      </c>
      <c r="E1130" s="16" t="s">
        <v>35</v>
      </c>
      <c r="F1130" s="172">
        <v>2020</v>
      </c>
      <c r="G1130" s="172">
        <v>9</v>
      </c>
      <c r="H1130" s="175"/>
      <c r="I1130" s="57" t="str">
        <f t="shared" si="203"/>
        <v>Q2</v>
      </c>
      <c r="J1130" s="175" t="s">
        <v>1282</v>
      </c>
      <c r="K1130" s="175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76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4">
        <v>8.3400000000000002E-2</v>
      </c>
      <c r="AE1130" s="173">
        <f t="shared" si="206"/>
        <v>1</v>
      </c>
      <c r="AF1130" s="173" t="str">
        <f>IF(AND(COUNTIFS($J$18:J1130,J1130)=1,AE1130=1),1,"")</f>
        <v/>
      </c>
      <c r="AG1130" s="173" t="str">
        <f>IF(C1130="","",IF(AND(COUNTIFS($J$18:J1130,J1130)=1,C1130&lt;&gt;""),1,""))</f>
        <v/>
      </c>
      <c r="AH1130" s="173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2">
        <v>2020</v>
      </c>
      <c r="C1131" s="172">
        <v>8</v>
      </c>
      <c r="D1131" s="57" t="str">
        <f t="shared" si="213"/>
        <v>Q2</v>
      </c>
      <c r="E1131" s="16" t="s">
        <v>35</v>
      </c>
      <c r="F1131" s="172">
        <v>2020</v>
      </c>
      <c r="G1131" s="172">
        <v>9</v>
      </c>
      <c r="H1131" s="175"/>
      <c r="I1131" s="57" t="str">
        <f t="shared" si="203"/>
        <v>Q2</v>
      </c>
      <c r="J1131" s="175" t="s">
        <v>1282</v>
      </c>
      <c r="K1131" s="175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76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4">
        <v>8.3400000000000002E-2</v>
      </c>
      <c r="AE1131" s="173">
        <f t="shared" si="206"/>
        <v>1</v>
      </c>
      <c r="AF1131" s="173" t="str">
        <f>IF(AND(COUNTIFS($J$18:J1131,J1131)=1,AE1131=1),1,"")</f>
        <v/>
      </c>
      <c r="AG1131" s="173" t="str">
        <f>IF(C1131="","",IF(AND(COUNTIFS($J$18:J1131,J1131)=1,C1131&lt;&gt;""),1,""))</f>
        <v/>
      </c>
      <c r="AH1131" s="173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2">
        <v>2020</v>
      </c>
      <c r="C1132" s="172">
        <v>8</v>
      </c>
      <c r="D1132" s="57" t="str">
        <f t="shared" si="213"/>
        <v>Q2</v>
      </c>
      <c r="E1132" s="16" t="s">
        <v>35</v>
      </c>
      <c r="F1132" s="172">
        <v>2020</v>
      </c>
      <c r="G1132" s="172">
        <v>9</v>
      </c>
      <c r="H1132" s="175"/>
      <c r="I1132" s="57" t="str">
        <f t="shared" si="203"/>
        <v>Q2</v>
      </c>
      <c r="J1132" s="175" t="s">
        <v>1327</v>
      </c>
      <c r="K1132" s="175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76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4">
        <v>0.1172</v>
      </c>
      <c r="AE1132" s="173">
        <f t="shared" si="206"/>
        <v>1</v>
      </c>
      <c r="AF1132" s="173">
        <f>IF(AND(COUNTIFS($J$18:J1132,J1132)=1,AE1132=1),1,"")</f>
        <v>1</v>
      </c>
      <c r="AG1132" s="173">
        <f>IF(C1132="","",IF(AND(COUNTIFS($J$18:J1132,J1132)=1,C1132&lt;&gt;""),1,""))</f>
        <v>1</v>
      </c>
      <c r="AH1132" s="173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2">
        <v>2020</v>
      </c>
      <c r="C1133" s="172">
        <v>8</v>
      </c>
      <c r="D1133" s="57" t="str">
        <f t="shared" si="213"/>
        <v>Q2</v>
      </c>
      <c r="E1133" s="16" t="s">
        <v>35</v>
      </c>
      <c r="F1133" s="172">
        <v>2020</v>
      </c>
      <c r="G1133" s="172">
        <v>9</v>
      </c>
      <c r="H1133" s="175"/>
      <c r="I1133" s="57" t="str">
        <f t="shared" si="203"/>
        <v>Q2</v>
      </c>
      <c r="J1133" s="175" t="s">
        <v>1330</v>
      </c>
      <c r="K1133" s="175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76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4">
        <v>0.12690000000000001</v>
      </c>
      <c r="AE1133" s="173">
        <f t="shared" si="206"/>
        <v>1</v>
      </c>
      <c r="AF1133" s="173">
        <f>IF(AND(COUNTIFS($J$18:J1133,J1133)=1,AE1133=1),1,"")</f>
        <v>1</v>
      </c>
      <c r="AG1133" s="173">
        <f>IF(C1133="","",IF(AND(COUNTIFS($J$18:J1133,J1133)=1,C1133&lt;&gt;""),1,""))</f>
        <v>1</v>
      </c>
      <c r="AH1133" s="173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2">
        <v>2020</v>
      </c>
      <c r="C1134" s="172">
        <v>8</v>
      </c>
      <c r="D1134" s="57" t="str">
        <f t="shared" si="213"/>
        <v>Q2</v>
      </c>
      <c r="E1134" s="16" t="s">
        <v>35</v>
      </c>
      <c r="F1134" s="172">
        <v>2020</v>
      </c>
      <c r="G1134" s="172">
        <v>9</v>
      </c>
      <c r="H1134" s="175"/>
      <c r="I1134" s="57" t="str">
        <f t="shared" si="203"/>
        <v>Q2</v>
      </c>
      <c r="J1134" s="175" t="s">
        <v>1332</v>
      </c>
      <c r="K1134" s="175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76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4">
        <v>0.111</v>
      </c>
      <c r="AE1134" s="173">
        <f t="shared" si="206"/>
        <v>0</v>
      </c>
      <c r="AF1134" s="173" t="str">
        <f>IF(AND(COUNTIFS($J$18:J1134,J1134)=1,AE1134=1),1,"")</f>
        <v/>
      </c>
      <c r="AG1134" s="173">
        <f>IF(C1134="","",IF(AND(COUNTIFS($J$18:J1134,J1134)=1,C1134&lt;&gt;""),1,""))</f>
        <v>1</v>
      </c>
      <c r="AH1134" s="173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2">
        <v>2020</v>
      </c>
      <c r="C1135" s="172">
        <v>9</v>
      </c>
      <c r="D1135" s="57" t="str">
        <f t="shared" si="213"/>
        <v>Q2</v>
      </c>
      <c r="E1135" s="16" t="s">
        <v>35</v>
      </c>
      <c r="F1135" s="172">
        <v>2020</v>
      </c>
      <c r="G1135" s="172">
        <v>11</v>
      </c>
      <c r="H1135" s="175"/>
      <c r="I1135" s="57" t="str">
        <f t="shared" si="203"/>
        <v>Q3</v>
      </c>
      <c r="J1135" s="175" t="s">
        <v>1250</v>
      </c>
      <c r="K1135" s="175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78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4">
        <v>0.1246</v>
      </c>
      <c r="AE1135" s="173">
        <f t="shared" si="206"/>
        <v>1</v>
      </c>
      <c r="AF1135" s="173" t="str">
        <f>IF(AND(COUNTIFS($J$18:J1135,J1135)=1,AE1135=1),1,"")</f>
        <v/>
      </c>
      <c r="AG1135" s="173" t="str">
        <f>IF(C1135="","",IF(AND(COUNTIFS($J$18:J1135,J1135)=1,C1135&lt;&gt;""),1,""))</f>
        <v/>
      </c>
      <c r="AH1135" s="173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2">
        <v>2020</v>
      </c>
      <c r="C1136" s="172">
        <v>9</v>
      </c>
      <c r="D1136" s="57" t="str">
        <f t="shared" si="213"/>
        <v>Q2</v>
      </c>
      <c r="E1136" s="16" t="s">
        <v>35</v>
      </c>
      <c r="F1136" s="172">
        <v>2020</v>
      </c>
      <c r="G1136" s="172">
        <v>11</v>
      </c>
      <c r="H1136" s="175"/>
      <c r="I1136" s="57" t="str">
        <f t="shared" si="203"/>
        <v>Q3</v>
      </c>
      <c r="J1136" s="175" t="s">
        <v>1250</v>
      </c>
      <c r="K1136" s="175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78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4">
        <v>0.1246</v>
      </c>
      <c r="AE1136" s="173">
        <f t="shared" si="206"/>
        <v>1</v>
      </c>
      <c r="AF1136" s="173" t="str">
        <f>IF(AND(COUNTIFS($J$18:J1136,J1136)=1,AE1136=1),1,"")</f>
        <v/>
      </c>
      <c r="AG1136" s="173" t="str">
        <f>IF(C1136="","",IF(AND(COUNTIFS($J$18:J1136,J1136)=1,C1136&lt;&gt;""),1,""))</f>
        <v/>
      </c>
      <c r="AH1136" s="173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2">
        <v>2020</v>
      </c>
      <c r="C1137" s="172">
        <v>9</v>
      </c>
      <c r="D1137" s="57" t="str">
        <f t="shared" si="213"/>
        <v>Q2</v>
      </c>
      <c r="E1137" s="16" t="s">
        <v>35</v>
      </c>
      <c r="F1137" s="172">
        <v>2020</v>
      </c>
      <c r="G1137" s="172">
        <v>11</v>
      </c>
      <c r="H1137" s="175"/>
      <c r="I1137" s="57" t="str">
        <f t="shared" si="203"/>
        <v>Q3</v>
      </c>
      <c r="J1137" s="175" t="s">
        <v>1250</v>
      </c>
      <c r="K1137" s="175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78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4">
        <v>0.1246</v>
      </c>
      <c r="AE1137" s="173">
        <f t="shared" si="206"/>
        <v>1</v>
      </c>
      <c r="AF1137" s="173" t="str">
        <f>IF(AND(COUNTIFS($J$18:J1137,J1137)=1,AE1137=1),1,"")</f>
        <v/>
      </c>
      <c r="AG1137" s="173" t="str">
        <f>IF(C1137="","",IF(AND(COUNTIFS($J$18:J1137,J1137)=1,C1137&lt;&gt;""),1,""))</f>
        <v/>
      </c>
      <c r="AH1137" s="173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2">
        <v>2020</v>
      </c>
      <c r="C1138" s="172">
        <v>9</v>
      </c>
      <c r="D1138" s="57" t="str">
        <f t="shared" si="213"/>
        <v>Q2</v>
      </c>
      <c r="E1138" s="16" t="s">
        <v>35</v>
      </c>
      <c r="F1138" s="172">
        <v>2020</v>
      </c>
      <c r="G1138" s="172">
        <v>11</v>
      </c>
      <c r="H1138" s="175"/>
      <c r="I1138" s="57" t="str">
        <f t="shared" si="203"/>
        <v>Q3</v>
      </c>
      <c r="J1138" s="175" t="s">
        <v>1334</v>
      </c>
      <c r="K1138" s="175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78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4">
        <v>0.11260000000000001</v>
      </c>
      <c r="AE1138" s="173">
        <f t="shared" si="206"/>
        <v>1</v>
      </c>
      <c r="AF1138" s="173">
        <f>IF(AND(COUNTIFS($J$18:J1138,J1138)=1,AE1138=1),1,"")</f>
        <v>1</v>
      </c>
      <c r="AG1138" s="173">
        <f>IF(C1138="","",IF(AND(COUNTIFS($J$18:J1138,J1138)=1,C1138&lt;&gt;""),1,""))</f>
        <v>1</v>
      </c>
      <c r="AH1138" s="173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2">
        <v>2020</v>
      </c>
      <c r="C1139" s="172">
        <v>9</v>
      </c>
      <c r="D1139" s="57" t="str">
        <f t="shared" si="213"/>
        <v>Q2</v>
      </c>
      <c r="E1139" s="16" t="s">
        <v>35</v>
      </c>
      <c r="F1139" s="172">
        <v>2020</v>
      </c>
      <c r="G1139" s="172">
        <v>11</v>
      </c>
      <c r="H1139" s="175"/>
      <c r="I1139" s="57" t="str">
        <f t="shared" si="203"/>
        <v>Q3</v>
      </c>
      <c r="J1139" s="175" t="s">
        <v>1334</v>
      </c>
      <c r="K1139" s="175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78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4">
        <v>0.11260000000000001</v>
      </c>
      <c r="AE1139" s="173">
        <f t="shared" si="206"/>
        <v>1</v>
      </c>
      <c r="AF1139" s="173" t="str">
        <f>IF(AND(COUNTIFS($J$18:J1139,J1139)=1,AE1139=1),1,"")</f>
        <v/>
      </c>
      <c r="AG1139" s="173" t="str">
        <f>IF(C1139="","",IF(AND(COUNTIFS($J$18:J1139,J1139)=1,C1139&lt;&gt;""),1,""))</f>
        <v/>
      </c>
      <c r="AH1139" s="173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2">
        <v>2020</v>
      </c>
      <c r="C1140" s="172">
        <v>9</v>
      </c>
      <c r="D1140" s="57" t="str">
        <f t="shared" si="213"/>
        <v>Q2</v>
      </c>
      <c r="E1140" s="16" t="s">
        <v>35</v>
      </c>
      <c r="F1140" s="172">
        <v>2020</v>
      </c>
      <c r="G1140" s="172">
        <v>11</v>
      </c>
      <c r="H1140" s="175"/>
      <c r="I1140" s="57" t="str">
        <f t="shared" si="203"/>
        <v>Q3</v>
      </c>
      <c r="J1140" s="175" t="s">
        <v>1334</v>
      </c>
      <c r="K1140" s="175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78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4">
        <v>0.11260000000000001</v>
      </c>
      <c r="AE1140" s="173">
        <f t="shared" si="206"/>
        <v>1</v>
      </c>
      <c r="AF1140" s="173" t="str">
        <f>IF(AND(COUNTIFS($J$18:J1140,J1140)=1,AE1140=1),1,"")</f>
        <v/>
      </c>
      <c r="AG1140" s="173" t="str">
        <f>IF(C1140="","",IF(AND(COUNTIFS($J$18:J1140,J1140)=1,C1140&lt;&gt;""),1,""))</f>
        <v/>
      </c>
      <c r="AH1140" s="173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2">
        <v>2020</v>
      </c>
      <c r="C1141" s="172">
        <v>9</v>
      </c>
      <c r="D1141" s="57" t="str">
        <f t="shared" si="213"/>
        <v>Q2</v>
      </c>
      <c r="E1141" s="16" t="s">
        <v>35</v>
      </c>
      <c r="F1141" s="172">
        <v>2020</v>
      </c>
      <c r="G1141" s="172">
        <v>11</v>
      </c>
      <c r="H1141" s="175"/>
      <c r="I1141" s="57" t="str">
        <f t="shared" si="203"/>
        <v>Q3</v>
      </c>
      <c r="J1141" s="175" t="s">
        <v>1334</v>
      </c>
      <c r="K1141" s="175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78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4">
        <v>0.11260000000000001</v>
      </c>
      <c r="AE1141" s="173">
        <f t="shared" si="206"/>
        <v>1</v>
      </c>
      <c r="AF1141" s="173" t="str">
        <f>IF(AND(COUNTIFS($J$18:J1141,J1141)=1,AE1141=1),1,"")</f>
        <v/>
      </c>
      <c r="AG1141" s="173" t="str">
        <f>IF(C1141="","",IF(AND(COUNTIFS($J$18:J1141,J1141)=1,C1141&lt;&gt;""),1,""))</f>
        <v/>
      </c>
      <c r="AH1141" s="173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2">
        <v>2020</v>
      </c>
      <c r="C1142" s="172">
        <v>9</v>
      </c>
      <c r="D1142" s="57" t="str">
        <f t="shared" si="213"/>
        <v>Q2</v>
      </c>
      <c r="E1142" s="16" t="s">
        <v>35</v>
      </c>
      <c r="F1142" s="172">
        <v>2020</v>
      </c>
      <c r="G1142" s="172">
        <v>11</v>
      </c>
      <c r="H1142" s="175"/>
      <c r="I1142" s="57" t="str">
        <f t="shared" si="203"/>
        <v>Q3</v>
      </c>
      <c r="J1142" s="175" t="s">
        <v>1334</v>
      </c>
      <c r="K1142" s="175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78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4">
        <v>0.11260000000000001</v>
      </c>
      <c r="AE1142" s="173">
        <f t="shared" si="206"/>
        <v>1</v>
      </c>
      <c r="AF1142" s="173" t="str">
        <f>IF(AND(COUNTIFS($J$18:J1142,J1142)=1,AE1142=1),1,"")</f>
        <v/>
      </c>
      <c r="AG1142" s="173" t="str">
        <f>IF(C1142="","",IF(AND(COUNTIFS($J$18:J1142,J1142)=1,C1142&lt;&gt;""),1,""))</f>
        <v/>
      </c>
      <c r="AH1142" s="173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2">
        <v>2020</v>
      </c>
      <c r="C1143" s="172">
        <v>9</v>
      </c>
      <c r="D1143" s="57" t="str">
        <f t="shared" si="213"/>
        <v>Q2</v>
      </c>
      <c r="E1143" s="16" t="s">
        <v>35</v>
      </c>
      <c r="F1143" s="172">
        <v>2020</v>
      </c>
      <c r="G1143" s="172">
        <v>11</v>
      </c>
      <c r="H1143" s="175"/>
      <c r="I1143" s="57" t="str">
        <f t="shared" si="203"/>
        <v>Q3</v>
      </c>
      <c r="J1143" s="175" t="s">
        <v>1337</v>
      </c>
      <c r="K1143" s="175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78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4">
        <v>0.1489</v>
      </c>
      <c r="AE1143" s="173">
        <f t="shared" si="206"/>
        <v>1</v>
      </c>
      <c r="AF1143" s="173">
        <f>IF(AND(COUNTIFS($J$18:J1143,J1143)=1,AE1143=1),1,"")</f>
        <v>1</v>
      </c>
      <c r="AG1143" s="173">
        <f>IF(C1143="","",IF(AND(COUNTIFS($J$18:J1143,J1143)=1,C1143&lt;&gt;""),1,""))</f>
        <v>1</v>
      </c>
      <c r="AH1143" s="173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2">
        <v>2020</v>
      </c>
      <c r="C1144" s="172">
        <v>9</v>
      </c>
      <c r="D1144" s="57" t="str">
        <f t="shared" si="213"/>
        <v>Q2</v>
      </c>
      <c r="E1144" s="16" t="s">
        <v>35</v>
      </c>
      <c r="F1144" s="172">
        <v>2020</v>
      </c>
      <c r="G1144" s="172">
        <v>11</v>
      </c>
      <c r="H1144" s="175"/>
      <c r="I1144" s="57" t="str">
        <f t="shared" si="203"/>
        <v>Q3</v>
      </c>
      <c r="J1144" s="175" t="s">
        <v>1339</v>
      </c>
      <c r="K1144" s="175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78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4">
        <v>0.10349999999999999</v>
      </c>
      <c r="AE1144" s="173">
        <f t="shared" si="206"/>
        <v>1</v>
      </c>
      <c r="AF1144" s="173">
        <f>IF(AND(COUNTIFS($J$18:J1144,J1144)=1,AE1144=1),1,"")</f>
        <v>1</v>
      </c>
      <c r="AG1144" s="173">
        <f>IF(C1144="","",IF(AND(COUNTIFS($J$18:J1144,J1144)=1,C1144&lt;&gt;""),1,""))</f>
        <v>1</v>
      </c>
      <c r="AH1144" s="173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2">
        <v>2020</v>
      </c>
      <c r="C1145" s="172">
        <v>9</v>
      </c>
      <c r="D1145" s="57" t="str">
        <f t="shared" si="213"/>
        <v>Q2</v>
      </c>
      <c r="E1145" s="16" t="s">
        <v>35</v>
      </c>
      <c r="F1145" s="172">
        <v>2020</v>
      </c>
      <c r="G1145" s="172">
        <v>11</v>
      </c>
      <c r="H1145" s="175"/>
      <c r="I1145" s="57" t="str">
        <f t="shared" si="203"/>
        <v>Q3</v>
      </c>
      <c r="J1145" s="175" t="s">
        <v>1339</v>
      </c>
      <c r="K1145" s="175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78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4">
        <v>0.10349999999999999</v>
      </c>
      <c r="AE1145" s="173">
        <f t="shared" si="206"/>
        <v>1</v>
      </c>
      <c r="AF1145" s="173" t="str">
        <f>IF(AND(COUNTIFS($J$18:J1145,J1145)=1,AE1145=1),1,"")</f>
        <v/>
      </c>
      <c r="AG1145" s="173" t="str">
        <f>IF(C1145="","",IF(AND(COUNTIFS($J$18:J1145,J1145)=1,C1145&lt;&gt;""),1,""))</f>
        <v/>
      </c>
      <c r="AH1145" s="173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2">
        <v>2020</v>
      </c>
      <c r="C1146" s="172">
        <v>9</v>
      </c>
      <c r="D1146" s="57" t="str">
        <f t="shared" si="213"/>
        <v>Q2</v>
      </c>
      <c r="E1146" s="16" t="s">
        <v>35</v>
      </c>
      <c r="F1146" s="172">
        <v>2020</v>
      </c>
      <c r="G1146" s="172">
        <v>11</v>
      </c>
      <c r="H1146" s="175"/>
      <c r="I1146" s="57" t="str">
        <f t="shared" si="203"/>
        <v>Q3</v>
      </c>
      <c r="J1146" s="175" t="s">
        <v>1339</v>
      </c>
      <c r="K1146" s="175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78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4">
        <v>0.10349999999999999</v>
      </c>
      <c r="AE1146" s="173">
        <f t="shared" si="206"/>
        <v>1</v>
      </c>
      <c r="AF1146" s="173" t="str">
        <f>IF(AND(COUNTIFS($J$18:J1146,J1146)=1,AE1146=1),1,"")</f>
        <v/>
      </c>
      <c r="AG1146" s="173" t="str">
        <f>IF(C1146="","",IF(AND(COUNTIFS($J$18:J1146,J1146)=1,C1146&lt;&gt;""),1,""))</f>
        <v/>
      </c>
      <c r="AH1146" s="173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2">
        <v>2020</v>
      </c>
      <c r="C1147" s="172">
        <v>9</v>
      </c>
      <c r="D1147" s="57" t="str">
        <f t="shared" si="213"/>
        <v>Q2</v>
      </c>
      <c r="E1147" s="16" t="s">
        <v>35</v>
      </c>
      <c r="F1147" s="172">
        <v>2020</v>
      </c>
      <c r="G1147" s="172">
        <v>11</v>
      </c>
      <c r="H1147" s="175"/>
      <c r="I1147" s="57" t="str">
        <f t="shared" si="203"/>
        <v>Q3</v>
      </c>
      <c r="J1147" s="175" t="s">
        <v>1339</v>
      </c>
      <c r="K1147" s="175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78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4">
        <v>0.10349999999999999</v>
      </c>
      <c r="AE1147" s="173">
        <f t="shared" si="206"/>
        <v>1</v>
      </c>
      <c r="AF1147" s="173" t="str">
        <f>IF(AND(COUNTIFS($J$18:J1147,J1147)=1,AE1147=1),1,"")</f>
        <v/>
      </c>
      <c r="AG1147" s="173" t="str">
        <f>IF(C1147="","",IF(AND(COUNTIFS($J$18:J1147,J1147)=1,C1147&lt;&gt;""),1,""))</f>
        <v/>
      </c>
      <c r="AH1147" s="173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2">
        <v>2020</v>
      </c>
      <c r="C1148" s="172">
        <v>9</v>
      </c>
      <c r="D1148" s="57" t="str">
        <f t="shared" si="213"/>
        <v>Q2</v>
      </c>
      <c r="E1148" s="16" t="s">
        <v>35</v>
      </c>
      <c r="F1148" s="172">
        <v>2020</v>
      </c>
      <c r="G1148" s="172">
        <v>12</v>
      </c>
      <c r="H1148" s="175"/>
      <c r="I1148" s="57" t="str">
        <f t="shared" si="203"/>
        <v>Q3</v>
      </c>
      <c r="J1148" s="175" t="s">
        <v>1339</v>
      </c>
      <c r="K1148" s="175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78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4">
        <v>0.10349999999999999</v>
      </c>
      <c r="AE1148" s="173">
        <f t="shared" si="206"/>
        <v>0</v>
      </c>
      <c r="AF1148" s="173" t="str">
        <f>IF(AND(COUNTIFS($J$18:J1148,J1148)=1,AE1148=1),1,"")</f>
        <v/>
      </c>
      <c r="AG1148" s="173" t="str">
        <f>IF(C1148="","",IF(AND(COUNTIFS($J$18:J1148,J1148)=1,C1148&lt;&gt;""),1,""))</f>
        <v/>
      </c>
      <c r="AH1148" s="173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2">
        <v>2020</v>
      </c>
      <c r="C1149" s="172">
        <v>9</v>
      </c>
      <c r="D1149" s="57" t="str">
        <f t="shared" si="213"/>
        <v>Q2</v>
      </c>
      <c r="E1149" s="16" t="s">
        <v>35</v>
      </c>
      <c r="F1149" s="172">
        <v>2020</v>
      </c>
      <c r="G1149" s="172">
        <v>12</v>
      </c>
      <c r="H1149" s="175"/>
      <c r="I1149" s="57" t="str">
        <f t="shared" si="203"/>
        <v>Q3</v>
      </c>
      <c r="J1149" s="175" t="s">
        <v>1339</v>
      </c>
      <c r="K1149" s="175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78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4">
        <v>0.10349999999999999</v>
      </c>
      <c r="AE1149" s="173">
        <f t="shared" si="206"/>
        <v>0</v>
      </c>
      <c r="AF1149" s="173" t="str">
        <f>IF(AND(COUNTIFS($J$18:J1149,J1149)=1,AE1149=1),1,"")</f>
        <v/>
      </c>
      <c r="AG1149" s="173" t="str">
        <f>IF(C1149="","",IF(AND(COUNTIFS($J$18:J1149,J1149)=1,C1149&lt;&gt;""),1,""))</f>
        <v/>
      </c>
      <c r="AH1149" s="173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2">
        <v>2020</v>
      </c>
      <c r="C1150" s="172">
        <v>9</v>
      </c>
      <c r="D1150" s="57" t="str">
        <f t="shared" si="213"/>
        <v>Q2</v>
      </c>
      <c r="E1150" s="16" t="s">
        <v>35</v>
      </c>
      <c r="F1150" s="172">
        <v>2020</v>
      </c>
      <c r="G1150" s="172">
        <v>12</v>
      </c>
      <c r="H1150" s="175"/>
      <c r="I1150" s="57" t="str">
        <f t="shared" si="203"/>
        <v>Q3</v>
      </c>
      <c r="J1150" s="175" t="s">
        <v>1339</v>
      </c>
      <c r="K1150" s="175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78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4">
        <v>0.10349999999999999</v>
      </c>
      <c r="AE1150" s="173">
        <f t="shared" si="206"/>
        <v>0</v>
      </c>
      <c r="AF1150" s="173" t="str">
        <f>IF(AND(COUNTIFS($J$18:J1150,J1150)=1,AE1150=1),1,"")</f>
        <v/>
      </c>
      <c r="AG1150" s="173" t="str">
        <f>IF(C1150="","",IF(AND(COUNTIFS($J$18:J1150,J1150)=1,C1150&lt;&gt;""),1,""))</f>
        <v/>
      </c>
      <c r="AH1150" s="173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2">
        <v>2020</v>
      </c>
      <c r="C1151" s="172">
        <v>9</v>
      </c>
      <c r="D1151" s="57" t="str">
        <f t="shared" si="213"/>
        <v>Q2</v>
      </c>
      <c r="E1151" s="16" t="s">
        <v>35</v>
      </c>
      <c r="F1151" s="172">
        <v>2020</v>
      </c>
      <c r="G1151" s="172">
        <v>12</v>
      </c>
      <c r="H1151" s="175"/>
      <c r="I1151" s="57" t="str">
        <f t="shared" si="203"/>
        <v>Q3</v>
      </c>
      <c r="J1151" s="175" t="s">
        <v>1339</v>
      </c>
      <c r="K1151" s="175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78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4">
        <v>0.10349999999999999</v>
      </c>
      <c r="AE1151" s="173">
        <f t="shared" si="206"/>
        <v>0</v>
      </c>
      <c r="AF1151" s="173" t="str">
        <f>IF(AND(COUNTIFS($J$18:J1151,J1151)=1,AE1151=1),1,"")</f>
        <v/>
      </c>
      <c r="AG1151" s="173" t="str">
        <f>IF(C1151="","",IF(AND(COUNTIFS($J$18:J1151,J1151)=1,C1151&lt;&gt;""),1,""))</f>
        <v/>
      </c>
      <c r="AH1151" s="173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2">
        <v>2020</v>
      </c>
      <c r="C1152" s="172">
        <v>9</v>
      </c>
      <c r="D1152" s="57" t="str">
        <f t="shared" si="213"/>
        <v>Q2</v>
      </c>
      <c r="E1152" s="16" t="s">
        <v>35</v>
      </c>
      <c r="F1152" s="172">
        <v>2020</v>
      </c>
      <c r="G1152" s="172">
        <v>11</v>
      </c>
      <c r="H1152" s="175"/>
      <c r="I1152" s="57" t="str">
        <f t="shared" si="203"/>
        <v>Q3</v>
      </c>
      <c r="J1152" s="175" t="s">
        <v>1341</v>
      </c>
      <c r="K1152" s="175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76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4">
        <v>0.11990000000000001</v>
      </c>
      <c r="AE1152" s="173">
        <f t="shared" si="206"/>
        <v>1</v>
      </c>
      <c r="AF1152" s="173">
        <f>IF(AND(COUNTIFS($J$18:J1152,J1152)=1,AE1152=1),1,"")</f>
        <v>1</v>
      </c>
      <c r="AG1152" s="173">
        <f>IF(C1152="","",IF(AND(COUNTIFS($J$18:J1152,J1152)=1,C1152&lt;&gt;""),1,""))</f>
        <v>1</v>
      </c>
      <c r="AH1152" s="173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2">
        <v>2020</v>
      </c>
      <c r="C1153" s="172">
        <v>9</v>
      </c>
      <c r="D1153" s="57" t="str">
        <f t="shared" si="213"/>
        <v>Q2</v>
      </c>
      <c r="E1153" s="16" t="s">
        <v>35</v>
      </c>
      <c r="F1153" s="172">
        <v>2020</v>
      </c>
      <c r="G1153" s="172">
        <v>12</v>
      </c>
      <c r="H1153" s="175"/>
      <c r="I1153" s="57" t="str">
        <f t="shared" si="203"/>
        <v>Q3</v>
      </c>
      <c r="J1153" s="175" t="s">
        <v>1344</v>
      </c>
      <c r="K1153" s="175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78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4">
        <v>0.1134</v>
      </c>
      <c r="AE1153" s="173">
        <f t="shared" si="206"/>
        <v>1</v>
      </c>
      <c r="AF1153" s="173">
        <f>IF(AND(COUNTIFS($J$18:J1153,J1153)=1,AE1153=1),1,"")</f>
        <v>1</v>
      </c>
      <c r="AG1153" s="173">
        <f>IF(C1153="","",IF(AND(COUNTIFS($J$18:J1153,J1153)=1,C1153&lt;&gt;""),1,""))</f>
        <v>1</v>
      </c>
      <c r="AH1153" s="173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2">
        <v>2020</v>
      </c>
      <c r="C1154" s="172">
        <v>9</v>
      </c>
      <c r="D1154" s="57" t="str">
        <f t="shared" si="213"/>
        <v>Q2</v>
      </c>
      <c r="E1154" s="16" t="s">
        <v>35</v>
      </c>
      <c r="F1154" s="172">
        <v>2020</v>
      </c>
      <c r="G1154" s="172">
        <v>12</v>
      </c>
      <c r="H1154" s="175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5" t="s">
        <v>1344</v>
      </c>
      <c r="K1154" s="175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78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4">
        <v>0.1134</v>
      </c>
      <c r="AE1154" s="173">
        <f t="shared" ref="AE1154:AE1217" si="220">IF(Q1154="","",IF(Q1154="Yes",1,0))</f>
        <v>1</v>
      </c>
      <c r="AF1154" s="173" t="str">
        <f>IF(AND(COUNTIFS($J$18:J1154,J1154)=1,AE1154=1),1,"")</f>
        <v/>
      </c>
      <c r="AG1154" s="173" t="str">
        <f>IF(C1154="","",IF(AND(COUNTIFS($J$18:J1154,J1154)=1,C1154&lt;&gt;""),1,""))</f>
        <v/>
      </c>
      <c r="AH1154" s="173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2">
        <v>2020</v>
      </c>
      <c r="C1155" s="172">
        <v>9</v>
      </c>
      <c r="D1155" s="57" t="str">
        <f t="shared" si="213"/>
        <v>Q2</v>
      </c>
      <c r="E1155" s="16" t="s">
        <v>35</v>
      </c>
      <c r="F1155" s="172">
        <v>2020</v>
      </c>
      <c r="G1155" s="172">
        <v>10</v>
      </c>
      <c r="H1155" s="175"/>
      <c r="I1155" s="57" t="str">
        <f t="shared" si="217"/>
        <v>Q3</v>
      </c>
      <c r="J1155" s="175" t="s">
        <v>1346</v>
      </c>
      <c r="K1155" s="175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78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4">
        <v>0.13189999999999999</v>
      </c>
      <c r="AE1155" s="173">
        <f t="shared" si="220"/>
        <v>1</v>
      </c>
      <c r="AF1155" s="173">
        <f>IF(AND(COUNTIFS($J$18:J1155,J1155)=1,AE1155=1),1,"")</f>
        <v>1</v>
      </c>
      <c r="AG1155" s="173">
        <f>IF(C1155="","",IF(AND(COUNTIFS($J$18:J1155,J1155)=1,C1155&lt;&gt;""),1,""))</f>
        <v>1</v>
      </c>
      <c r="AH1155" s="173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2">
        <v>2020</v>
      </c>
      <c r="C1156" s="172">
        <v>9</v>
      </c>
      <c r="D1156" s="57" t="str">
        <f t="shared" si="213"/>
        <v>Q2</v>
      </c>
      <c r="E1156" s="16" t="s">
        <v>35</v>
      </c>
      <c r="F1156" s="172">
        <v>2020</v>
      </c>
      <c r="G1156" s="172">
        <v>11</v>
      </c>
      <c r="H1156" s="175"/>
      <c r="I1156" s="57" t="str">
        <f t="shared" si="217"/>
        <v>Q3</v>
      </c>
      <c r="J1156" s="175" t="s">
        <v>1348</v>
      </c>
      <c r="K1156" s="175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78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4">
        <v>9.01E-2</v>
      </c>
      <c r="AE1156" s="173">
        <f t="shared" si="220"/>
        <v>1</v>
      </c>
      <c r="AF1156" s="173">
        <f>IF(AND(COUNTIFS($J$18:J1156,J1156)=1,AE1156=1),1,"")</f>
        <v>1</v>
      </c>
      <c r="AG1156" s="173">
        <f>IF(C1156="","",IF(AND(COUNTIFS($J$18:J1156,J1156)=1,C1156&lt;&gt;""),1,""))</f>
        <v>1</v>
      </c>
      <c r="AH1156" s="173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2">
        <v>2020</v>
      </c>
      <c r="C1157" s="172">
        <v>9</v>
      </c>
      <c r="D1157" s="57" t="str">
        <f t="shared" si="213"/>
        <v>Q2</v>
      </c>
      <c r="E1157" s="16" t="s">
        <v>35</v>
      </c>
      <c r="F1157" s="172">
        <v>2020</v>
      </c>
      <c r="G1157" s="172">
        <v>11</v>
      </c>
      <c r="H1157" s="175"/>
      <c r="I1157" s="57" t="str">
        <f t="shared" si="217"/>
        <v>Q3</v>
      </c>
      <c r="J1157" s="175" t="s">
        <v>1348</v>
      </c>
      <c r="K1157" s="175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78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4">
        <v>9.01E-2</v>
      </c>
      <c r="AE1157" s="173">
        <f t="shared" si="220"/>
        <v>1</v>
      </c>
      <c r="AF1157" s="173" t="str">
        <f>IF(AND(COUNTIFS($J$18:J1157,J1157)=1,AE1157=1),1,"")</f>
        <v/>
      </c>
      <c r="AG1157" s="173" t="str">
        <f>IF(C1157="","",IF(AND(COUNTIFS($J$18:J1157,J1157)=1,C1157&lt;&gt;""),1,""))</f>
        <v/>
      </c>
      <c r="AH1157" s="173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2">
        <v>2020</v>
      </c>
      <c r="C1158" s="172">
        <v>9</v>
      </c>
      <c r="D1158" s="57" t="str">
        <f t="shared" si="213"/>
        <v>Q2</v>
      </c>
      <c r="E1158" s="16" t="s">
        <v>35</v>
      </c>
      <c r="F1158" s="172">
        <v>2020</v>
      </c>
      <c r="G1158" s="172">
        <v>10</v>
      </c>
      <c r="H1158" s="175"/>
      <c r="I1158" s="57" t="str">
        <f t="shared" si="217"/>
        <v>Q3</v>
      </c>
      <c r="J1158" s="175" t="s">
        <v>1350</v>
      </c>
      <c r="K1158" s="175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78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4">
        <v>0.16200000000000001</v>
      </c>
      <c r="AE1158" s="173">
        <f t="shared" si="220"/>
        <v>0</v>
      </c>
      <c r="AF1158" s="173" t="str">
        <f>IF(AND(COUNTIFS($J$18:J1158,J1158)=1,AE1158=1),1,"")</f>
        <v/>
      </c>
      <c r="AG1158" s="173">
        <f>IF(C1158="","",IF(AND(COUNTIFS($J$18:J1158,J1158)=1,C1158&lt;&gt;""),1,""))</f>
        <v>1</v>
      </c>
      <c r="AH1158" s="173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2">
        <v>2020</v>
      </c>
      <c r="C1159" s="172">
        <v>9</v>
      </c>
      <c r="D1159" s="57" t="str">
        <f t="shared" si="213"/>
        <v>Q2</v>
      </c>
      <c r="E1159" s="16" t="s">
        <v>35</v>
      </c>
      <c r="F1159" s="172">
        <v>2020</v>
      </c>
      <c r="G1159" s="172">
        <v>10</v>
      </c>
      <c r="H1159" s="175"/>
      <c r="I1159" s="57" t="str">
        <f t="shared" si="217"/>
        <v>Q3</v>
      </c>
      <c r="J1159" s="175" t="s">
        <v>1352</v>
      </c>
      <c r="K1159" s="175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78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4">
        <v>0.12839999999999999</v>
      </c>
      <c r="AE1159" s="173">
        <f t="shared" si="220"/>
        <v>0</v>
      </c>
      <c r="AF1159" s="173" t="str">
        <f>IF(AND(COUNTIFS($J$18:J1159,J1159)=1,AE1159=1),1,"")</f>
        <v/>
      </c>
      <c r="AG1159" s="173">
        <f>IF(C1159="","",IF(AND(COUNTIFS($J$18:J1159,J1159)=1,C1159&lt;&gt;""),1,""))</f>
        <v>1</v>
      </c>
      <c r="AH1159" s="173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2">
        <v>2020</v>
      </c>
      <c r="C1160" s="172">
        <v>9</v>
      </c>
      <c r="D1160" s="57" t="str">
        <f t="shared" si="213"/>
        <v>Q2</v>
      </c>
      <c r="E1160" s="16" t="s">
        <v>35</v>
      </c>
      <c r="F1160" s="172">
        <v>2020</v>
      </c>
      <c r="G1160" s="172">
        <v>12</v>
      </c>
      <c r="H1160" s="175"/>
      <c r="I1160" s="57" t="str">
        <f t="shared" si="217"/>
        <v>Q3</v>
      </c>
      <c r="J1160" s="175" t="s">
        <v>1354</v>
      </c>
      <c r="K1160" s="175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78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4">
        <v>0.1633</v>
      </c>
      <c r="AE1160" s="173">
        <f t="shared" si="220"/>
        <v>0</v>
      </c>
      <c r="AF1160" s="173" t="str">
        <f>IF(AND(COUNTIFS($J$18:J1160,J1160)=1,AE1160=1),1,"")</f>
        <v/>
      </c>
      <c r="AG1160" s="173">
        <f>IF(C1160="","",IF(AND(COUNTIFS($J$18:J1160,J1160)=1,C1160&lt;&gt;""),1,""))</f>
        <v>1</v>
      </c>
      <c r="AH1160" s="173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2">
        <v>2020</v>
      </c>
      <c r="C1161" s="172">
        <v>9</v>
      </c>
      <c r="D1161" s="57" t="str">
        <f t="shared" si="213"/>
        <v>Q2</v>
      </c>
      <c r="E1161" s="16" t="s">
        <v>35</v>
      </c>
      <c r="F1161" s="172">
        <v>2020</v>
      </c>
      <c r="G1161" s="172">
        <v>10</v>
      </c>
      <c r="H1161" s="175"/>
      <c r="I1161" s="57" t="str">
        <f t="shared" si="217"/>
        <v>Q3</v>
      </c>
      <c r="J1161" s="175" t="s">
        <v>1356</v>
      </c>
      <c r="K1161" s="175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78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4">
        <v>9.7500000000000003E-2</v>
      </c>
      <c r="AE1161" s="173">
        <f t="shared" si="220"/>
        <v>0</v>
      </c>
      <c r="AF1161" s="173" t="str">
        <f>IF(AND(COUNTIFS($J$18:J1161,J1161)=1,AE1161=1),1,"")</f>
        <v/>
      </c>
      <c r="AG1161" s="173">
        <f>IF(C1161="","",IF(AND(COUNTIFS($J$18:J1161,J1161)=1,C1161&lt;&gt;""),1,""))</f>
        <v>1</v>
      </c>
      <c r="AH1161" s="173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2">
        <v>2020</v>
      </c>
      <c r="C1162" s="172">
        <v>9</v>
      </c>
      <c r="D1162" s="57" t="str">
        <f t="shared" si="213"/>
        <v>Q2</v>
      </c>
      <c r="E1162" s="16" t="s">
        <v>35</v>
      </c>
      <c r="F1162" s="172">
        <v>2020</v>
      </c>
      <c r="G1162" s="172">
        <v>10</v>
      </c>
      <c r="H1162" s="175"/>
      <c r="I1162" s="57" t="str">
        <f t="shared" si="217"/>
        <v>Q3</v>
      </c>
      <c r="J1162" s="175" t="s">
        <v>1356</v>
      </c>
      <c r="K1162" s="175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78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4">
        <v>9.7500000000000003E-2</v>
      </c>
      <c r="AE1162" s="173">
        <f t="shared" si="220"/>
        <v>0</v>
      </c>
      <c r="AF1162" s="173" t="str">
        <f>IF(AND(COUNTIFS($J$18:J1162,J1162)=1,AE1162=1),1,"")</f>
        <v/>
      </c>
      <c r="AG1162" s="173" t="str">
        <f>IF(C1162="","",IF(AND(COUNTIFS($J$18:J1162,J1162)=1,C1162&lt;&gt;""),1,""))</f>
        <v/>
      </c>
      <c r="AH1162" s="173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2">
        <v>2020</v>
      </c>
      <c r="C1163" s="172">
        <v>9</v>
      </c>
      <c r="D1163" s="57" t="str">
        <f t="shared" si="213"/>
        <v>Q2</v>
      </c>
      <c r="E1163" s="16" t="s">
        <v>35</v>
      </c>
      <c r="F1163" s="172">
        <v>2020</v>
      </c>
      <c r="G1163" s="172">
        <v>12</v>
      </c>
      <c r="H1163" s="175"/>
      <c r="I1163" s="57" t="str">
        <f t="shared" si="217"/>
        <v>Q3</v>
      </c>
      <c r="J1163" s="175" t="s">
        <v>1357</v>
      </c>
      <c r="K1163" s="175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78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4">
        <v>9.7500000000000003E-2</v>
      </c>
      <c r="AE1163" s="173">
        <f t="shared" si="220"/>
        <v>0</v>
      </c>
      <c r="AF1163" s="173" t="str">
        <f>IF(AND(COUNTIFS($J$18:J1163,J1163)=1,AE1163=1),1,"")</f>
        <v/>
      </c>
      <c r="AG1163" s="173" t="str">
        <f>IF(C1163="","",IF(AND(COUNTIFS($J$18:J1163,J1163)=1,C1163&lt;&gt;""),1,""))</f>
        <v/>
      </c>
      <c r="AH1163" s="173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2">
        <v>2020</v>
      </c>
      <c r="C1164" s="172">
        <v>9</v>
      </c>
      <c r="D1164" s="57" t="str">
        <f t="shared" si="213"/>
        <v>Q2</v>
      </c>
      <c r="E1164" s="16" t="s">
        <v>35</v>
      </c>
      <c r="F1164" s="172">
        <v>2020</v>
      </c>
      <c r="G1164" s="172">
        <v>11</v>
      </c>
      <c r="H1164" s="175"/>
      <c r="I1164" s="57" t="str">
        <f t="shared" si="217"/>
        <v>Q3</v>
      </c>
      <c r="J1164" s="175" t="s">
        <v>1359</v>
      </c>
      <c r="K1164" s="175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78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4">
        <v>0.1835</v>
      </c>
      <c r="AE1164" s="173">
        <f t="shared" si="220"/>
        <v>0</v>
      </c>
      <c r="AF1164" s="173" t="str">
        <f>IF(AND(COUNTIFS($J$18:J1164,J1164)=1,AE1164=1),1,"")</f>
        <v/>
      </c>
      <c r="AG1164" s="173">
        <f>IF(C1164="","",IF(AND(COUNTIFS($J$18:J1164,J1164)=1,C1164&lt;&gt;""),1,""))</f>
        <v>1</v>
      </c>
      <c r="AH1164" s="173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2">
        <v>2020</v>
      </c>
      <c r="C1165" s="172">
        <v>9</v>
      </c>
      <c r="D1165" s="57" t="str">
        <f t="shared" si="213"/>
        <v>Q2</v>
      </c>
      <c r="E1165" s="16" t="s">
        <v>35</v>
      </c>
      <c r="F1165" s="172">
        <v>2020</v>
      </c>
      <c r="G1165" s="172">
        <v>11</v>
      </c>
      <c r="H1165" s="175"/>
      <c r="I1165" s="57" t="str">
        <f t="shared" si="217"/>
        <v>Q3</v>
      </c>
      <c r="J1165" s="175" t="s">
        <v>1361</v>
      </c>
      <c r="K1165" s="175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76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4">
        <v>0.1704</v>
      </c>
      <c r="AE1165" s="173">
        <f t="shared" si="220"/>
        <v>0</v>
      </c>
      <c r="AF1165" s="173" t="str">
        <f>IF(AND(COUNTIFS($J$18:J1165,J1165)=1,AE1165=1),1,"")</f>
        <v/>
      </c>
      <c r="AG1165" s="173">
        <f>IF(C1165="","",IF(AND(COUNTIFS($J$18:J1165,J1165)=1,C1165&lt;&gt;""),1,""))</f>
        <v>1</v>
      </c>
      <c r="AH1165" s="173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2">
        <v>2020</v>
      </c>
      <c r="C1166" s="172">
        <v>9</v>
      </c>
      <c r="D1166" s="57" t="str">
        <f t="shared" si="213"/>
        <v>Q2</v>
      </c>
      <c r="E1166" s="16" t="s">
        <v>35</v>
      </c>
      <c r="F1166" s="172">
        <v>2020</v>
      </c>
      <c r="G1166" s="172">
        <v>11</v>
      </c>
      <c r="H1166" s="175"/>
      <c r="I1166" s="57" t="str">
        <f t="shared" si="217"/>
        <v>Q3</v>
      </c>
      <c r="J1166" s="175" t="s">
        <v>1361</v>
      </c>
      <c r="K1166" s="175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76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4">
        <v>0.1704</v>
      </c>
      <c r="AE1166" s="173">
        <f t="shared" si="220"/>
        <v>0</v>
      </c>
      <c r="AF1166" s="173" t="str">
        <f>IF(AND(COUNTIFS($J$18:J1166,J1166)=1,AE1166=1),1,"")</f>
        <v/>
      </c>
      <c r="AG1166" s="173" t="str">
        <f>IF(C1166="","",IF(AND(COUNTIFS($J$18:J1166,J1166)=1,C1166&lt;&gt;""),1,""))</f>
        <v/>
      </c>
      <c r="AH1166" s="173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2">
        <v>2020</v>
      </c>
      <c r="C1167" s="172">
        <v>9</v>
      </c>
      <c r="D1167" s="57" t="str">
        <f t="shared" si="213"/>
        <v>Q2</v>
      </c>
      <c r="E1167" s="16" t="s">
        <v>35</v>
      </c>
      <c r="F1167" s="172">
        <v>2020</v>
      </c>
      <c r="G1167" s="172">
        <v>11</v>
      </c>
      <c r="H1167" s="175"/>
      <c r="I1167" s="57" t="str">
        <f t="shared" si="217"/>
        <v>Q3</v>
      </c>
      <c r="J1167" s="175" t="s">
        <v>1361</v>
      </c>
      <c r="K1167" s="175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76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4">
        <v>0.1704</v>
      </c>
      <c r="AE1167" s="173">
        <f t="shared" si="220"/>
        <v>0</v>
      </c>
      <c r="AF1167" s="173" t="str">
        <f>IF(AND(COUNTIFS($J$18:J1167,J1167)=1,AE1167=1),1,"")</f>
        <v/>
      </c>
      <c r="AG1167" s="173" t="str">
        <f>IF(C1167="","",IF(AND(COUNTIFS($J$18:J1167,J1167)=1,C1167&lt;&gt;""),1,""))</f>
        <v/>
      </c>
      <c r="AH1167" s="173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2">
        <v>2020</v>
      </c>
      <c r="C1168" s="172">
        <v>9</v>
      </c>
      <c r="D1168" s="57" t="str">
        <f t="shared" si="213"/>
        <v>Q2</v>
      </c>
      <c r="E1168" s="16" t="s">
        <v>35</v>
      </c>
      <c r="F1168" s="172">
        <v>2020</v>
      </c>
      <c r="G1168" s="172">
        <v>11</v>
      </c>
      <c r="H1168" s="175"/>
      <c r="I1168" s="57" t="str">
        <f t="shared" si="217"/>
        <v>Q3</v>
      </c>
      <c r="J1168" s="175" t="s">
        <v>1363</v>
      </c>
      <c r="K1168" s="175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78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4">
        <v>0.16020000000000001</v>
      </c>
      <c r="AE1168" s="173">
        <f t="shared" si="220"/>
        <v>0</v>
      </c>
      <c r="AF1168" s="173" t="str">
        <f>IF(AND(COUNTIFS($J$18:J1168,J1168)=1,AE1168=1),1,"")</f>
        <v/>
      </c>
      <c r="AG1168" s="173">
        <f>IF(C1168="","",IF(AND(COUNTIFS($J$18:J1168,J1168)=1,C1168&lt;&gt;""),1,""))</f>
        <v>1</v>
      </c>
      <c r="AH1168" s="173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2">
        <v>2020</v>
      </c>
      <c r="C1169" s="172">
        <v>9</v>
      </c>
      <c r="D1169" s="57" t="str">
        <f t="shared" si="213"/>
        <v>Q2</v>
      </c>
      <c r="E1169" s="16" t="s">
        <v>35</v>
      </c>
      <c r="F1169" s="172">
        <v>2020</v>
      </c>
      <c r="G1169" s="172">
        <v>11</v>
      </c>
      <c r="H1169" s="175"/>
      <c r="I1169" s="57" t="str">
        <f t="shared" si="217"/>
        <v>Q3</v>
      </c>
      <c r="J1169" s="175" t="s">
        <v>1365</v>
      </c>
      <c r="K1169" s="175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76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4">
        <v>0.16270000000000001</v>
      </c>
      <c r="AE1169" s="173">
        <f t="shared" si="220"/>
        <v>0</v>
      </c>
      <c r="AF1169" s="173" t="str">
        <f>IF(AND(COUNTIFS($J$18:J1169,J1169)=1,AE1169=1),1,"")</f>
        <v/>
      </c>
      <c r="AG1169" s="173">
        <f>IF(C1169="","",IF(AND(COUNTIFS($J$18:J1169,J1169)=1,C1169&lt;&gt;""),1,""))</f>
        <v>1</v>
      </c>
      <c r="AH1169" s="173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2">
        <v>2020</v>
      </c>
      <c r="C1170" s="172">
        <v>9</v>
      </c>
      <c r="D1170" s="57" t="str">
        <f t="shared" si="213"/>
        <v>Q2</v>
      </c>
      <c r="E1170" s="16" t="s">
        <v>35</v>
      </c>
      <c r="F1170" s="172">
        <v>2020</v>
      </c>
      <c r="G1170" s="172">
        <v>11</v>
      </c>
      <c r="H1170" s="175"/>
      <c r="I1170" s="57" t="str">
        <f t="shared" si="217"/>
        <v>Q3</v>
      </c>
      <c r="J1170" s="175" t="s">
        <v>1365</v>
      </c>
      <c r="K1170" s="175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76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4">
        <v>0.16270000000000001</v>
      </c>
      <c r="AE1170" s="173">
        <f t="shared" si="220"/>
        <v>0</v>
      </c>
      <c r="AF1170" s="173" t="str">
        <f>IF(AND(COUNTIFS($J$18:J1170,J1170)=1,AE1170=1),1,"")</f>
        <v/>
      </c>
      <c r="AG1170" s="173" t="str">
        <f>IF(C1170="","",IF(AND(COUNTIFS($J$18:J1170,J1170)=1,C1170&lt;&gt;""),1,""))</f>
        <v/>
      </c>
      <c r="AH1170" s="173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2">
        <v>2020</v>
      </c>
      <c r="C1171" s="172">
        <v>9</v>
      </c>
      <c r="D1171" s="57" t="str">
        <f t="shared" si="213"/>
        <v>Q2</v>
      </c>
      <c r="E1171" s="16" t="s">
        <v>35</v>
      </c>
      <c r="F1171" s="172">
        <v>2020</v>
      </c>
      <c r="G1171" s="172">
        <v>11</v>
      </c>
      <c r="H1171" s="175"/>
      <c r="I1171" s="57" t="str">
        <f t="shared" si="217"/>
        <v>Q3</v>
      </c>
      <c r="J1171" s="175" t="s">
        <v>1366</v>
      </c>
      <c r="K1171" s="175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78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4">
        <v>0.1421</v>
      </c>
      <c r="AE1171" s="173">
        <f t="shared" si="220"/>
        <v>0</v>
      </c>
      <c r="AF1171" s="173" t="str">
        <f>IF(AND(COUNTIFS($J$18:J1171,J1171)=1,AE1171=1),1,"")</f>
        <v/>
      </c>
      <c r="AG1171" s="173">
        <f>IF(C1171="","",IF(AND(COUNTIFS($J$18:J1171,J1171)=1,C1171&lt;&gt;""),1,""))</f>
        <v>1</v>
      </c>
      <c r="AH1171" s="173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2">
        <v>2020</v>
      </c>
      <c r="C1172" s="172">
        <v>9</v>
      </c>
      <c r="D1172" s="57" t="str">
        <f t="shared" si="213"/>
        <v>Q2</v>
      </c>
      <c r="E1172" s="16" t="s">
        <v>35</v>
      </c>
      <c r="F1172" s="172">
        <v>2020</v>
      </c>
      <c r="G1172" s="172">
        <v>12</v>
      </c>
      <c r="H1172" s="175"/>
      <c r="I1172" s="57" t="str">
        <f t="shared" si="217"/>
        <v>Q3</v>
      </c>
      <c r="J1172" s="175" t="s">
        <v>1367</v>
      </c>
      <c r="K1172" s="175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78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4">
        <v>0.1183</v>
      </c>
      <c r="AE1172" s="173">
        <f t="shared" si="220"/>
        <v>0</v>
      </c>
      <c r="AF1172" s="173" t="str">
        <f>IF(AND(COUNTIFS($J$18:J1172,J1172)=1,AE1172=1),1,"")</f>
        <v/>
      </c>
      <c r="AG1172" s="173">
        <f>IF(C1172="","",IF(AND(COUNTIFS($J$18:J1172,J1172)=1,C1172&lt;&gt;""),1,""))</f>
        <v>1</v>
      </c>
      <c r="AH1172" s="173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2">
        <v>2020</v>
      </c>
      <c r="C1173" s="172">
        <v>9</v>
      </c>
      <c r="D1173" s="57" t="str">
        <f t="shared" si="213"/>
        <v>Q2</v>
      </c>
      <c r="E1173" s="16" t="s">
        <v>35</v>
      </c>
      <c r="F1173" s="172">
        <v>2020</v>
      </c>
      <c r="G1173" s="172">
        <v>12</v>
      </c>
      <c r="H1173" s="175"/>
      <c r="I1173" s="57" t="str">
        <f t="shared" si="217"/>
        <v>Q3</v>
      </c>
      <c r="J1173" s="175" t="s">
        <v>1367</v>
      </c>
      <c r="K1173" s="175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78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4">
        <v>0.1183</v>
      </c>
      <c r="AE1173" s="173">
        <f t="shared" si="220"/>
        <v>0</v>
      </c>
      <c r="AF1173" s="173" t="str">
        <f>IF(AND(COUNTIFS($J$18:J1173,J1173)=1,AE1173=1),1,"")</f>
        <v/>
      </c>
      <c r="AG1173" s="173" t="str">
        <f>IF(C1173="","",IF(AND(COUNTIFS($J$18:J1173,J1173)=1,C1173&lt;&gt;""),1,""))</f>
        <v/>
      </c>
      <c r="AH1173" s="173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2">
        <v>2020</v>
      </c>
      <c r="C1174" s="172">
        <v>9</v>
      </c>
      <c r="D1174" s="57" t="str">
        <f t="shared" si="213"/>
        <v>Q2</v>
      </c>
      <c r="E1174" s="16" t="s">
        <v>35</v>
      </c>
      <c r="F1174" s="172">
        <v>2020</v>
      </c>
      <c r="G1174" s="172">
        <v>11</v>
      </c>
      <c r="H1174" s="175"/>
      <c r="I1174" s="57" t="str">
        <f t="shared" si="217"/>
        <v>Q3</v>
      </c>
      <c r="J1174" s="175" t="s">
        <v>1369</v>
      </c>
      <c r="K1174" s="175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76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4">
        <v>0.1181</v>
      </c>
      <c r="AE1174" s="173">
        <f t="shared" si="220"/>
        <v>0</v>
      </c>
      <c r="AF1174" s="173" t="str">
        <f>IF(AND(COUNTIFS($J$18:J1174,J1174)=1,AE1174=1),1,"")</f>
        <v/>
      </c>
      <c r="AG1174" s="173">
        <f>IF(C1174="","",IF(AND(COUNTIFS($J$18:J1174,J1174)=1,C1174&lt;&gt;""),1,""))</f>
        <v>1</v>
      </c>
      <c r="AH1174" s="173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2">
        <v>2020</v>
      </c>
      <c r="C1175" s="172">
        <v>9</v>
      </c>
      <c r="D1175" s="57" t="str">
        <f t="shared" si="213"/>
        <v>Q2</v>
      </c>
      <c r="E1175" s="16" t="s">
        <v>35</v>
      </c>
      <c r="F1175" s="172">
        <v>2020</v>
      </c>
      <c r="G1175" s="172">
        <v>11</v>
      </c>
      <c r="H1175" s="175"/>
      <c r="I1175" s="57" t="str">
        <f t="shared" si="217"/>
        <v>Q3</v>
      </c>
      <c r="J1175" s="175" t="s">
        <v>1371</v>
      </c>
      <c r="K1175" s="175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78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4">
        <v>0.16109999999999999</v>
      </c>
      <c r="AE1175" s="173">
        <f t="shared" si="220"/>
        <v>0</v>
      </c>
      <c r="AF1175" s="173" t="str">
        <f>IF(AND(COUNTIFS($J$18:J1175,J1175)=1,AE1175=1),1,"")</f>
        <v/>
      </c>
      <c r="AG1175" s="173">
        <f>IF(C1175="","",IF(AND(COUNTIFS($J$18:J1175,J1175)=1,C1175&lt;&gt;""),1,""))</f>
        <v>1</v>
      </c>
      <c r="AH1175" s="173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2">
        <v>2020</v>
      </c>
      <c r="C1176" s="172">
        <v>9</v>
      </c>
      <c r="D1176" s="57" t="str">
        <f t="shared" si="213"/>
        <v>Q2</v>
      </c>
      <c r="E1176" s="16" t="s">
        <v>35</v>
      </c>
      <c r="F1176" s="172">
        <v>2020</v>
      </c>
      <c r="G1176" s="172">
        <v>12</v>
      </c>
      <c r="H1176" s="175"/>
      <c r="I1176" s="57" t="str">
        <f t="shared" si="217"/>
        <v>Q3</v>
      </c>
      <c r="J1176" s="175" t="s">
        <v>1372</v>
      </c>
      <c r="K1176" s="175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78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4">
        <v>0.125</v>
      </c>
      <c r="AE1176" s="173">
        <f t="shared" si="220"/>
        <v>0</v>
      </c>
      <c r="AF1176" s="173" t="str">
        <f>IF(AND(COUNTIFS($J$18:J1176,J1176)=1,AE1176=1),1,"")</f>
        <v/>
      </c>
      <c r="AG1176" s="173">
        <f>IF(C1176="","",IF(AND(COUNTIFS($J$18:J1176,J1176)=1,C1176&lt;&gt;""),1,""))</f>
        <v>1</v>
      </c>
      <c r="AH1176" s="173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2">
        <v>2020</v>
      </c>
      <c r="C1177" s="172">
        <v>9</v>
      </c>
      <c r="D1177" s="57" t="str">
        <f t="shared" si="213"/>
        <v>Q2</v>
      </c>
      <c r="E1177" s="16" t="s">
        <v>35</v>
      </c>
      <c r="F1177" s="172">
        <v>2020</v>
      </c>
      <c r="G1177" s="172">
        <v>12</v>
      </c>
      <c r="H1177" s="175"/>
      <c r="I1177" s="57" t="str">
        <f t="shared" si="217"/>
        <v>Q3</v>
      </c>
      <c r="J1177" s="175" t="s">
        <v>1372</v>
      </c>
      <c r="K1177" s="175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78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4">
        <v>0.125</v>
      </c>
      <c r="AE1177" s="173">
        <f t="shared" si="220"/>
        <v>0</v>
      </c>
      <c r="AF1177" s="173" t="str">
        <f>IF(AND(COUNTIFS($J$18:J1177,J1177)=1,AE1177=1),1,"")</f>
        <v/>
      </c>
      <c r="AG1177" s="173" t="str">
        <f>IF(C1177="","",IF(AND(COUNTIFS($J$18:J1177,J1177)=1,C1177&lt;&gt;""),1,""))</f>
        <v/>
      </c>
      <c r="AH1177" s="173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2">
        <v>2020</v>
      </c>
      <c r="C1178" s="172">
        <v>9</v>
      </c>
      <c r="D1178" s="57" t="str">
        <f t="shared" si="213"/>
        <v>Q2</v>
      </c>
      <c r="E1178" s="16" t="s">
        <v>35</v>
      </c>
      <c r="F1178" s="172">
        <v>2020</v>
      </c>
      <c r="G1178" s="172">
        <v>12</v>
      </c>
      <c r="H1178" s="175"/>
      <c r="I1178" s="57" t="str">
        <f t="shared" si="217"/>
        <v>Q3</v>
      </c>
      <c r="J1178" s="175" t="s">
        <v>1372</v>
      </c>
      <c r="K1178" s="175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78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4">
        <v>0.125</v>
      </c>
      <c r="AE1178" s="173">
        <f t="shared" si="220"/>
        <v>0</v>
      </c>
      <c r="AF1178" s="173" t="str">
        <f>IF(AND(COUNTIFS($J$18:J1178,J1178)=1,AE1178=1),1,"")</f>
        <v/>
      </c>
      <c r="AG1178" s="173" t="str">
        <f>IF(C1178="","",IF(AND(COUNTIFS($J$18:J1178,J1178)=1,C1178&lt;&gt;""),1,""))</f>
        <v/>
      </c>
      <c r="AH1178" s="173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2">
        <v>2020</v>
      </c>
      <c r="C1179" s="172">
        <v>9</v>
      </c>
      <c r="D1179" s="57" t="str">
        <f t="shared" si="213"/>
        <v>Q2</v>
      </c>
      <c r="E1179" s="16" t="s">
        <v>35</v>
      </c>
      <c r="F1179" s="172">
        <v>2020</v>
      </c>
      <c r="G1179" s="172">
        <v>12</v>
      </c>
      <c r="H1179" s="175"/>
      <c r="I1179" s="57" t="str">
        <f t="shared" si="217"/>
        <v>Q3</v>
      </c>
      <c r="J1179" s="175" t="s">
        <v>1374</v>
      </c>
      <c r="K1179" s="175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78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4">
        <v>0.1061</v>
      </c>
      <c r="AE1179" s="173">
        <f t="shared" si="220"/>
        <v>0</v>
      </c>
      <c r="AF1179" s="173" t="str">
        <f>IF(AND(COUNTIFS($J$18:J1179,J1179)=1,AE1179=1),1,"")</f>
        <v/>
      </c>
      <c r="AG1179" s="173">
        <f>IF(C1179="","",IF(AND(COUNTIFS($J$18:J1179,J1179)=1,C1179&lt;&gt;""),1,""))</f>
        <v>1</v>
      </c>
      <c r="AH1179" s="173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2">
        <v>2020</v>
      </c>
      <c r="C1180" s="172">
        <v>9</v>
      </c>
      <c r="D1180" s="57" t="str">
        <f t="shared" si="213"/>
        <v>Q2</v>
      </c>
      <c r="E1180" s="16" t="s">
        <v>35</v>
      </c>
      <c r="F1180" s="172">
        <v>2020</v>
      </c>
      <c r="G1180" s="172">
        <v>12</v>
      </c>
      <c r="H1180" s="175"/>
      <c r="I1180" s="57" t="str">
        <f t="shared" si="217"/>
        <v>Q3</v>
      </c>
      <c r="J1180" s="175" t="s">
        <v>1377</v>
      </c>
      <c r="K1180" s="175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78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4">
        <v>0.16070000000000001</v>
      </c>
      <c r="AE1180" s="173">
        <f t="shared" si="220"/>
        <v>0</v>
      </c>
      <c r="AF1180" s="173" t="str">
        <f>IF(AND(COUNTIFS($J$18:J1180,J1180)=1,AE1180=1),1,"")</f>
        <v/>
      </c>
      <c r="AG1180" s="173">
        <f>IF(C1180="","",IF(AND(COUNTIFS($J$18:J1180,J1180)=1,C1180&lt;&gt;""),1,""))</f>
        <v>1</v>
      </c>
      <c r="AH1180" s="173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2">
        <v>2020</v>
      </c>
      <c r="C1181" s="172">
        <v>9</v>
      </c>
      <c r="D1181" s="57" t="str">
        <f t="shared" si="213"/>
        <v>Q2</v>
      </c>
      <c r="E1181" s="16" t="s">
        <v>35</v>
      </c>
      <c r="F1181" s="172">
        <v>2020</v>
      </c>
      <c r="G1181" s="172">
        <v>12</v>
      </c>
      <c r="H1181" s="175"/>
      <c r="I1181" s="57" t="str">
        <f t="shared" si="217"/>
        <v>Q3</v>
      </c>
      <c r="J1181" s="175" t="s">
        <v>1377</v>
      </c>
      <c r="K1181" s="175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78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4">
        <v>0.16070000000000001</v>
      </c>
      <c r="AE1181" s="173">
        <f t="shared" si="220"/>
        <v>0</v>
      </c>
      <c r="AF1181" s="173" t="str">
        <f>IF(AND(COUNTIFS($J$18:J1181,J1181)=1,AE1181=1),1,"")</f>
        <v/>
      </c>
      <c r="AG1181" s="173" t="str">
        <f>IF(C1181="","",IF(AND(COUNTIFS($J$18:J1181,J1181)=1,C1181&lt;&gt;""),1,""))</f>
        <v/>
      </c>
      <c r="AH1181" s="173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2">
        <v>2020</v>
      </c>
      <c r="C1182" s="172">
        <v>9</v>
      </c>
      <c r="D1182" s="57" t="str">
        <f t="shared" si="213"/>
        <v>Q2</v>
      </c>
      <c r="E1182" s="16" t="s">
        <v>35</v>
      </c>
      <c r="F1182" s="172">
        <v>2020</v>
      </c>
      <c r="G1182" s="172">
        <v>12</v>
      </c>
      <c r="H1182" s="175"/>
      <c r="I1182" s="57" t="str">
        <f t="shared" si="217"/>
        <v>Q3</v>
      </c>
      <c r="J1182" s="175" t="s">
        <v>1377</v>
      </c>
      <c r="K1182" s="175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78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4">
        <v>0.16070000000000001</v>
      </c>
      <c r="AE1182" s="173">
        <f t="shared" si="220"/>
        <v>0</v>
      </c>
      <c r="AF1182" s="173" t="str">
        <f>IF(AND(COUNTIFS($J$18:J1182,J1182)=1,AE1182=1),1,"")</f>
        <v/>
      </c>
      <c r="AG1182" s="173" t="str">
        <f>IF(C1182="","",IF(AND(COUNTIFS($J$18:J1182,J1182)=1,C1182&lt;&gt;""),1,""))</f>
        <v/>
      </c>
      <c r="AH1182" s="173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2">
        <v>2020</v>
      </c>
      <c r="C1183" s="172">
        <v>9</v>
      </c>
      <c r="D1183" s="57" t="str">
        <f t="shared" si="213"/>
        <v>Q2</v>
      </c>
      <c r="E1183" s="16" t="s">
        <v>35</v>
      </c>
      <c r="F1183" s="172">
        <v>2020</v>
      </c>
      <c r="G1183" s="172">
        <v>12</v>
      </c>
      <c r="H1183" s="175"/>
      <c r="I1183" s="57" t="str">
        <f t="shared" si="217"/>
        <v>Q3</v>
      </c>
      <c r="J1183" s="175" t="s">
        <v>1377</v>
      </c>
      <c r="K1183" s="175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78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4">
        <v>0.16070000000000001</v>
      </c>
      <c r="AE1183" s="173">
        <f t="shared" si="220"/>
        <v>0</v>
      </c>
      <c r="AF1183" s="173" t="str">
        <f>IF(AND(COUNTIFS($J$18:J1183,J1183)=1,AE1183=1),1,"")</f>
        <v/>
      </c>
      <c r="AG1183" s="173" t="str">
        <f>IF(C1183="","",IF(AND(COUNTIFS($J$18:J1183,J1183)=1,C1183&lt;&gt;""),1,""))</f>
        <v/>
      </c>
      <c r="AH1183" s="173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2">
        <v>2020</v>
      </c>
      <c r="C1184" s="172">
        <v>9</v>
      </c>
      <c r="D1184" s="57" t="str">
        <f t="shared" si="213"/>
        <v>Q2</v>
      </c>
      <c r="E1184" s="16" t="s">
        <v>35</v>
      </c>
      <c r="F1184" s="172">
        <v>2020</v>
      </c>
      <c r="G1184" s="172">
        <v>11</v>
      </c>
      <c r="H1184" s="175"/>
      <c r="I1184" s="57" t="str">
        <f t="shared" si="217"/>
        <v>Q3</v>
      </c>
      <c r="J1184" s="175" t="s">
        <v>1378</v>
      </c>
      <c r="K1184" s="175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76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4">
        <v>0.1241</v>
      </c>
      <c r="AE1184" s="173">
        <f t="shared" si="220"/>
        <v>0</v>
      </c>
      <c r="AF1184" s="173" t="str">
        <f>IF(AND(COUNTIFS($J$18:J1184,J1184)=1,AE1184=1),1,"")</f>
        <v/>
      </c>
      <c r="AG1184" s="173">
        <f>IF(C1184="","",IF(AND(COUNTIFS($J$18:J1184,J1184)=1,C1184&lt;&gt;""),1,""))</f>
        <v>1</v>
      </c>
      <c r="AH1184" s="173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2">
        <v>2020</v>
      </c>
      <c r="C1185" s="172">
        <v>9</v>
      </c>
      <c r="D1185" s="57" t="str">
        <f t="shared" si="213"/>
        <v>Q2</v>
      </c>
      <c r="E1185" s="16" t="s">
        <v>35</v>
      </c>
      <c r="F1185" s="172">
        <v>2020</v>
      </c>
      <c r="G1185" s="172">
        <v>12</v>
      </c>
      <c r="H1185" s="175"/>
      <c r="I1185" s="57" t="str">
        <f t="shared" si="217"/>
        <v>Q3</v>
      </c>
      <c r="J1185" s="175" t="s">
        <v>1379</v>
      </c>
      <c r="K1185" s="175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78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4">
        <v>0.1241</v>
      </c>
      <c r="AE1185" s="173">
        <f t="shared" si="220"/>
        <v>0</v>
      </c>
      <c r="AF1185" s="173" t="str">
        <f>IF(AND(COUNTIFS($J$18:J1185,J1185)=1,AE1185=1),1,"")</f>
        <v/>
      </c>
      <c r="AG1185" s="173">
        <f>IF(C1185="","",IF(AND(COUNTIFS($J$18:J1185,J1185)=1,C1185&lt;&gt;""),1,""))</f>
        <v>1</v>
      </c>
      <c r="AH1185" s="173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2">
        <v>2020</v>
      </c>
      <c r="C1186" s="172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2">
        <v>2020</v>
      </c>
      <c r="G1186" s="172">
        <v>12</v>
      </c>
      <c r="H1186" s="175"/>
      <c r="I1186" s="57" t="str">
        <f t="shared" si="217"/>
        <v>Q3</v>
      </c>
      <c r="J1186" s="175" t="s">
        <v>1379</v>
      </c>
      <c r="K1186" s="175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78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4">
        <v>0.1241</v>
      </c>
      <c r="AE1186" s="173">
        <f t="shared" si="220"/>
        <v>0</v>
      </c>
      <c r="AF1186" s="173" t="str">
        <f>IF(AND(COUNTIFS($J$18:J1186,J1186)=1,AE1186=1),1,"")</f>
        <v/>
      </c>
      <c r="AG1186" s="173" t="str">
        <f>IF(C1186="","",IF(AND(COUNTIFS($J$18:J1186,J1186)=1,C1186&lt;&gt;""),1,""))</f>
        <v/>
      </c>
      <c r="AH1186" s="173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2">
        <v>2020</v>
      </c>
      <c r="C1187" s="172">
        <v>9</v>
      </c>
      <c r="D1187" s="57" t="str">
        <f t="shared" si="229"/>
        <v>Q2</v>
      </c>
      <c r="E1187" s="16" t="s">
        <v>35</v>
      </c>
      <c r="F1187" s="172">
        <v>2020</v>
      </c>
      <c r="G1187" s="172">
        <v>11</v>
      </c>
      <c r="H1187" s="175"/>
      <c r="I1187" s="57" t="str">
        <f t="shared" si="217"/>
        <v>Q3</v>
      </c>
      <c r="J1187" s="175" t="s">
        <v>1380</v>
      </c>
      <c r="K1187" s="175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78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4">
        <v>0.28649999999999998</v>
      </c>
      <c r="AE1187" s="173">
        <f t="shared" si="220"/>
        <v>0</v>
      </c>
      <c r="AF1187" s="173" t="str">
        <f>IF(AND(COUNTIFS($J$18:J1187,J1187)=1,AE1187=1),1,"")</f>
        <v/>
      </c>
      <c r="AG1187" s="173">
        <f>IF(C1187="","",IF(AND(COUNTIFS($J$18:J1187,J1187)=1,C1187&lt;&gt;""),1,""))</f>
        <v>1</v>
      </c>
      <c r="AH1187" s="173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2">
        <v>2020</v>
      </c>
      <c r="C1188" s="172">
        <v>9</v>
      </c>
      <c r="D1188" s="57" t="str">
        <f t="shared" si="229"/>
        <v>Q2</v>
      </c>
      <c r="E1188" s="16" t="s">
        <v>35</v>
      </c>
      <c r="F1188" s="172">
        <v>2020</v>
      </c>
      <c r="G1188" s="172">
        <v>12</v>
      </c>
      <c r="H1188" s="175"/>
      <c r="I1188" s="57" t="str">
        <f t="shared" si="217"/>
        <v>Q3</v>
      </c>
      <c r="J1188" s="175" t="s">
        <v>1380</v>
      </c>
      <c r="K1188" s="175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78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4">
        <v>0.28649999999999998</v>
      </c>
      <c r="AE1188" s="173">
        <f t="shared" si="220"/>
        <v>0</v>
      </c>
      <c r="AF1188" s="173" t="str">
        <f>IF(AND(COUNTIFS($J$18:J1188,J1188)=1,AE1188=1),1,"")</f>
        <v/>
      </c>
      <c r="AG1188" s="173" t="str">
        <f>IF(C1188="","",IF(AND(COUNTIFS($J$18:J1188,J1188)=1,C1188&lt;&gt;""),1,""))</f>
        <v/>
      </c>
      <c r="AH1188" s="173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2">
        <v>2020</v>
      </c>
      <c r="C1189" s="172">
        <v>9</v>
      </c>
      <c r="D1189" s="57" t="str">
        <f t="shared" si="229"/>
        <v>Q2</v>
      </c>
      <c r="E1189" s="16" t="s">
        <v>35</v>
      </c>
      <c r="F1189" s="172">
        <v>2020</v>
      </c>
      <c r="G1189" s="172">
        <v>11</v>
      </c>
      <c r="H1189" s="175"/>
      <c r="I1189" s="57" t="str">
        <f t="shared" si="217"/>
        <v>Q3</v>
      </c>
      <c r="J1189" s="175" t="s">
        <v>1381</v>
      </c>
      <c r="K1189" s="175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78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4">
        <v>0.1171</v>
      </c>
      <c r="AE1189" s="173">
        <f t="shared" si="220"/>
        <v>0</v>
      </c>
      <c r="AF1189" s="173" t="str">
        <f>IF(AND(COUNTIFS($J$18:J1189,J1189)=1,AE1189=1),1,"")</f>
        <v/>
      </c>
      <c r="AG1189" s="173">
        <f>IF(C1189="","",IF(AND(COUNTIFS($J$18:J1189,J1189)=1,C1189&lt;&gt;""),1,""))</f>
        <v>1</v>
      </c>
      <c r="AH1189" s="173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2">
        <v>2020</v>
      </c>
      <c r="C1190" s="172">
        <v>10</v>
      </c>
      <c r="D1190" s="57" t="str">
        <f t="shared" si="229"/>
        <v>Q3</v>
      </c>
      <c r="E1190" s="16" t="s">
        <v>35</v>
      </c>
      <c r="F1190" s="172">
        <v>2020</v>
      </c>
      <c r="G1190" s="172">
        <v>12</v>
      </c>
      <c r="H1190" s="175"/>
      <c r="I1190" s="57" t="str">
        <f t="shared" si="217"/>
        <v>Q3</v>
      </c>
      <c r="J1190" s="175" t="s">
        <v>1383</v>
      </c>
      <c r="K1190" s="175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78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4">
        <v>9.0200000000000002E-2</v>
      </c>
      <c r="AE1190" s="173">
        <f t="shared" si="220"/>
        <v>0</v>
      </c>
      <c r="AF1190" s="173" t="str">
        <f>IF(AND(COUNTIFS($J$18:J1190,J1190)=1,AE1190=1),1,"")</f>
        <v/>
      </c>
      <c r="AG1190" s="173">
        <f>IF(C1190="","",IF(AND(COUNTIFS($J$18:J1190,J1190)=1,C1190&lt;&gt;""),1,""))</f>
        <v>1</v>
      </c>
      <c r="AH1190" s="173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2">
        <v>2020</v>
      </c>
      <c r="C1191" s="172">
        <v>10</v>
      </c>
      <c r="D1191" s="57" t="str">
        <f t="shared" si="229"/>
        <v>Q3</v>
      </c>
      <c r="E1191" s="16" t="s">
        <v>35</v>
      </c>
      <c r="F1191" s="172">
        <v>2020</v>
      </c>
      <c r="G1191" s="172">
        <v>12</v>
      </c>
      <c r="H1191" s="175"/>
      <c r="I1191" s="57" t="str">
        <f t="shared" si="217"/>
        <v>Q3</v>
      </c>
      <c r="J1191" s="175" t="s">
        <v>1383</v>
      </c>
      <c r="K1191" s="175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78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4">
        <v>9.0200000000000002E-2</v>
      </c>
      <c r="AE1191" s="173">
        <f t="shared" si="220"/>
        <v>0</v>
      </c>
      <c r="AF1191" s="173" t="str">
        <f>IF(AND(COUNTIFS($J$18:J1191,J1191)=1,AE1191=1),1,"")</f>
        <v/>
      </c>
      <c r="AG1191" s="173" t="str">
        <f>IF(C1191="","",IF(AND(COUNTIFS($J$18:J1191,J1191)=1,C1191&lt;&gt;""),1,""))</f>
        <v/>
      </c>
      <c r="AH1191" s="173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2">
        <v>2020</v>
      </c>
      <c r="C1192" s="172">
        <v>10</v>
      </c>
      <c r="D1192" s="57" t="str">
        <f t="shared" si="229"/>
        <v>Q3</v>
      </c>
      <c r="E1192" s="16" t="s">
        <v>35</v>
      </c>
      <c r="F1192" s="172">
        <v>2020</v>
      </c>
      <c r="G1192" s="172">
        <v>12</v>
      </c>
      <c r="H1192" s="175"/>
      <c r="I1192" s="57" t="str">
        <f t="shared" si="217"/>
        <v>Q3</v>
      </c>
      <c r="J1192" s="175" t="s">
        <v>1383</v>
      </c>
      <c r="K1192" s="175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78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4">
        <v>9.0200000000000002E-2</v>
      </c>
      <c r="AE1192" s="173">
        <f t="shared" si="220"/>
        <v>0</v>
      </c>
      <c r="AF1192" s="173" t="str">
        <f>IF(AND(COUNTIFS($J$18:J1192,J1192)=1,AE1192=1),1,"")</f>
        <v/>
      </c>
      <c r="AG1192" s="173" t="str">
        <f>IF(C1192="","",IF(AND(COUNTIFS($J$18:J1192,J1192)=1,C1192&lt;&gt;""),1,""))</f>
        <v/>
      </c>
      <c r="AH1192" s="173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2">
        <v>2020</v>
      </c>
      <c r="C1193" s="172">
        <v>10</v>
      </c>
      <c r="D1193" s="57" t="str">
        <f t="shared" si="229"/>
        <v>Q3</v>
      </c>
      <c r="E1193" s="16" t="s">
        <v>35</v>
      </c>
      <c r="F1193" s="172">
        <v>2020</v>
      </c>
      <c r="G1193" s="172">
        <v>12</v>
      </c>
      <c r="H1193" s="175"/>
      <c r="I1193" s="57" t="str">
        <f t="shared" si="217"/>
        <v>Q3</v>
      </c>
      <c r="J1193" s="175" t="s">
        <v>1383</v>
      </c>
      <c r="K1193" s="175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78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4">
        <v>9.0200000000000002E-2</v>
      </c>
      <c r="AE1193" s="173">
        <f t="shared" si="220"/>
        <v>0</v>
      </c>
      <c r="AF1193" s="173" t="str">
        <f>IF(AND(COUNTIFS($J$18:J1193,J1193)=1,AE1193=1),1,"")</f>
        <v/>
      </c>
      <c r="AG1193" s="173" t="str">
        <f>IF(C1193="","",IF(AND(COUNTIFS($J$18:J1193,J1193)=1,C1193&lt;&gt;""),1,""))</f>
        <v/>
      </c>
      <c r="AH1193" s="173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2">
        <v>2020</v>
      </c>
      <c r="C1194" s="172">
        <v>10</v>
      </c>
      <c r="D1194" s="57" t="str">
        <f t="shared" si="229"/>
        <v>Q3</v>
      </c>
      <c r="E1194" s="16" t="s">
        <v>35</v>
      </c>
      <c r="F1194" s="172">
        <v>2020</v>
      </c>
      <c r="G1194" s="172">
        <v>12</v>
      </c>
      <c r="H1194" s="175"/>
      <c r="I1194" s="57" t="str">
        <f t="shared" si="217"/>
        <v>Q3</v>
      </c>
      <c r="J1194" s="175" t="s">
        <v>1383</v>
      </c>
      <c r="K1194" s="175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78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4">
        <v>9.0200000000000002E-2</v>
      </c>
      <c r="AE1194" s="173">
        <f t="shared" si="220"/>
        <v>0</v>
      </c>
      <c r="AF1194" s="173" t="str">
        <f>IF(AND(COUNTIFS($J$18:J1194,J1194)=1,AE1194=1),1,"")</f>
        <v/>
      </c>
      <c r="AG1194" s="173" t="str">
        <f>IF(C1194="","",IF(AND(COUNTIFS($J$18:J1194,J1194)=1,C1194&lt;&gt;""),1,""))</f>
        <v/>
      </c>
      <c r="AH1194" s="173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2">
        <v>2020</v>
      </c>
      <c r="C1195" s="172">
        <v>10</v>
      </c>
      <c r="D1195" s="57" t="str">
        <f t="shared" si="229"/>
        <v>Q3</v>
      </c>
      <c r="E1195" s="16" t="s">
        <v>35</v>
      </c>
      <c r="F1195" s="172">
        <v>2020</v>
      </c>
      <c r="G1195" s="172">
        <v>12</v>
      </c>
      <c r="H1195" s="175"/>
      <c r="I1195" s="57" t="str">
        <f t="shared" si="217"/>
        <v>Q3</v>
      </c>
      <c r="J1195" s="175" t="s">
        <v>1385</v>
      </c>
      <c r="K1195" s="175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78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4">
        <v>0.1017</v>
      </c>
      <c r="AE1195" s="173">
        <f t="shared" si="220"/>
        <v>0</v>
      </c>
      <c r="AF1195" s="173" t="str">
        <f>IF(AND(COUNTIFS($J$18:J1195,J1195)=1,AE1195=1),1,"")</f>
        <v/>
      </c>
      <c r="AG1195" s="173">
        <f>IF(C1195="","",IF(AND(COUNTIFS($J$18:J1195,J1195)=1,C1195&lt;&gt;""),1,""))</f>
        <v>1</v>
      </c>
      <c r="AH1195" s="173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2">
        <v>2020</v>
      </c>
      <c r="C1196" s="172">
        <v>10</v>
      </c>
      <c r="D1196" s="57" t="str">
        <f t="shared" si="229"/>
        <v>Q3</v>
      </c>
      <c r="E1196" s="16" t="s">
        <v>35</v>
      </c>
      <c r="F1196" s="172">
        <v>2020</v>
      </c>
      <c r="G1196" s="172">
        <v>12</v>
      </c>
      <c r="H1196" s="175"/>
      <c r="I1196" s="57" t="str">
        <f t="shared" si="217"/>
        <v>Q3</v>
      </c>
      <c r="J1196" s="175" t="s">
        <v>1387</v>
      </c>
      <c r="K1196" s="175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78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4">
        <v>0.12180000000000001</v>
      </c>
      <c r="AE1196" s="173">
        <f t="shared" si="220"/>
        <v>1</v>
      </c>
      <c r="AF1196" s="173">
        <f>IF(AND(COUNTIFS($J$18:J1196,J1196)=1,AE1196=1),1,"")</f>
        <v>1</v>
      </c>
      <c r="AG1196" s="173">
        <f>IF(C1196="","",IF(AND(COUNTIFS($J$18:J1196,J1196)=1,C1196&lt;&gt;""),1,""))</f>
        <v>1</v>
      </c>
      <c r="AH1196" s="173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2">
        <v>2020</v>
      </c>
      <c r="C1197" s="172">
        <v>10</v>
      </c>
      <c r="D1197" s="57" t="str">
        <f t="shared" si="229"/>
        <v>Q3</v>
      </c>
      <c r="E1197" s="16" t="s">
        <v>35</v>
      </c>
      <c r="F1197" s="172">
        <v>2020</v>
      </c>
      <c r="G1197" s="172">
        <v>12</v>
      </c>
      <c r="H1197" s="175"/>
      <c r="I1197" s="57" t="str">
        <f t="shared" si="217"/>
        <v>Q3</v>
      </c>
      <c r="J1197" s="175" t="s">
        <v>1387</v>
      </c>
      <c r="K1197" s="175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78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4">
        <v>0.12180000000000001</v>
      </c>
      <c r="AE1197" s="173">
        <f t="shared" si="220"/>
        <v>1</v>
      </c>
      <c r="AF1197" s="173" t="str">
        <f>IF(AND(COUNTIFS($J$18:J1197,J1197)=1,AE1197=1),1,"")</f>
        <v/>
      </c>
      <c r="AG1197" s="173" t="str">
        <f>IF(C1197="","",IF(AND(COUNTIFS($J$18:J1197,J1197)=1,C1197&lt;&gt;""),1,""))</f>
        <v/>
      </c>
      <c r="AH1197" s="173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2">
        <v>2020</v>
      </c>
      <c r="C1198" s="172">
        <v>10</v>
      </c>
      <c r="D1198" s="57" t="str">
        <f t="shared" si="229"/>
        <v>Q3</v>
      </c>
      <c r="E1198" s="16" t="s">
        <v>35</v>
      </c>
      <c r="F1198" s="172">
        <v>2020</v>
      </c>
      <c r="G1198" s="172">
        <v>12</v>
      </c>
      <c r="H1198" s="175"/>
      <c r="I1198" s="57" t="str">
        <f t="shared" si="217"/>
        <v>Q3</v>
      </c>
      <c r="J1198" s="175" t="s">
        <v>1389</v>
      </c>
      <c r="K1198" s="175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78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4">
        <v>0.13389999999999999</v>
      </c>
      <c r="AE1198" s="173">
        <f t="shared" si="220"/>
        <v>0</v>
      </c>
      <c r="AF1198" s="173" t="str">
        <f>IF(AND(COUNTIFS($J$18:J1198,J1198)=1,AE1198=1),1,"")</f>
        <v/>
      </c>
      <c r="AG1198" s="173">
        <f>IF(C1198="","",IF(AND(COUNTIFS($J$18:J1198,J1198)=1,C1198&lt;&gt;""),1,""))</f>
        <v>1</v>
      </c>
      <c r="AH1198" s="173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2">
        <v>2020</v>
      </c>
      <c r="C1199" s="172">
        <v>10</v>
      </c>
      <c r="D1199" s="57" t="str">
        <f t="shared" si="229"/>
        <v>Q3</v>
      </c>
      <c r="E1199" s="16" t="s">
        <v>35</v>
      </c>
      <c r="F1199" s="172">
        <v>2020</v>
      </c>
      <c r="G1199" s="172">
        <v>12</v>
      </c>
      <c r="H1199" s="175"/>
      <c r="I1199" s="57" t="str">
        <f t="shared" si="217"/>
        <v>Q3</v>
      </c>
      <c r="J1199" s="175" t="s">
        <v>1389</v>
      </c>
      <c r="K1199" s="175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78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4">
        <v>0.13389999999999999</v>
      </c>
      <c r="AE1199" s="173">
        <f t="shared" si="220"/>
        <v>0</v>
      </c>
      <c r="AF1199" s="173" t="str">
        <f>IF(AND(COUNTIFS($J$18:J1199,J1199)=1,AE1199=1),1,"")</f>
        <v/>
      </c>
      <c r="AG1199" s="173" t="str">
        <f>IF(C1199="","",IF(AND(COUNTIFS($J$18:J1199,J1199)=1,C1199&lt;&gt;""),1,""))</f>
        <v/>
      </c>
      <c r="AH1199" s="173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2">
        <v>2020</v>
      </c>
      <c r="C1200" s="172">
        <v>10</v>
      </c>
      <c r="D1200" s="57" t="str">
        <f t="shared" si="229"/>
        <v>Q3</v>
      </c>
      <c r="E1200" s="16" t="s">
        <v>35</v>
      </c>
      <c r="F1200" s="172">
        <v>2020</v>
      </c>
      <c r="G1200" s="172">
        <v>12</v>
      </c>
      <c r="H1200" s="175"/>
      <c r="I1200" s="57" t="str">
        <f t="shared" si="217"/>
        <v>Q3</v>
      </c>
      <c r="J1200" s="175" t="s">
        <v>1390</v>
      </c>
      <c r="K1200" s="175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78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4">
        <v>9.2299999999999993E-2</v>
      </c>
      <c r="AE1200" s="173">
        <f t="shared" si="220"/>
        <v>1</v>
      </c>
      <c r="AF1200" s="173">
        <f>IF(AND(COUNTIFS($J$18:J1200,J1200)=1,AE1200=1),1,"")</f>
        <v>1</v>
      </c>
      <c r="AG1200" s="173">
        <f>IF(C1200="","",IF(AND(COUNTIFS($J$18:J1200,J1200)=1,C1200&lt;&gt;""),1,""))</f>
        <v>1</v>
      </c>
      <c r="AH1200" s="173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2">
        <v>2020</v>
      </c>
      <c r="C1201" s="172">
        <v>10</v>
      </c>
      <c r="D1201" s="57" t="str">
        <f t="shared" si="229"/>
        <v>Q3</v>
      </c>
      <c r="E1201" s="16" t="s">
        <v>35</v>
      </c>
      <c r="F1201" s="172">
        <v>2020</v>
      </c>
      <c r="G1201" s="172">
        <v>12</v>
      </c>
      <c r="H1201" s="175"/>
      <c r="I1201" s="57" t="str">
        <f t="shared" si="217"/>
        <v>Q3</v>
      </c>
      <c r="J1201" s="175" t="s">
        <v>1390</v>
      </c>
      <c r="K1201" s="175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78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4">
        <v>9.2299999999999993E-2</v>
      </c>
      <c r="AE1201" s="173">
        <f t="shared" si="220"/>
        <v>1</v>
      </c>
      <c r="AF1201" s="173" t="str">
        <f>IF(AND(COUNTIFS($J$18:J1201,J1201)=1,AE1201=1),1,"")</f>
        <v/>
      </c>
      <c r="AG1201" s="173" t="str">
        <f>IF(C1201="","",IF(AND(COUNTIFS($J$18:J1201,J1201)=1,C1201&lt;&gt;""),1,""))</f>
        <v/>
      </c>
      <c r="AH1201" s="173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2">
        <v>2020</v>
      </c>
      <c r="C1202" s="172">
        <v>10</v>
      </c>
      <c r="D1202" s="57" t="str">
        <f t="shared" si="229"/>
        <v>Q3</v>
      </c>
      <c r="E1202" s="16" t="s">
        <v>35</v>
      </c>
      <c r="F1202" s="172">
        <v>2020</v>
      </c>
      <c r="G1202" s="172">
        <v>12</v>
      </c>
      <c r="H1202" s="175"/>
      <c r="I1202" s="57" t="str">
        <f t="shared" si="217"/>
        <v>Q3</v>
      </c>
      <c r="J1202" s="175" t="s">
        <v>1390</v>
      </c>
      <c r="K1202" s="175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78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4">
        <v>9.2299999999999993E-2</v>
      </c>
      <c r="AE1202" s="173">
        <f t="shared" si="220"/>
        <v>1</v>
      </c>
      <c r="AF1202" s="173" t="str">
        <f>IF(AND(COUNTIFS($J$18:J1202,J1202)=1,AE1202=1),1,"")</f>
        <v/>
      </c>
      <c r="AG1202" s="173" t="str">
        <f>IF(C1202="","",IF(AND(COUNTIFS($J$18:J1202,J1202)=1,C1202&lt;&gt;""),1,""))</f>
        <v/>
      </c>
      <c r="AH1202" s="173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2">
        <v>2020</v>
      </c>
      <c r="C1203" s="172">
        <v>10</v>
      </c>
      <c r="D1203" s="57" t="str">
        <f t="shared" si="229"/>
        <v>Q3</v>
      </c>
      <c r="E1203" s="16" t="s">
        <v>35</v>
      </c>
      <c r="F1203" s="172">
        <v>2020</v>
      </c>
      <c r="G1203" s="172">
        <v>11</v>
      </c>
      <c r="H1203" s="175"/>
      <c r="I1203" s="57" t="str">
        <f t="shared" si="217"/>
        <v>Q3</v>
      </c>
      <c r="J1203" s="175" t="s">
        <v>1392</v>
      </c>
      <c r="K1203" s="175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78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4">
        <v>8.0199999999999994E-2</v>
      </c>
      <c r="AE1203" s="173">
        <f t="shared" si="220"/>
        <v>1</v>
      </c>
      <c r="AF1203" s="173">
        <f>IF(AND(COUNTIFS($J$18:J1203,J1203)=1,AE1203=1),1,"")</f>
        <v>1</v>
      </c>
      <c r="AG1203" s="173">
        <f>IF(C1203="","",IF(AND(COUNTIFS($J$18:J1203,J1203)=1,C1203&lt;&gt;""),1,""))</f>
        <v>1</v>
      </c>
      <c r="AH1203" s="173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2">
        <v>2020</v>
      </c>
      <c r="C1204" s="172">
        <v>10</v>
      </c>
      <c r="D1204" s="57" t="str">
        <f t="shared" si="229"/>
        <v>Q3</v>
      </c>
      <c r="E1204" s="16" t="s">
        <v>35</v>
      </c>
      <c r="F1204" s="172">
        <v>2020</v>
      </c>
      <c r="G1204" s="172">
        <v>11</v>
      </c>
      <c r="H1204" s="175"/>
      <c r="I1204" s="57" t="str">
        <f t="shared" si="217"/>
        <v>Q3</v>
      </c>
      <c r="J1204" s="175" t="s">
        <v>1392</v>
      </c>
      <c r="K1204" s="175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78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4">
        <v>8.0199999999999994E-2</v>
      </c>
      <c r="AE1204" s="173">
        <f t="shared" si="220"/>
        <v>1</v>
      </c>
      <c r="AF1204" s="173" t="str">
        <f>IF(AND(COUNTIFS($J$18:J1204,J1204)=1,AE1204=1),1,"")</f>
        <v/>
      </c>
      <c r="AG1204" s="173" t="str">
        <f>IF(C1204="","",IF(AND(COUNTIFS($J$18:J1204,J1204)=1,C1204&lt;&gt;""),1,""))</f>
        <v/>
      </c>
      <c r="AH1204" s="173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2">
        <v>2020</v>
      </c>
      <c r="C1205" s="172">
        <v>10</v>
      </c>
      <c r="D1205" s="57" t="str">
        <f t="shared" si="229"/>
        <v>Q3</v>
      </c>
      <c r="E1205" s="16" t="s">
        <v>35</v>
      </c>
      <c r="F1205" s="172">
        <v>2020</v>
      </c>
      <c r="G1205" s="172">
        <v>12</v>
      </c>
      <c r="H1205" s="175"/>
      <c r="I1205" s="57" t="str">
        <f t="shared" si="217"/>
        <v>Q3</v>
      </c>
      <c r="J1205" s="175" t="s">
        <v>1394</v>
      </c>
      <c r="K1205" s="175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78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4">
        <v>0.13139999999999999</v>
      </c>
      <c r="AE1205" s="173">
        <f t="shared" si="220"/>
        <v>1</v>
      </c>
      <c r="AF1205" s="173">
        <f>IF(AND(COUNTIFS($J$18:J1205,J1205)=1,AE1205=1),1,"")</f>
        <v>1</v>
      </c>
      <c r="AG1205" s="173">
        <f>IF(C1205="","",IF(AND(COUNTIFS($J$18:J1205,J1205)=1,C1205&lt;&gt;""),1,""))</f>
        <v>1</v>
      </c>
      <c r="AH1205" s="173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2">
        <v>2020</v>
      </c>
      <c r="C1206" s="172">
        <v>10</v>
      </c>
      <c r="D1206" s="57" t="str">
        <f t="shared" si="229"/>
        <v>Q3</v>
      </c>
      <c r="E1206" s="16" t="s">
        <v>35</v>
      </c>
      <c r="F1206" s="172">
        <v>2020</v>
      </c>
      <c r="G1206" s="172">
        <v>12</v>
      </c>
      <c r="H1206" s="175"/>
      <c r="I1206" s="57" t="str">
        <f t="shared" si="217"/>
        <v>Q3</v>
      </c>
      <c r="J1206" s="175" t="s">
        <v>1394</v>
      </c>
      <c r="K1206" s="175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78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4">
        <v>0.13139999999999999</v>
      </c>
      <c r="AE1206" s="173">
        <f t="shared" si="220"/>
        <v>1</v>
      </c>
      <c r="AF1206" s="173" t="str">
        <f>IF(AND(COUNTIFS($J$18:J1206,J1206)=1,AE1206=1),1,"")</f>
        <v/>
      </c>
      <c r="AG1206" s="173" t="str">
        <f>IF(C1206="","",IF(AND(COUNTIFS($J$18:J1206,J1206)=1,C1206&lt;&gt;""),1,""))</f>
        <v/>
      </c>
      <c r="AH1206" s="173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2">
        <v>2020</v>
      </c>
      <c r="C1207" s="172">
        <v>10</v>
      </c>
      <c r="D1207" s="57" t="str">
        <f t="shared" si="229"/>
        <v>Q3</v>
      </c>
      <c r="E1207" s="16" t="s">
        <v>35</v>
      </c>
      <c r="F1207" s="172">
        <v>2020</v>
      </c>
      <c r="G1207" s="172">
        <v>12</v>
      </c>
      <c r="H1207" s="175"/>
      <c r="I1207" s="57" t="str">
        <f t="shared" si="217"/>
        <v>Q3</v>
      </c>
      <c r="J1207" s="175" t="s">
        <v>1394</v>
      </c>
      <c r="K1207" s="175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78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4">
        <v>0.13139999999999999</v>
      </c>
      <c r="AE1207" s="173">
        <f t="shared" si="220"/>
        <v>1</v>
      </c>
      <c r="AF1207" s="173" t="str">
        <f>IF(AND(COUNTIFS($J$18:J1207,J1207)=1,AE1207=1),1,"")</f>
        <v/>
      </c>
      <c r="AG1207" s="173" t="str">
        <f>IF(C1207="","",IF(AND(COUNTIFS($J$18:J1207,J1207)=1,C1207&lt;&gt;""),1,""))</f>
        <v/>
      </c>
      <c r="AH1207" s="173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2">
        <v>2020</v>
      </c>
      <c r="C1208" s="172">
        <v>10</v>
      </c>
      <c r="D1208" s="57" t="str">
        <f t="shared" si="229"/>
        <v>Q3</v>
      </c>
      <c r="E1208" s="16" t="s">
        <v>35</v>
      </c>
      <c r="F1208" s="172">
        <v>2020</v>
      </c>
      <c r="G1208" s="172">
        <v>12</v>
      </c>
      <c r="H1208" s="175"/>
      <c r="I1208" s="57" t="str">
        <f t="shared" si="217"/>
        <v>Q3</v>
      </c>
      <c r="J1208" s="175" t="s">
        <v>1396</v>
      </c>
      <c r="K1208" s="175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78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4">
        <v>9.9199999999999997E-2</v>
      </c>
      <c r="AE1208" s="173">
        <f t="shared" si="220"/>
        <v>0</v>
      </c>
      <c r="AF1208" s="173" t="str">
        <f>IF(AND(COUNTIFS($J$18:J1208,J1208)=1,AE1208=1),1,"")</f>
        <v/>
      </c>
      <c r="AG1208" s="173">
        <f>IF(C1208="","",IF(AND(COUNTIFS($J$18:J1208,J1208)=1,C1208&lt;&gt;""),1,""))</f>
        <v>1</v>
      </c>
      <c r="AH1208" s="173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2">
        <v>2020</v>
      </c>
      <c r="C1209" s="172">
        <v>10</v>
      </c>
      <c r="D1209" s="57" t="str">
        <f t="shared" si="229"/>
        <v>Q3</v>
      </c>
      <c r="E1209" s="16" t="s">
        <v>35</v>
      </c>
      <c r="F1209" s="172">
        <v>2020</v>
      </c>
      <c r="G1209" s="172">
        <v>10</v>
      </c>
      <c r="H1209" s="175"/>
      <c r="I1209" s="57" t="str">
        <f t="shared" si="217"/>
        <v>Q3</v>
      </c>
      <c r="J1209" s="175" t="s">
        <v>1397</v>
      </c>
      <c r="K1209" s="175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78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4">
        <v>0.115</v>
      </c>
      <c r="AE1209" s="173">
        <f t="shared" si="220"/>
        <v>0</v>
      </c>
      <c r="AF1209" s="173" t="str">
        <f>IF(AND(COUNTIFS($J$18:J1209,J1209)=1,AE1209=1),1,"")</f>
        <v/>
      </c>
      <c r="AG1209" s="173">
        <f>IF(C1209="","",IF(AND(COUNTIFS($J$18:J1209,J1209)=1,C1209&lt;&gt;""),1,""))</f>
        <v>1</v>
      </c>
      <c r="AH1209" s="173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2">
        <v>2020</v>
      </c>
      <c r="C1210" s="172">
        <v>10</v>
      </c>
      <c r="D1210" s="57" t="str">
        <f t="shared" si="229"/>
        <v>Q3</v>
      </c>
      <c r="E1210" s="16" t="s">
        <v>35</v>
      </c>
      <c r="F1210" s="172">
        <v>2020</v>
      </c>
      <c r="G1210" s="172">
        <v>11</v>
      </c>
      <c r="H1210" s="175"/>
      <c r="I1210" s="57" t="str">
        <f t="shared" si="217"/>
        <v>Q3</v>
      </c>
      <c r="J1210" s="175" t="s">
        <v>1399</v>
      </c>
      <c r="K1210" s="175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78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4">
        <v>0.1236</v>
      </c>
      <c r="AE1210" s="173">
        <f t="shared" si="220"/>
        <v>1</v>
      </c>
      <c r="AF1210" s="173">
        <f>IF(AND(COUNTIFS($J$18:J1210,J1210)=1,AE1210=1),1,"")</f>
        <v>1</v>
      </c>
      <c r="AG1210" s="173">
        <f>IF(C1210="","",IF(AND(COUNTIFS($J$18:J1210,J1210)=1,C1210&lt;&gt;""),1,""))</f>
        <v>1</v>
      </c>
      <c r="AH1210" s="173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2">
        <v>2020</v>
      </c>
      <c r="C1211" s="172">
        <v>10</v>
      </c>
      <c r="D1211" s="57" t="str">
        <f t="shared" si="229"/>
        <v>Q3</v>
      </c>
      <c r="E1211" s="16" t="s">
        <v>35</v>
      </c>
      <c r="F1211" s="172">
        <v>2020</v>
      </c>
      <c r="G1211" s="172">
        <v>12</v>
      </c>
      <c r="H1211" s="175"/>
      <c r="I1211" s="57" t="str">
        <f t="shared" si="217"/>
        <v>Q3</v>
      </c>
      <c r="J1211" s="175" t="s">
        <v>1401</v>
      </c>
      <c r="K1211" s="175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78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4">
        <v>0.1022</v>
      </c>
      <c r="AE1211" s="173">
        <f t="shared" si="220"/>
        <v>1</v>
      </c>
      <c r="AF1211" s="173">
        <f>IF(AND(COUNTIFS($J$18:J1211,J1211)=1,AE1211=1),1,"")</f>
        <v>1</v>
      </c>
      <c r="AG1211" s="173">
        <f>IF(C1211="","",IF(AND(COUNTIFS($J$18:J1211,J1211)=1,C1211&lt;&gt;""),1,""))</f>
        <v>1</v>
      </c>
      <c r="AH1211" s="173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2">
        <v>2020</v>
      </c>
      <c r="C1212" s="172">
        <v>10</v>
      </c>
      <c r="D1212" s="57" t="str">
        <f t="shared" si="229"/>
        <v>Q3</v>
      </c>
      <c r="E1212" s="16" t="s">
        <v>35</v>
      </c>
      <c r="F1212" s="172">
        <v>2020</v>
      </c>
      <c r="G1212" s="172">
        <v>12</v>
      </c>
      <c r="H1212" s="175"/>
      <c r="I1212" s="57" t="str">
        <f t="shared" si="217"/>
        <v>Q3</v>
      </c>
      <c r="J1212" s="175" t="s">
        <v>1401</v>
      </c>
      <c r="K1212" s="175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78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4">
        <v>0.1022</v>
      </c>
      <c r="AE1212" s="173">
        <f t="shared" si="220"/>
        <v>1</v>
      </c>
      <c r="AF1212" s="173" t="str">
        <f>IF(AND(COUNTIFS($J$18:J1212,J1212)=1,AE1212=1),1,"")</f>
        <v/>
      </c>
      <c r="AG1212" s="173" t="str">
        <f>IF(C1212="","",IF(AND(COUNTIFS($J$18:J1212,J1212)=1,C1212&lt;&gt;""),1,""))</f>
        <v/>
      </c>
      <c r="AH1212" s="173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2">
        <v>2020</v>
      </c>
      <c r="C1213" s="172">
        <v>10</v>
      </c>
      <c r="D1213" s="57" t="str">
        <f t="shared" si="229"/>
        <v>Q3</v>
      </c>
      <c r="E1213" s="16" t="s">
        <v>35</v>
      </c>
      <c r="F1213" s="172">
        <v>2020</v>
      </c>
      <c r="G1213" s="172">
        <v>11</v>
      </c>
      <c r="H1213" s="175"/>
      <c r="I1213" s="57" t="str">
        <f t="shared" si="217"/>
        <v>Q3</v>
      </c>
      <c r="J1213" s="175" t="s">
        <v>1403</v>
      </c>
      <c r="K1213" s="175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78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4">
        <v>0.16020000000000001</v>
      </c>
      <c r="AE1213" s="173">
        <f t="shared" si="220"/>
        <v>0</v>
      </c>
      <c r="AF1213" s="173" t="str">
        <f>IF(AND(COUNTIFS($J$18:J1213,J1213)=1,AE1213=1),1,"")</f>
        <v/>
      </c>
      <c r="AG1213" s="173">
        <f>IF(C1213="","",IF(AND(COUNTIFS($J$18:J1213,J1213)=1,C1213&lt;&gt;""),1,""))</f>
        <v>1</v>
      </c>
      <c r="AH1213" s="173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2">
        <v>2020</v>
      </c>
      <c r="C1214" s="172">
        <v>7</v>
      </c>
      <c r="D1214" s="57" t="str">
        <f t="shared" si="229"/>
        <v>Q2</v>
      </c>
      <c r="E1214" s="16" t="s">
        <v>35</v>
      </c>
      <c r="F1214" s="172">
        <v>2020</v>
      </c>
      <c r="G1214" s="172">
        <v>11</v>
      </c>
      <c r="H1214" s="175"/>
      <c r="I1214" s="57" t="str">
        <f t="shared" si="217"/>
        <v>Q3</v>
      </c>
      <c r="J1214" s="175" t="s">
        <v>1404</v>
      </c>
      <c r="K1214" s="175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76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4">
        <v>0.16619999999999999</v>
      </c>
      <c r="AE1214" s="173">
        <f t="shared" si="220"/>
        <v>1</v>
      </c>
      <c r="AF1214" s="173">
        <f>IF(AND(COUNTIFS($J$18:J1214,J1214)=1,AE1214=1),1,"")</f>
        <v>1</v>
      </c>
      <c r="AG1214" s="173">
        <f>IF(C1214="","",IF(AND(COUNTIFS($J$18:J1214,J1214)=1,C1214&lt;&gt;""),1,""))</f>
        <v>1</v>
      </c>
      <c r="AH1214" s="173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2">
        <v>2020</v>
      </c>
      <c r="C1215" s="172">
        <v>11</v>
      </c>
      <c r="D1215" s="57" t="str">
        <f t="shared" si="229"/>
        <v>Q3</v>
      </c>
      <c r="E1215" s="16" t="s">
        <v>35</v>
      </c>
      <c r="F1215" s="172">
        <v>2020</v>
      </c>
      <c r="G1215" s="172">
        <v>12</v>
      </c>
      <c r="H1215" s="175"/>
      <c r="I1215" s="57" t="str">
        <f t="shared" si="217"/>
        <v>Q3</v>
      </c>
      <c r="J1215" s="175" t="s">
        <v>1406</v>
      </c>
      <c r="K1215" s="175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78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4">
        <v>0.1024</v>
      </c>
      <c r="AE1215" s="173">
        <f t="shared" si="220"/>
        <v>0</v>
      </c>
      <c r="AF1215" s="173" t="str">
        <f>IF(AND(COUNTIFS($J$18:J1215,J1215)=1,AE1215=1),1,"")</f>
        <v/>
      </c>
      <c r="AG1215" s="173">
        <f>IF(C1215="","",IF(AND(COUNTIFS($J$18:J1215,J1215)=1,C1215&lt;&gt;""),1,""))</f>
        <v>1</v>
      </c>
      <c r="AH1215" s="173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2">
        <v>2020</v>
      </c>
      <c r="C1216" s="172">
        <v>11</v>
      </c>
      <c r="D1216" s="57" t="str">
        <f t="shared" si="229"/>
        <v>Q3</v>
      </c>
      <c r="E1216" s="16" t="s">
        <v>35</v>
      </c>
      <c r="F1216" s="172">
        <v>2020</v>
      </c>
      <c r="G1216" s="172">
        <v>12</v>
      </c>
      <c r="H1216" s="175"/>
      <c r="I1216" s="57" t="str">
        <f t="shared" si="217"/>
        <v>Q3</v>
      </c>
      <c r="J1216" s="175" t="s">
        <v>1407</v>
      </c>
      <c r="K1216" s="175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78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4">
        <v>0.16</v>
      </c>
      <c r="AE1216" s="173">
        <f t="shared" si="220"/>
        <v>0</v>
      </c>
      <c r="AF1216" s="173" t="str">
        <f>IF(AND(COUNTIFS($J$18:J1216,J1216)=1,AE1216=1),1,"")</f>
        <v/>
      </c>
      <c r="AG1216" s="173">
        <f>IF(C1216="","",IF(AND(COUNTIFS($J$18:J1216,J1216)=1,C1216&lt;&gt;""),1,""))</f>
        <v>1</v>
      </c>
      <c r="AH1216" s="173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2">
        <v>2020</v>
      </c>
      <c r="C1217" s="172">
        <v>11</v>
      </c>
      <c r="D1217" s="57" t="str">
        <f t="shared" si="229"/>
        <v>Q3</v>
      </c>
      <c r="E1217" s="16" t="s">
        <v>35</v>
      </c>
      <c r="F1217" s="172">
        <v>2020</v>
      </c>
      <c r="G1217" s="172">
        <v>11</v>
      </c>
      <c r="H1217" s="175"/>
      <c r="I1217" s="57" t="str">
        <f t="shared" si="217"/>
        <v>Q3</v>
      </c>
      <c r="J1217" s="175" t="s">
        <v>1409</v>
      </c>
      <c r="K1217" s="175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78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4">
        <v>0.10580000000000001</v>
      </c>
      <c r="AE1217" s="173">
        <f t="shared" si="220"/>
        <v>1</v>
      </c>
      <c r="AF1217" s="173">
        <f>IF(AND(COUNTIFS($J$18:J1217,J1217)=1,AE1217=1),1,"")</f>
        <v>1</v>
      </c>
      <c r="AG1217" s="173">
        <f>IF(C1217="","",IF(AND(COUNTIFS($J$18:J1217,J1217)=1,C1217&lt;&gt;""),1,""))</f>
        <v>1</v>
      </c>
      <c r="AH1217" s="173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2">
        <v>2020</v>
      </c>
      <c r="C1218" s="172">
        <v>11</v>
      </c>
      <c r="D1218" s="57" t="str">
        <f t="shared" si="229"/>
        <v>Q3</v>
      </c>
      <c r="E1218" s="16" t="s">
        <v>35</v>
      </c>
      <c r="F1218" s="172">
        <v>2020</v>
      </c>
      <c r="G1218" s="172">
        <v>11</v>
      </c>
      <c r="H1218" s="175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5" t="s">
        <v>1411</v>
      </c>
      <c r="K1218" s="175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78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4">
        <v>0.1164</v>
      </c>
      <c r="AE1218" s="173">
        <f t="shared" ref="AE1218:AE1281" si="235">IF(Q1218="","",IF(Q1218="Yes",1,0))</f>
        <v>0</v>
      </c>
      <c r="AF1218" s="173" t="str">
        <f>IF(AND(COUNTIFS($J$18:J1218,J1218)=1,AE1218=1),1,"")</f>
        <v/>
      </c>
      <c r="AG1218" s="173">
        <f>IF(C1218="","",IF(AND(COUNTIFS($J$18:J1218,J1218)=1,C1218&lt;&gt;""),1,""))</f>
        <v>1</v>
      </c>
      <c r="AH1218" s="173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2">
        <v>2020</v>
      </c>
      <c r="C1219" s="172">
        <v>11</v>
      </c>
      <c r="D1219" s="57" t="str">
        <f t="shared" si="229"/>
        <v>Q3</v>
      </c>
      <c r="E1219" s="16" t="s">
        <v>35</v>
      </c>
      <c r="F1219" s="172">
        <v>2020</v>
      </c>
      <c r="G1219" s="172">
        <v>11</v>
      </c>
      <c r="H1219" s="175"/>
      <c r="I1219" s="57" t="str">
        <f t="shared" si="232"/>
        <v>Q3</v>
      </c>
      <c r="J1219" s="175" t="s">
        <v>1412</v>
      </c>
      <c r="K1219" s="175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78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4">
        <v>0.1227</v>
      </c>
      <c r="AE1219" s="173">
        <f t="shared" si="235"/>
        <v>0</v>
      </c>
      <c r="AF1219" s="173" t="str">
        <f>IF(AND(COUNTIFS($J$18:J1219,J1219)=1,AE1219=1),1,"")</f>
        <v/>
      </c>
      <c r="AG1219" s="173">
        <f>IF(C1219="","",IF(AND(COUNTIFS($J$18:J1219,J1219)=1,C1219&lt;&gt;""),1,""))</f>
        <v>1</v>
      </c>
      <c r="AH1219" s="173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2">
        <v>2020</v>
      </c>
      <c r="C1220" s="172">
        <v>11</v>
      </c>
      <c r="D1220" s="57" t="str">
        <f t="shared" si="229"/>
        <v>Q3</v>
      </c>
      <c r="E1220" s="16" t="s">
        <v>35</v>
      </c>
      <c r="F1220" s="172">
        <v>2020</v>
      </c>
      <c r="G1220" s="172">
        <v>11</v>
      </c>
      <c r="H1220" s="175"/>
      <c r="I1220" s="57" t="str">
        <f t="shared" si="232"/>
        <v>Q3</v>
      </c>
      <c r="J1220" s="175" t="s">
        <v>1414</v>
      </c>
      <c r="K1220" s="175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78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4">
        <v>0.13669999999999999</v>
      </c>
      <c r="AE1220" s="173">
        <f t="shared" si="235"/>
        <v>0</v>
      </c>
      <c r="AF1220" s="173" t="str">
        <f>IF(AND(COUNTIFS($J$18:J1220,J1220)=1,AE1220=1),1,"")</f>
        <v/>
      </c>
      <c r="AG1220" s="173">
        <f>IF(C1220="","",IF(AND(COUNTIFS($J$18:J1220,J1220)=1,C1220&lt;&gt;""),1,""))</f>
        <v>1</v>
      </c>
      <c r="AH1220" s="173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2">
        <v>2020</v>
      </c>
      <c r="C1221" s="172">
        <v>11</v>
      </c>
      <c r="D1221" s="57" t="str">
        <f t="shared" si="229"/>
        <v>Q3</v>
      </c>
      <c r="E1221" s="16" t="s">
        <v>35</v>
      </c>
      <c r="F1221" s="172">
        <v>2020</v>
      </c>
      <c r="G1221" s="172">
        <v>12</v>
      </c>
      <c r="H1221" s="175"/>
      <c r="I1221" s="57" t="str">
        <f t="shared" si="232"/>
        <v>Q3</v>
      </c>
      <c r="J1221" s="175" t="s">
        <v>1416</v>
      </c>
      <c r="K1221" s="175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78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4">
        <v>0.10829999999999999</v>
      </c>
      <c r="AE1221" s="173">
        <f t="shared" si="235"/>
        <v>0</v>
      </c>
      <c r="AF1221" s="173" t="str">
        <f>IF(AND(COUNTIFS($J$18:J1221,J1221)=1,AE1221=1),1,"")</f>
        <v/>
      </c>
      <c r="AG1221" s="173">
        <f>IF(C1221="","",IF(AND(COUNTIFS($J$18:J1221,J1221)=1,C1221&lt;&gt;""),1,""))</f>
        <v>1</v>
      </c>
      <c r="AH1221" s="173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2">
        <v>2020</v>
      </c>
      <c r="C1222" s="172">
        <v>11</v>
      </c>
      <c r="D1222" s="57" t="str">
        <f t="shared" si="229"/>
        <v>Q3</v>
      </c>
      <c r="E1222" s="16" t="s">
        <v>35</v>
      </c>
      <c r="F1222" s="172">
        <v>2020</v>
      </c>
      <c r="G1222" s="172">
        <v>12</v>
      </c>
      <c r="H1222" s="175"/>
      <c r="I1222" s="57" t="str">
        <f t="shared" si="232"/>
        <v>Q3</v>
      </c>
      <c r="J1222" s="175" t="s">
        <v>1417</v>
      </c>
      <c r="K1222" s="175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78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4">
        <v>0.16070000000000001</v>
      </c>
      <c r="AE1222" s="173">
        <f t="shared" si="235"/>
        <v>0</v>
      </c>
      <c r="AF1222" s="173" t="str">
        <f>IF(AND(COUNTIFS($J$18:J1222,J1222)=1,AE1222=1),1,"")</f>
        <v/>
      </c>
      <c r="AG1222" s="173">
        <f>IF(C1222="","",IF(AND(COUNTIFS($J$18:J1222,J1222)=1,C1222&lt;&gt;""),1,""))</f>
        <v>1</v>
      </c>
      <c r="AH1222" s="173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2">
        <v>2020</v>
      </c>
      <c r="C1223" s="172">
        <v>11</v>
      </c>
      <c r="D1223" s="57" t="str">
        <f t="shared" si="229"/>
        <v>Q3</v>
      </c>
      <c r="E1223" s="16" t="s">
        <v>35</v>
      </c>
      <c r="F1223" s="172">
        <v>2020</v>
      </c>
      <c r="G1223" s="172">
        <v>12</v>
      </c>
      <c r="H1223" s="175"/>
      <c r="I1223" s="57" t="str">
        <f t="shared" si="232"/>
        <v>Q3</v>
      </c>
      <c r="J1223" s="175" t="s">
        <v>1419</v>
      </c>
      <c r="K1223" s="175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78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4">
        <v>0.11840000000000001</v>
      </c>
      <c r="AE1223" s="173">
        <f t="shared" si="235"/>
        <v>1</v>
      </c>
      <c r="AF1223" s="173">
        <f>IF(AND(COUNTIFS($J$18:J1223,J1223)=1,AE1223=1),1,"")</f>
        <v>1</v>
      </c>
      <c r="AG1223" s="173">
        <f>IF(C1223="","",IF(AND(COUNTIFS($J$18:J1223,J1223)=1,C1223&lt;&gt;""),1,""))</f>
        <v>1</v>
      </c>
      <c r="AH1223" s="173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2">
        <v>2020</v>
      </c>
      <c r="C1224" s="172">
        <v>11</v>
      </c>
      <c r="D1224" s="57" t="str">
        <f t="shared" si="229"/>
        <v>Q3</v>
      </c>
      <c r="E1224" s="16" t="s">
        <v>35</v>
      </c>
      <c r="F1224" s="172">
        <v>2020</v>
      </c>
      <c r="G1224" s="172">
        <v>12</v>
      </c>
      <c r="H1224" s="175"/>
      <c r="I1224" s="57" t="str">
        <f t="shared" si="232"/>
        <v>Q3</v>
      </c>
      <c r="J1224" s="175" t="s">
        <v>1419</v>
      </c>
      <c r="K1224" s="175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78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4">
        <v>0.11840000000000001</v>
      </c>
      <c r="AE1224" s="173">
        <f t="shared" si="235"/>
        <v>1</v>
      </c>
      <c r="AF1224" s="173" t="str">
        <f>IF(AND(COUNTIFS($J$18:J1224,J1224)=1,AE1224=1),1,"")</f>
        <v/>
      </c>
      <c r="AG1224" s="173" t="str">
        <f>IF(C1224="","",IF(AND(COUNTIFS($J$18:J1224,J1224)=1,C1224&lt;&gt;""),1,""))</f>
        <v/>
      </c>
      <c r="AH1224" s="173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2">
        <v>2020</v>
      </c>
      <c r="C1225" s="172">
        <v>9</v>
      </c>
      <c r="D1225" s="57" t="str">
        <f t="shared" si="229"/>
        <v>Q2</v>
      </c>
      <c r="E1225" s="16" t="s">
        <v>35</v>
      </c>
      <c r="F1225" s="172">
        <v>2020</v>
      </c>
      <c r="G1225" s="172">
        <v>11</v>
      </c>
      <c r="H1225" s="175"/>
      <c r="I1225" s="57" t="str">
        <f t="shared" si="232"/>
        <v>Q3</v>
      </c>
      <c r="J1225" s="175" t="s">
        <v>1421</v>
      </c>
      <c r="K1225" s="175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76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4">
        <v>0.1203</v>
      </c>
      <c r="AE1225" s="173">
        <f t="shared" si="235"/>
        <v>0</v>
      </c>
      <c r="AF1225" s="173" t="str">
        <f>IF(AND(COUNTIFS($J$18:J1225,J1225)=1,AE1225=1),1,"")</f>
        <v/>
      </c>
      <c r="AG1225" s="173">
        <f>IF(C1225="","",IF(AND(COUNTIFS($J$18:J1225,J1225)=1,C1225&lt;&gt;""),1,""))</f>
        <v>1</v>
      </c>
      <c r="AH1225" s="173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2">
        <v>2020</v>
      </c>
      <c r="C1226" s="172">
        <v>9</v>
      </c>
      <c r="D1226" s="57" t="str">
        <f t="shared" si="229"/>
        <v>Q2</v>
      </c>
      <c r="E1226" s="16" t="s">
        <v>35</v>
      </c>
      <c r="F1226" s="172">
        <v>2020</v>
      </c>
      <c r="G1226" s="172">
        <v>11</v>
      </c>
      <c r="H1226" s="175"/>
      <c r="I1226" s="57" t="str">
        <f t="shared" si="232"/>
        <v>Q3</v>
      </c>
      <c r="J1226" s="175" t="s">
        <v>1421</v>
      </c>
      <c r="K1226" s="175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76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4">
        <v>0.1203</v>
      </c>
      <c r="AE1226" s="173">
        <f t="shared" si="235"/>
        <v>0</v>
      </c>
      <c r="AF1226" s="173" t="str">
        <f>IF(AND(COUNTIFS($J$18:J1226,J1226)=1,AE1226=1),1,"")</f>
        <v/>
      </c>
      <c r="AG1226" s="173" t="str">
        <f>IF(C1226="","",IF(AND(COUNTIFS($J$18:J1226,J1226)=1,C1226&lt;&gt;""),1,""))</f>
        <v/>
      </c>
      <c r="AH1226" s="173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2">
        <v>2020</v>
      </c>
      <c r="C1227" s="172">
        <v>11</v>
      </c>
      <c r="D1227" s="57" t="str">
        <f t="shared" si="229"/>
        <v>Q3</v>
      </c>
      <c r="E1227" s="16" t="s">
        <v>35</v>
      </c>
      <c r="F1227" s="172">
        <v>2020</v>
      </c>
      <c r="G1227" s="172">
        <v>12</v>
      </c>
      <c r="H1227" s="175"/>
      <c r="I1227" s="57" t="str">
        <f t="shared" si="232"/>
        <v>Q3</v>
      </c>
      <c r="J1227" s="175" t="s">
        <v>1423</v>
      </c>
      <c r="K1227" s="175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76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4">
        <v>0.1915</v>
      </c>
      <c r="AE1227" s="173">
        <f t="shared" si="235"/>
        <v>0</v>
      </c>
      <c r="AF1227" s="173" t="str">
        <f>IF(AND(COUNTIFS($J$18:J1227,J1227)=1,AE1227=1),1,"")</f>
        <v/>
      </c>
      <c r="AG1227" s="173">
        <f>IF(C1227="","",IF(AND(COUNTIFS($J$18:J1227,J1227)=1,C1227&lt;&gt;""),1,""))</f>
        <v>1</v>
      </c>
      <c r="AH1227" s="173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2">
        <v>2020</v>
      </c>
      <c r="C1228" s="172">
        <v>11</v>
      </c>
      <c r="D1228" s="57" t="str">
        <f t="shared" si="229"/>
        <v>Q3</v>
      </c>
      <c r="E1228" s="16" t="s">
        <v>35</v>
      </c>
      <c r="F1228" s="172">
        <v>2020</v>
      </c>
      <c r="G1228" s="172">
        <v>12</v>
      </c>
      <c r="H1228" s="175"/>
      <c r="I1228" s="57" t="str">
        <f t="shared" si="232"/>
        <v>Q3</v>
      </c>
      <c r="J1228" s="175" t="s">
        <v>1425</v>
      </c>
      <c r="K1228" s="175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78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4">
        <v>0.13930000000000001</v>
      </c>
      <c r="AE1228" s="173">
        <f t="shared" si="235"/>
        <v>0</v>
      </c>
      <c r="AF1228" s="173" t="str">
        <f>IF(AND(COUNTIFS($J$18:J1228,J1228)=1,AE1228=1),1,"")</f>
        <v/>
      </c>
      <c r="AG1228" s="173">
        <f>IF(C1228="","",IF(AND(COUNTIFS($J$18:J1228,J1228)=1,C1228&lt;&gt;""),1,""))</f>
        <v>1</v>
      </c>
      <c r="AH1228" s="173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2">
        <v>2020</v>
      </c>
      <c r="C1229" s="172">
        <v>12</v>
      </c>
      <c r="D1229" s="57" t="str">
        <f t="shared" si="229"/>
        <v>Q3</v>
      </c>
      <c r="E1229" s="16" t="s">
        <v>35</v>
      </c>
      <c r="F1229" s="172">
        <v>2020</v>
      </c>
      <c r="G1229" s="172">
        <v>12</v>
      </c>
      <c r="H1229" s="175"/>
      <c r="I1229" s="57" t="str">
        <f t="shared" si="232"/>
        <v>Q3</v>
      </c>
      <c r="J1229" s="175" t="s">
        <v>1426</v>
      </c>
      <c r="K1229" s="175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78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4">
        <v>0.1128</v>
      </c>
      <c r="AE1229" s="173">
        <f t="shared" si="235"/>
        <v>1</v>
      </c>
      <c r="AF1229" s="173">
        <f>IF(AND(COUNTIFS($J$18:J1229,J1229)=1,AE1229=1),1,"")</f>
        <v>1</v>
      </c>
      <c r="AG1229" s="173">
        <f>IF(C1229="","",IF(AND(COUNTIFS($J$18:J1229,J1229)=1,C1229&lt;&gt;""),1,""))</f>
        <v>1</v>
      </c>
      <c r="AH1229" s="173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2">
        <v>2020</v>
      </c>
      <c r="C1230" s="172">
        <v>12</v>
      </c>
      <c r="D1230" s="57" t="str">
        <f t="shared" si="229"/>
        <v>Q3</v>
      </c>
      <c r="E1230" s="16" t="s">
        <v>35</v>
      </c>
      <c r="F1230" s="172">
        <v>2020</v>
      </c>
      <c r="G1230" s="172">
        <v>12</v>
      </c>
      <c r="H1230" s="175"/>
      <c r="I1230" s="57" t="str">
        <f t="shared" si="232"/>
        <v>Q3</v>
      </c>
      <c r="J1230" s="175" t="s">
        <v>1428</v>
      </c>
      <c r="K1230" s="175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78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4">
        <v>0.14649999999999999</v>
      </c>
      <c r="AE1230" s="173">
        <f t="shared" si="235"/>
        <v>0</v>
      </c>
      <c r="AF1230" s="173" t="str">
        <f>IF(AND(COUNTIFS($J$18:J1230,J1230)=1,AE1230=1),1,"")</f>
        <v/>
      </c>
      <c r="AG1230" s="173">
        <f>IF(C1230="","",IF(AND(COUNTIFS($J$18:J1230,J1230)=1,C1230&lt;&gt;""),1,""))</f>
        <v>1</v>
      </c>
      <c r="AH1230" s="173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2">
        <v>2020</v>
      </c>
      <c r="C1231" s="172">
        <v>9</v>
      </c>
      <c r="D1231" s="57" t="str">
        <f t="shared" si="229"/>
        <v>Q2</v>
      </c>
      <c r="E1231" s="16" t="s">
        <v>35</v>
      </c>
      <c r="F1231" s="172">
        <v>2020</v>
      </c>
      <c r="G1231" s="172">
        <v>12</v>
      </c>
      <c r="H1231" s="175"/>
      <c r="I1231" s="57" t="str">
        <f t="shared" si="232"/>
        <v>Q3</v>
      </c>
      <c r="J1231" s="175" t="s">
        <v>1429</v>
      </c>
      <c r="K1231" s="175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78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4">
        <v>0.11459999999999999</v>
      </c>
      <c r="AE1231" s="173">
        <f t="shared" si="235"/>
        <v>0</v>
      </c>
      <c r="AF1231" s="173" t="str">
        <f>IF(AND(COUNTIFS($J$18:J1231,J1231)=1,AE1231=1),1,"")</f>
        <v/>
      </c>
      <c r="AG1231" s="173">
        <f>IF(C1231="","",IF(AND(COUNTIFS($J$18:J1231,J1231)=1,C1231&lt;&gt;""),1,""))</f>
        <v>1</v>
      </c>
      <c r="AH1231" s="173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2">
        <v>2020</v>
      </c>
      <c r="C1232" s="172">
        <v>9</v>
      </c>
      <c r="D1232" s="57" t="str">
        <f t="shared" si="229"/>
        <v>Q2</v>
      </c>
      <c r="E1232" s="16" t="s">
        <v>35</v>
      </c>
      <c r="F1232" s="172">
        <v>2020</v>
      </c>
      <c r="G1232" s="172">
        <v>12</v>
      </c>
      <c r="H1232" s="175"/>
      <c r="I1232" s="57" t="str">
        <f t="shared" si="232"/>
        <v>Q3</v>
      </c>
      <c r="J1232" s="175" t="s">
        <v>1429</v>
      </c>
      <c r="K1232" s="175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78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4">
        <v>0.11559999999999999</v>
      </c>
      <c r="AE1232" s="173">
        <f t="shared" si="235"/>
        <v>1</v>
      </c>
      <c r="AF1232" s="173" t="str">
        <f>IF(AND(COUNTIFS($J$18:J1232,J1232)=1,AE1232=1),1,"")</f>
        <v/>
      </c>
      <c r="AG1232" s="173" t="str">
        <f>IF(C1232="","",IF(AND(COUNTIFS($J$18:J1232,J1232)=1,C1232&lt;&gt;""),1,""))</f>
        <v/>
      </c>
      <c r="AH1232" s="173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2">
        <v>2020</v>
      </c>
      <c r="C1233" s="172">
        <v>7</v>
      </c>
      <c r="D1233" s="57" t="str">
        <f t="shared" si="229"/>
        <v>Q2</v>
      </c>
      <c r="E1233" s="16" t="s">
        <v>35</v>
      </c>
      <c r="F1233" s="172">
        <v>2021</v>
      </c>
      <c r="G1233" s="172">
        <v>3</v>
      </c>
      <c r="H1233" s="175"/>
      <c r="I1233" s="57" t="str">
        <f t="shared" si="232"/>
        <v>Q4</v>
      </c>
      <c r="J1233" s="175" t="s">
        <v>1432</v>
      </c>
      <c r="K1233" s="175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76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4">
        <v>0.1331</v>
      </c>
      <c r="AE1233" s="173">
        <f t="shared" si="235"/>
        <v>0</v>
      </c>
      <c r="AF1233" s="173" t="str">
        <f>IF(AND(COUNTIFS($J$18:J1233,J1233)=1,AE1233=1),1,"")</f>
        <v/>
      </c>
      <c r="AG1233" s="173">
        <f>IF(C1233="","",IF(AND(COUNTIFS($J$18:J1233,J1233)=1,C1233&lt;&gt;""),1,""))</f>
        <v>1</v>
      </c>
      <c r="AH1233" s="173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2">
        <v>2020</v>
      </c>
      <c r="C1234" s="172">
        <v>8</v>
      </c>
      <c r="D1234" s="57" t="str">
        <f t="shared" si="229"/>
        <v>Q2</v>
      </c>
      <c r="E1234" s="16" t="s">
        <v>35</v>
      </c>
      <c r="F1234" s="172">
        <v>2021</v>
      </c>
      <c r="G1234" s="172">
        <v>1</v>
      </c>
      <c r="H1234" s="175"/>
      <c r="I1234" s="57" t="str">
        <f t="shared" si="232"/>
        <v>Q4</v>
      </c>
      <c r="J1234" s="175" t="s">
        <v>1434</v>
      </c>
      <c r="K1234" s="175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76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4">
        <v>0.16109999999999999</v>
      </c>
      <c r="AE1234" s="173">
        <f t="shared" si="235"/>
        <v>1</v>
      </c>
      <c r="AF1234" s="173">
        <f>IF(AND(COUNTIFS($J$18:J1234,J1234)=1,AE1234=1),1,"")</f>
        <v>1</v>
      </c>
      <c r="AG1234" s="173">
        <f>IF(C1234="","",IF(AND(COUNTIFS($J$18:J1234,J1234)=1,C1234&lt;&gt;""),1,""))</f>
        <v>1</v>
      </c>
      <c r="AH1234" s="173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2">
        <v>2020</v>
      </c>
      <c r="C1235" s="172">
        <v>8</v>
      </c>
      <c r="D1235" s="57" t="str">
        <f t="shared" si="229"/>
        <v>Q2</v>
      </c>
      <c r="E1235" s="16" t="s">
        <v>35</v>
      </c>
      <c r="F1235" s="172">
        <v>2021</v>
      </c>
      <c r="G1235" s="172">
        <v>1</v>
      </c>
      <c r="H1235" s="175"/>
      <c r="I1235" s="57" t="str">
        <f t="shared" si="232"/>
        <v>Q4</v>
      </c>
      <c r="J1235" s="175" t="s">
        <v>1434</v>
      </c>
      <c r="K1235" s="175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76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4">
        <v>0.16109999999999999</v>
      </c>
      <c r="AE1235" s="173">
        <f t="shared" si="235"/>
        <v>1</v>
      </c>
      <c r="AF1235" s="173" t="str">
        <f>IF(AND(COUNTIFS($J$18:J1235,J1235)=1,AE1235=1),1,"")</f>
        <v/>
      </c>
      <c r="AG1235" s="173" t="str">
        <f>IF(C1235="","",IF(AND(COUNTIFS($J$18:J1235,J1235)=1,C1235&lt;&gt;""),1,""))</f>
        <v/>
      </c>
      <c r="AH1235" s="173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2">
        <v>2020</v>
      </c>
      <c r="C1236" s="172">
        <v>9</v>
      </c>
      <c r="D1236" s="57" t="str">
        <f t="shared" si="229"/>
        <v>Q2</v>
      </c>
      <c r="E1236" s="16" t="s">
        <v>35</v>
      </c>
      <c r="F1236" s="172">
        <v>2021</v>
      </c>
      <c r="G1236" s="172">
        <v>2</v>
      </c>
      <c r="H1236" s="175"/>
      <c r="I1236" s="57" t="str">
        <f t="shared" si="232"/>
        <v>Q4</v>
      </c>
      <c r="J1236" s="175" t="s">
        <v>1436</v>
      </c>
      <c r="K1236" s="175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78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4">
        <v>0.1205</v>
      </c>
      <c r="AE1236" s="173">
        <f t="shared" si="235"/>
        <v>0</v>
      </c>
      <c r="AF1236" s="173" t="str">
        <f>IF(AND(COUNTIFS($J$18:J1236,J1236)=1,AE1236=1),1,"")</f>
        <v/>
      </c>
      <c r="AG1236" s="173">
        <f>IF(C1236="","",IF(AND(COUNTIFS($J$18:J1236,J1236)=1,C1236&lt;&gt;""),1,""))</f>
        <v>1</v>
      </c>
      <c r="AH1236" s="173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2">
        <v>2020</v>
      </c>
      <c r="C1237" s="172">
        <v>9</v>
      </c>
      <c r="D1237" s="57" t="str">
        <f t="shared" si="229"/>
        <v>Q2</v>
      </c>
      <c r="E1237" s="16" t="s">
        <v>35</v>
      </c>
      <c r="F1237" s="172">
        <v>2021</v>
      </c>
      <c r="G1237" s="172">
        <v>2</v>
      </c>
      <c r="H1237" s="175"/>
      <c r="I1237" s="57" t="str">
        <f t="shared" si="232"/>
        <v>Q4</v>
      </c>
      <c r="J1237" s="175" t="s">
        <v>1438</v>
      </c>
      <c r="K1237" s="175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78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4">
        <v>0.1205</v>
      </c>
      <c r="AE1237" s="173">
        <f t="shared" si="235"/>
        <v>0</v>
      </c>
      <c r="AF1237" s="173" t="str">
        <f>IF(AND(COUNTIFS($J$18:J1237,J1237)=1,AE1237=1),1,"")</f>
        <v/>
      </c>
      <c r="AG1237" s="173" t="str">
        <f>IF(C1237="","",IF(AND(COUNTIFS($J$18:J1237,J1237)=1,C1237&lt;&gt;""),1,""))</f>
        <v/>
      </c>
      <c r="AH1237" s="173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2">
        <v>2020</v>
      </c>
      <c r="C1238" s="172">
        <v>9</v>
      </c>
      <c r="D1238" s="57" t="str">
        <f t="shared" si="229"/>
        <v>Q2</v>
      </c>
      <c r="E1238" s="16" t="s">
        <v>35</v>
      </c>
      <c r="F1238" s="172">
        <v>2021</v>
      </c>
      <c r="G1238" s="172">
        <v>3</v>
      </c>
      <c r="H1238" s="175"/>
      <c r="I1238" s="57" t="str">
        <f t="shared" si="232"/>
        <v>Q4</v>
      </c>
      <c r="J1238" s="175" t="s">
        <v>1439</v>
      </c>
      <c r="K1238" s="175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78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4">
        <v>0.1236</v>
      </c>
      <c r="AE1238" s="173">
        <f t="shared" si="235"/>
        <v>0</v>
      </c>
      <c r="AF1238" s="173" t="str">
        <f>IF(AND(COUNTIFS($J$18:J1238,J1238)=1,AE1238=1),1,"")</f>
        <v/>
      </c>
      <c r="AG1238" s="173">
        <f>IF(C1238="","",IF(AND(COUNTIFS($J$18:J1238,J1238)=1,C1238&lt;&gt;""),1,""))</f>
        <v>1</v>
      </c>
      <c r="AH1238" s="173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2">
        <v>2020</v>
      </c>
      <c r="C1239" s="172">
        <v>9</v>
      </c>
      <c r="D1239" s="57" t="str">
        <f t="shared" si="229"/>
        <v>Q2</v>
      </c>
      <c r="E1239" s="16" t="s">
        <v>35</v>
      </c>
      <c r="F1239" s="172">
        <v>2021</v>
      </c>
      <c r="G1239" s="172">
        <v>3</v>
      </c>
      <c r="H1239" s="175"/>
      <c r="I1239" s="57" t="str">
        <f t="shared" si="232"/>
        <v>Q4</v>
      </c>
      <c r="J1239" s="175" t="s">
        <v>1439</v>
      </c>
      <c r="K1239" s="175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78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4">
        <v>0.1236</v>
      </c>
      <c r="AE1239" s="173">
        <f t="shared" si="235"/>
        <v>0</v>
      </c>
      <c r="AF1239" s="173" t="str">
        <f>IF(AND(COUNTIFS($J$18:J1239,J1239)=1,AE1239=1),1,"")</f>
        <v/>
      </c>
      <c r="AG1239" s="173" t="str">
        <f>IF(C1239="","",IF(AND(COUNTIFS($J$18:J1239,J1239)=1,C1239&lt;&gt;""),1,""))</f>
        <v/>
      </c>
      <c r="AH1239" s="173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2">
        <v>2020</v>
      </c>
      <c r="C1240" s="172">
        <v>10</v>
      </c>
      <c r="D1240" s="57" t="str">
        <f t="shared" si="229"/>
        <v>Q3</v>
      </c>
      <c r="E1240" s="16" t="s">
        <v>35</v>
      </c>
      <c r="F1240" s="172">
        <v>2021</v>
      </c>
      <c r="G1240" s="172">
        <v>1</v>
      </c>
      <c r="H1240" s="175"/>
      <c r="I1240" s="57" t="str">
        <f t="shared" si="232"/>
        <v>Q4</v>
      </c>
      <c r="J1240" s="175" t="s">
        <v>1440</v>
      </c>
      <c r="K1240" s="175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78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4">
        <v>0.1014</v>
      </c>
      <c r="AE1240" s="173">
        <f t="shared" si="235"/>
        <v>0</v>
      </c>
      <c r="AF1240" s="173" t="str">
        <f>IF(AND(COUNTIFS($J$18:J1240,J1240)=1,AE1240=1),1,"")</f>
        <v/>
      </c>
      <c r="AG1240" s="173">
        <f>IF(C1240="","",IF(AND(COUNTIFS($J$18:J1240,J1240)=1,C1240&lt;&gt;""),1,""))</f>
        <v>1</v>
      </c>
      <c r="AH1240" s="173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2">
        <v>2020</v>
      </c>
      <c r="C1241" s="172">
        <v>10</v>
      </c>
      <c r="D1241" s="57" t="str">
        <f t="shared" si="229"/>
        <v>Q3</v>
      </c>
      <c r="E1241" s="16" t="s">
        <v>35</v>
      </c>
      <c r="F1241" s="172">
        <v>2021</v>
      </c>
      <c r="G1241" s="172">
        <v>1</v>
      </c>
      <c r="H1241" s="175"/>
      <c r="I1241" s="57" t="str">
        <f t="shared" si="232"/>
        <v>Q4</v>
      </c>
      <c r="J1241" s="175" t="s">
        <v>1440</v>
      </c>
      <c r="K1241" s="175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78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4">
        <v>0.1014</v>
      </c>
      <c r="AE1241" s="173">
        <f t="shared" si="235"/>
        <v>0</v>
      </c>
      <c r="AF1241" s="173" t="str">
        <f>IF(AND(COUNTIFS($J$18:J1241,J1241)=1,AE1241=1),1,"")</f>
        <v/>
      </c>
      <c r="AG1241" s="173" t="str">
        <f>IF(C1241="","",IF(AND(COUNTIFS($J$18:J1241,J1241)=1,C1241&lt;&gt;""),1,""))</f>
        <v/>
      </c>
      <c r="AH1241" s="173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2">
        <v>2020</v>
      </c>
      <c r="C1242" s="172">
        <v>10</v>
      </c>
      <c r="D1242" s="57" t="str">
        <f t="shared" si="229"/>
        <v>Q3</v>
      </c>
      <c r="E1242" s="16" t="s">
        <v>35</v>
      </c>
      <c r="F1242" s="172">
        <v>2021</v>
      </c>
      <c r="G1242" s="172">
        <v>1</v>
      </c>
      <c r="H1242" s="175"/>
      <c r="I1242" s="57" t="str">
        <f t="shared" si="232"/>
        <v>Q4</v>
      </c>
      <c r="J1242" s="175" t="s">
        <v>1440</v>
      </c>
      <c r="K1242" s="175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78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4">
        <v>0.1014</v>
      </c>
      <c r="AE1242" s="173">
        <f t="shared" si="235"/>
        <v>0</v>
      </c>
      <c r="AF1242" s="173" t="str">
        <f>IF(AND(COUNTIFS($J$18:J1242,J1242)=1,AE1242=1),1,"")</f>
        <v/>
      </c>
      <c r="AG1242" s="173" t="str">
        <f>IF(C1242="","",IF(AND(COUNTIFS($J$18:J1242,J1242)=1,C1242&lt;&gt;""),1,""))</f>
        <v/>
      </c>
      <c r="AH1242" s="173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2">
        <v>2020</v>
      </c>
      <c r="C1243" s="172">
        <v>10</v>
      </c>
      <c r="D1243" s="57" t="str">
        <f t="shared" si="229"/>
        <v>Q3</v>
      </c>
      <c r="E1243" s="16" t="s">
        <v>35</v>
      </c>
      <c r="F1243" s="172">
        <v>2021</v>
      </c>
      <c r="G1243" s="172">
        <v>1</v>
      </c>
      <c r="H1243" s="175"/>
      <c r="I1243" s="57" t="str">
        <f t="shared" si="232"/>
        <v>Q4</v>
      </c>
      <c r="J1243" s="175" t="s">
        <v>1440</v>
      </c>
      <c r="K1243" s="175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78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4">
        <v>0.1014</v>
      </c>
      <c r="AE1243" s="173">
        <f t="shared" si="235"/>
        <v>0</v>
      </c>
      <c r="AF1243" s="173" t="str">
        <f>IF(AND(COUNTIFS($J$18:J1243,J1243)=1,AE1243=1),1,"")</f>
        <v/>
      </c>
      <c r="AG1243" s="173" t="str">
        <f>IF(C1243="","",IF(AND(COUNTIFS($J$18:J1243,J1243)=1,C1243&lt;&gt;""),1,""))</f>
        <v/>
      </c>
      <c r="AH1243" s="173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2">
        <v>2020</v>
      </c>
      <c r="C1244" s="172">
        <v>10</v>
      </c>
      <c r="D1244" s="57" t="str">
        <f t="shared" si="229"/>
        <v>Q3</v>
      </c>
      <c r="E1244" s="16" t="s">
        <v>35</v>
      </c>
      <c r="F1244" s="172">
        <v>2021</v>
      </c>
      <c r="G1244" s="172">
        <v>1</v>
      </c>
      <c r="H1244" s="175"/>
      <c r="I1244" s="57" t="str">
        <f t="shared" si="232"/>
        <v>Q4</v>
      </c>
      <c r="J1244" s="175" t="s">
        <v>1440</v>
      </c>
      <c r="K1244" s="175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78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4">
        <v>0.1014</v>
      </c>
      <c r="AE1244" s="173">
        <f t="shared" si="235"/>
        <v>0</v>
      </c>
      <c r="AF1244" s="173" t="str">
        <f>IF(AND(COUNTIFS($J$18:J1244,J1244)=1,AE1244=1),1,"")</f>
        <v/>
      </c>
      <c r="AG1244" s="173" t="str">
        <f>IF(C1244="","",IF(AND(COUNTIFS($J$18:J1244,J1244)=1,C1244&lt;&gt;""),1,""))</f>
        <v/>
      </c>
      <c r="AH1244" s="173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2">
        <v>2020</v>
      </c>
      <c r="C1245" s="172">
        <v>10</v>
      </c>
      <c r="D1245" s="57" t="str">
        <f t="shared" si="229"/>
        <v>Q3</v>
      </c>
      <c r="E1245" s="16" t="s">
        <v>35</v>
      </c>
      <c r="F1245" s="172">
        <v>2021</v>
      </c>
      <c r="G1245" s="172">
        <v>1</v>
      </c>
      <c r="H1245" s="175"/>
      <c r="I1245" s="57" t="str">
        <f t="shared" si="232"/>
        <v>Q4</v>
      </c>
      <c r="J1245" s="175" t="s">
        <v>1385</v>
      </c>
      <c r="K1245" s="175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78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4">
        <v>0.1017</v>
      </c>
      <c r="AE1245" s="173">
        <f t="shared" si="235"/>
        <v>0</v>
      </c>
      <c r="AF1245" s="173" t="str">
        <f>IF(AND(COUNTIFS($J$18:J1245,J1245)=1,AE1245=1),1,"")</f>
        <v/>
      </c>
      <c r="AG1245" s="173" t="str">
        <f>IF(C1245="","",IF(AND(COUNTIFS($J$18:J1245,J1245)=1,C1245&lt;&gt;""),1,""))</f>
        <v/>
      </c>
      <c r="AH1245" s="173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2">
        <v>2020</v>
      </c>
      <c r="C1246" s="172">
        <v>10</v>
      </c>
      <c r="D1246" s="57" t="str">
        <f t="shared" si="229"/>
        <v>Q3</v>
      </c>
      <c r="E1246" s="16" t="s">
        <v>35</v>
      </c>
      <c r="F1246" s="172">
        <v>2021</v>
      </c>
      <c r="G1246" s="172">
        <v>1</v>
      </c>
      <c r="H1246" s="175"/>
      <c r="I1246" s="57" t="str">
        <f t="shared" si="232"/>
        <v>Q4</v>
      </c>
      <c r="J1246" s="175" t="s">
        <v>1441</v>
      </c>
      <c r="K1246" s="175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78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4">
        <v>0.11559999999999999</v>
      </c>
      <c r="AE1246" s="173">
        <f t="shared" si="235"/>
        <v>1</v>
      </c>
      <c r="AF1246" s="173">
        <f>IF(AND(COUNTIFS($J$18:J1246,J1246)=1,AE1246=1),1,"")</f>
        <v>1</v>
      </c>
      <c r="AG1246" s="173">
        <f>IF(C1246="","",IF(AND(COUNTIFS($J$18:J1246,J1246)=1,C1246&lt;&gt;""),1,""))</f>
        <v>1</v>
      </c>
      <c r="AH1246" s="173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2">
        <v>2020</v>
      </c>
      <c r="C1247" s="172">
        <v>10</v>
      </c>
      <c r="D1247" s="57" t="str">
        <f t="shared" si="229"/>
        <v>Q3</v>
      </c>
      <c r="E1247" s="16" t="s">
        <v>35</v>
      </c>
      <c r="F1247" s="172">
        <v>2021</v>
      </c>
      <c r="G1247" s="172">
        <v>1</v>
      </c>
      <c r="H1247" s="175"/>
      <c r="I1247" s="57" t="str">
        <f t="shared" si="232"/>
        <v>Q4</v>
      </c>
      <c r="J1247" s="175" t="s">
        <v>1441</v>
      </c>
      <c r="K1247" s="175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78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4">
        <v>0.11559999999999999</v>
      </c>
      <c r="AE1247" s="173">
        <f t="shared" si="235"/>
        <v>1</v>
      </c>
      <c r="AF1247" s="173" t="str">
        <f>IF(AND(COUNTIFS($J$18:J1247,J1247)=1,AE1247=1),1,"")</f>
        <v/>
      </c>
      <c r="AG1247" s="173" t="str">
        <f>IF(C1247="","",IF(AND(COUNTIFS($J$18:J1247,J1247)=1,C1247&lt;&gt;""),1,""))</f>
        <v/>
      </c>
      <c r="AH1247" s="173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2">
        <v>2020</v>
      </c>
      <c r="C1248" s="172">
        <v>10</v>
      </c>
      <c r="D1248" s="57" t="str">
        <f t="shared" si="229"/>
        <v>Q3</v>
      </c>
      <c r="E1248" s="16" t="s">
        <v>35</v>
      </c>
      <c r="F1248" s="172">
        <v>2021</v>
      </c>
      <c r="G1248" s="172">
        <v>1</v>
      </c>
      <c r="H1248" s="175"/>
      <c r="I1248" s="57" t="str">
        <f t="shared" si="232"/>
        <v>Q4</v>
      </c>
      <c r="J1248" s="175" t="s">
        <v>1443</v>
      </c>
      <c r="K1248" s="175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78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4">
        <v>0.1119</v>
      </c>
      <c r="AE1248" s="173">
        <f t="shared" si="235"/>
        <v>0</v>
      </c>
      <c r="AF1248" s="173" t="str">
        <f>IF(AND(COUNTIFS($J$18:J1248,J1248)=1,AE1248=1),1,"")</f>
        <v/>
      </c>
      <c r="AG1248" s="173">
        <f>IF(C1248="","",IF(AND(COUNTIFS($J$18:J1248,J1248)=1,C1248&lt;&gt;""),1,""))</f>
        <v>1</v>
      </c>
      <c r="AH1248" s="173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2">
        <v>2020</v>
      </c>
      <c r="C1249" s="172">
        <v>10</v>
      </c>
      <c r="D1249" s="57" t="str">
        <f t="shared" si="229"/>
        <v>Q3</v>
      </c>
      <c r="E1249" s="16" t="s">
        <v>35</v>
      </c>
      <c r="F1249" s="172">
        <v>2021</v>
      </c>
      <c r="G1249" s="172">
        <v>1</v>
      </c>
      <c r="H1249" s="175"/>
      <c r="I1249" s="57" t="str">
        <f t="shared" si="232"/>
        <v>Q4</v>
      </c>
      <c r="J1249" s="175" t="s">
        <v>1444</v>
      </c>
      <c r="K1249" s="175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78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4">
        <v>0.1123</v>
      </c>
      <c r="AE1249" s="173">
        <f t="shared" si="235"/>
        <v>1</v>
      </c>
      <c r="AF1249" s="173">
        <f>IF(AND(COUNTIFS($J$18:J1249,J1249)=1,AE1249=1),1,"")</f>
        <v>1</v>
      </c>
      <c r="AG1249" s="173">
        <f>IF(C1249="","",IF(AND(COUNTIFS($J$18:J1249,J1249)=1,C1249&lt;&gt;""),1,""))</f>
        <v>1</v>
      </c>
      <c r="AH1249" s="173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2">
        <v>2020</v>
      </c>
      <c r="C1250" s="172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2">
        <v>2021</v>
      </c>
      <c r="G1250" s="172">
        <v>1</v>
      </c>
      <c r="H1250" s="175"/>
      <c r="I1250" s="57" t="str">
        <f t="shared" si="232"/>
        <v>Q4</v>
      </c>
      <c r="J1250" s="175" t="s">
        <v>1444</v>
      </c>
      <c r="K1250" s="175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78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4">
        <v>0.1123</v>
      </c>
      <c r="AE1250" s="173">
        <f t="shared" si="235"/>
        <v>1</v>
      </c>
      <c r="AF1250" s="173" t="str">
        <f>IF(AND(COUNTIFS($J$18:J1250,J1250)=1,AE1250=1),1,"")</f>
        <v/>
      </c>
      <c r="AG1250" s="173" t="str">
        <f>IF(C1250="","",IF(AND(COUNTIFS($J$18:J1250,J1250)=1,C1250&lt;&gt;""),1,""))</f>
        <v/>
      </c>
      <c r="AH1250" s="173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2">
        <v>2020</v>
      </c>
      <c r="C1251" s="172">
        <v>10</v>
      </c>
      <c r="D1251" s="57" t="str">
        <f t="shared" si="243"/>
        <v>Q3</v>
      </c>
      <c r="E1251" s="16" t="s">
        <v>35</v>
      </c>
      <c r="F1251" s="172">
        <v>2021</v>
      </c>
      <c r="G1251" s="172">
        <v>1</v>
      </c>
      <c r="H1251" s="175"/>
      <c r="I1251" s="57" t="str">
        <f t="shared" si="232"/>
        <v>Q4</v>
      </c>
      <c r="J1251" s="175" t="s">
        <v>1446</v>
      </c>
      <c r="K1251" s="175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78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4">
        <v>0.13220000000000001</v>
      </c>
      <c r="AE1251" s="173">
        <f t="shared" si="235"/>
        <v>0</v>
      </c>
      <c r="AF1251" s="173" t="str">
        <f>IF(AND(COUNTIFS($J$18:J1251,J1251)=1,AE1251=1),1,"")</f>
        <v/>
      </c>
      <c r="AG1251" s="173">
        <f>IF(C1251="","",IF(AND(COUNTIFS($J$18:J1251,J1251)=1,C1251&lt;&gt;""),1,""))</f>
        <v>1</v>
      </c>
      <c r="AH1251" s="173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2">
        <v>2020</v>
      </c>
      <c r="C1252" s="172">
        <v>10</v>
      </c>
      <c r="D1252" s="57" t="str">
        <f t="shared" si="243"/>
        <v>Q3</v>
      </c>
      <c r="E1252" s="16" t="s">
        <v>35</v>
      </c>
      <c r="F1252" s="172">
        <v>2021</v>
      </c>
      <c r="G1252" s="172">
        <v>1</v>
      </c>
      <c r="H1252" s="175"/>
      <c r="I1252" s="57" t="str">
        <f t="shared" si="232"/>
        <v>Q4</v>
      </c>
      <c r="J1252" s="175" t="s">
        <v>1449</v>
      </c>
      <c r="K1252" s="175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78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3">
        <f t="shared" si="235"/>
        <v>0</v>
      </c>
      <c r="AF1252" s="173" t="str">
        <f>IF(AND(COUNTIFS($J$18:J1252,J1252)=1,AE1252=1),1,"")</f>
        <v/>
      </c>
      <c r="AG1252" s="173">
        <f>IF(C1252="","",IF(AND(COUNTIFS($J$18:J1252,J1252)=1,C1252&lt;&gt;""),1,""))</f>
        <v>1</v>
      </c>
      <c r="AH1252" s="173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2">
        <v>2020</v>
      </c>
      <c r="C1253" s="172">
        <v>10</v>
      </c>
      <c r="D1253" s="57" t="str">
        <f t="shared" si="243"/>
        <v>Q3</v>
      </c>
      <c r="E1253" s="16" t="s">
        <v>35</v>
      </c>
      <c r="F1253" s="172">
        <v>2021</v>
      </c>
      <c r="G1253" s="172">
        <v>1</v>
      </c>
      <c r="H1253" s="175"/>
      <c r="I1253" s="57" t="str">
        <f t="shared" si="232"/>
        <v>Q4</v>
      </c>
      <c r="J1253" s="175" t="s">
        <v>1449</v>
      </c>
      <c r="K1253" s="175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78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3">
        <f t="shared" si="235"/>
        <v>0</v>
      </c>
      <c r="AF1253" s="173" t="str">
        <f>IF(AND(COUNTIFS($J$18:J1253,J1253)=1,AE1253=1),1,"")</f>
        <v/>
      </c>
      <c r="AG1253" s="173" t="str">
        <f>IF(C1253="","",IF(AND(COUNTIFS($J$18:J1253,J1253)=1,C1253&lt;&gt;""),1,""))</f>
        <v/>
      </c>
      <c r="AH1253" s="173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2">
        <v>2020</v>
      </c>
      <c r="C1254" s="172">
        <v>10</v>
      </c>
      <c r="D1254" s="57" t="str">
        <f t="shared" si="243"/>
        <v>Q3</v>
      </c>
      <c r="E1254" s="16" t="s">
        <v>35</v>
      </c>
      <c r="F1254" s="172">
        <v>2021</v>
      </c>
      <c r="G1254" s="172">
        <v>2</v>
      </c>
      <c r="H1254" s="175"/>
      <c r="I1254" s="57" t="str">
        <f t="shared" si="232"/>
        <v>Q4</v>
      </c>
      <c r="J1254" s="175" t="s">
        <v>1450</v>
      </c>
      <c r="K1254" s="175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78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4">
        <v>0.1012</v>
      </c>
      <c r="AE1254" s="173">
        <f t="shared" si="235"/>
        <v>0</v>
      </c>
      <c r="AF1254" s="173" t="str">
        <f>IF(AND(COUNTIFS($J$18:J1254,J1254)=1,AE1254=1),1,"")</f>
        <v/>
      </c>
      <c r="AG1254" s="173">
        <f>IF(C1254="","",IF(AND(COUNTIFS($J$18:J1254,J1254)=1,C1254&lt;&gt;""),1,""))</f>
        <v>1</v>
      </c>
      <c r="AH1254" s="173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2">
        <v>2020</v>
      </c>
      <c r="C1255" s="172">
        <v>10</v>
      </c>
      <c r="D1255" s="57" t="str">
        <f t="shared" si="243"/>
        <v>Q3</v>
      </c>
      <c r="E1255" s="16" t="s">
        <v>35</v>
      </c>
      <c r="F1255" s="172">
        <v>2021</v>
      </c>
      <c r="G1255" s="172">
        <v>2</v>
      </c>
      <c r="H1255" s="175"/>
      <c r="I1255" s="57" t="str">
        <f t="shared" si="232"/>
        <v>Q4</v>
      </c>
      <c r="J1255" s="175" t="s">
        <v>1450</v>
      </c>
      <c r="K1255" s="175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78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4">
        <v>0.1012</v>
      </c>
      <c r="AE1255" s="173">
        <f t="shared" si="235"/>
        <v>0</v>
      </c>
      <c r="AF1255" s="173" t="str">
        <f>IF(AND(COUNTIFS($J$18:J1255,J1255)=1,AE1255=1),1,"")</f>
        <v/>
      </c>
      <c r="AG1255" s="173" t="str">
        <f>IF(C1255="","",IF(AND(COUNTIFS($J$18:J1255,J1255)=1,C1255&lt;&gt;""),1,""))</f>
        <v/>
      </c>
      <c r="AH1255" s="173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2">
        <v>2020</v>
      </c>
      <c r="C1256" s="172">
        <v>10</v>
      </c>
      <c r="D1256" s="57" t="str">
        <f t="shared" si="243"/>
        <v>Q3</v>
      </c>
      <c r="E1256" s="16" t="s">
        <v>35</v>
      </c>
      <c r="F1256" s="172">
        <v>2021</v>
      </c>
      <c r="G1256" s="172">
        <v>1</v>
      </c>
      <c r="H1256" s="175"/>
      <c r="I1256" s="57" t="str">
        <f t="shared" si="232"/>
        <v>Q4</v>
      </c>
      <c r="J1256" s="175" t="s">
        <v>1453</v>
      </c>
      <c r="K1256" s="175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78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4">
        <v>0.1071</v>
      </c>
      <c r="AE1256" s="173">
        <f t="shared" si="235"/>
        <v>0</v>
      </c>
      <c r="AF1256" s="173" t="str">
        <f>IF(AND(COUNTIFS($J$18:J1256,J1256)=1,AE1256=1),1,"")</f>
        <v/>
      </c>
      <c r="AG1256" s="173">
        <f>IF(C1256="","",IF(AND(COUNTIFS($J$18:J1256,J1256)=1,C1256&lt;&gt;""),1,""))</f>
        <v>1</v>
      </c>
      <c r="AH1256" s="173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2">
        <v>2020</v>
      </c>
      <c r="C1257" s="172">
        <v>10</v>
      </c>
      <c r="D1257" s="57" t="str">
        <f t="shared" si="243"/>
        <v>Q3</v>
      </c>
      <c r="E1257" s="16" t="s">
        <v>35</v>
      </c>
      <c r="F1257" s="172">
        <v>2021</v>
      </c>
      <c r="G1257" s="172">
        <v>1</v>
      </c>
      <c r="H1257" s="175"/>
      <c r="I1257" s="57" t="str">
        <f t="shared" si="232"/>
        <v>Q4</v>
      </c>
      <c r="J1257" s="175" t="s">
        <v>1453</v>
      </c>
      <c r="K1257" s="175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78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4">
        <v>0.1071</v>
      </c>
      <c r="AE1257" s="173">
        <f t="shared" si="235"/>
        <v>0</v>
      </c>
      <c r="AF1257" s="173" t="str">
        <f>IF(AND(COUNTIFS($J$18:J1257,J1257)=1,AE1257=1),1,"")</f>
        <v/>
      </c>
      <c r="AG1257" s="173" t="str">
        <f>IF(C1257="","",IF(AND(COUNTIFS($J$18:J1257,J1257)=1,C1257&lt;&gt;""),1,""))</f>
        <v/>
      </c>
      <c r="AH1257" s="173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2">
        <v>2020</v>
      </c>
      <c r="C1258" s="172">
        <v>10</v>
      </c>
      <c r="D1258" s="57" t="str">
        <f t="shared" si="243"/>
        <v>Q3</v>
      </c>
      <c r="E1258" s="16" t="s">
        <v>35</v>
      </c>
      <c r="F1258" s="172">
        <v>2021</v>
      </c>
      <c r="G1258" s="172">
        <v>1</v>
      </c>
      <c r="H1258" s="175"/>
      <c r="I1258" s="57" t="str">
        <f t="shared" si="232"/>
        <v>Q4</v>
      </c>
      <c r="J1258" s="175" t="s">
        <v>1453</v>
      </c>
      <c r="K1258" s="175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78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4">
        <v>0.1071</v>
      </c>
      <c r="AE1258" s="173">
        <f t="shared" si="235"/>
        <v>0</v>
      </c>
      <c r="AF1258" s="173" t="str">
        <f>IF(AND(COUNTIFS($J$18:J1258,J1258)=1,AE1258=1),1,"")</f>
        <v/>
      </c>
      <c r="AG1258" s="173" t="str">
        <f>IF(C1258="","",IF(AND(COUNTIFS($J$18:J1258,J1258)=1,C1258&lt;&gt;""),1,""))</f>
        <v/>
      </c>
      <c r="AH1258" s="173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2">
        <v>2020</v>
      </c>
      <c r="C1259" s="172">
        <v>11</v>
      </c>
      <c r="D1259" s="57" t="str">
        <f t="shared" si="243"/>
        <v>Q3</v>
      </c>
      <c r="E1259" s="16" t="s">
        <v>35</v>
      </c>
      <c r="F1259" s="172">
        <v>2021</v>
      </c>
      <c r="G1259" s="172">
        <v>1</v>
      </c>
      <c r="H1259" s="175"/>
      <c r="I1259" s="57" t="str">
        <f t="shared" si="232"/>
        <v>Q4</v>
      </c>
      <c r="J1259" s="175" t="s">
        <v>1454</v>
      </c>
      <c r="K1259" s="175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78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4">
        <v>0.1275</v>
      </c>
      <c r="AE1259" s="173">
        <f t="shared" si="235"/>
        <v>0</v>
      </c>
      <c r="AF1259" s="173" t="str">
        <f>IF(AND(COUNTIFS($J$18:J1259,J1259)=1,AE1259=1),1,"")</f>
        <v/>
      </c>
      <c r="AG1259" s="173">
        <f>IF(C1259="","",IF(AND(COUNTIFS($J$18:J1259,J1259)=1,C1259&lt;&gt;""),1,""))</f>
        <v>1</v>
      </c>
      <c r="AH1259" s="173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2">
        <v>2020</v>
      </c>
      <c r="C1260" s="172">
        <v>11</v>
      </c>
      <c r="D1260" s="57" t="str">
        <f t="shared" si="243"/>
        <v>Q3</v>
      </c>
      <c r="E1260" s="16" t="s">
        <v>35</v>
      </c>
      <c r="F1260" s="172">
        <v>2021</v>
      </c>
      <c r="G1260" s="172">
        <v>1</v>
      </c>
      <c r="H1260" s="175"/>
      <c r="I1260" s="57" t="str">
        <f t="shared" si="232"/>
        <v>Q4</v>
      </c>
      <c r="J1260" s="175" t="s">
        <v>1454</v>
      </c>
      <c r="K1260" s="175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78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4">
        <v>0.1275</v>
      </c>
      <c r="AE1260" s="173">
        <f t="shared" si="235"/>
        <v>0</v>
      </c>
      <c r="AF1260" s="173" t="str">
        <f>IF(AND(COUNTIFS($J$18:J1260,J1260)=1,AE1260=1),1,"")</f>
        <v/>
      </c>
      <c r="AG1260" s="173" t="str">
        <f>IF(C1260="","",IF(AND(COUNTIFS($J$18:J1260,J1260)=1,C1260&lt;&gt;""),1,""))</f>
        <v/>
      </c>
      <c r="AH1260" s="173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2">
        <v>2020</v>
      </c>
      <c r="C1261" s="172">
        <v>11</v>
      </c>
      <c r="D1261" s="57" t="str">
        <f t="shared" si="243"/>
        <v>Q3</v>
      </c>
      <c r="E1261" s="16" t="s">
        <v>35</v>
      </c>
      <c r="F1261" s="172">
        <v>2021</v>
      </c>
      <c r="G1261" s="172">
        <v>1</v>
      </c>
      <c r="H1261" s="175"/>
      <c r="I1261" s="57" t="str">
        <f t="shared" si="232"/>
        <v>Q4</v>
      </c>
      <c r="J1261" s="175" t="s">
        <v>1455</v>
      </c>
      <c r="K1261" s="175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78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4">
        <v>0.1358</v>
      </c>
      <c r="AE1261" s="173">
        <f t="shared" si="235"/>
        <v>0</v>
      </c>
      <c r="AF1261" s="173" t="str">
        <f>IF(AND(COUNTIFS($J$18:J1261,J1261)=1,AE1261=1),1,"")</f>
        <v/>
      </c>
      <c r="AG1261" s="173">
        <f>IF(C1261="","",IF(AND(COUNTIFS($J$18:J1261,J1261)=1,C1261&lt;&gt;""),1,""))</f>
        <v>1</v>
      </c>
      <c r="AH1261" s="173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2">
        <v>2020</v>
      </c>
      <c r="C1262" s="172">
        <v>11</v>
      </c>
      <c r="D1262" s="57" t="str">
        <f t="shared" si="243"/>
        <v>Q3</v>
      </c>
      <c r="E1262" s="16" t="s">
        <v>35</v>
      </c>
      <c r="F1262" s="172">
        <v>2021</v>
      </c>
      <c r="G1262" s="172">
        <v>1</v>
      </c>
      <c r="H1262" s="175"/>
      <c r="I1262" s="57" t="str">
        <f t="shared" si="232"/>
        <v>Q4</v>
      </c>
      <c r="J1262" s="175" t="s">
        <v>1455</v>
      </c>
      <c r="K1262" s="175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78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4">
        <v>0.1358</v>
      </c>
      <c r="AE1262" s="173">
        <f t="shared" si="235"/>
        <v>0</v>
      </c>
      <c r="AF1262" s="173" t="str">
        <f>IF(AND(COUNTIFS($J$18:J1262,J1262)=1,AE1262=1),1,"")</f>
        <v/>
      </c>
      <c r="AG1262" s="173" t="str">
        <f>IF(C1262="","",IF(AND(COUNTIFS($J$18:J1262,J1262)=1,C1262&lt;&gt;""),1,""))</f>
        <v/>
      </c>
      <c r="AH1262" s="173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2">
        <v>2020</v>
      </c>
      <c r="C1263" s="172">
        <v>11</v>
      </c>
      <c r="D1263" s="57" t="str">
        <f t="shared" si="243"/>
        <v>Q3</v>
      </c>
      <c r="E1263" s="16" t="s">
        <v>35</v>
      </c>
      <c r="F1263" s="172">
        <v>2021</v>
      </c>
      <c r="G1263" s="172">
        <v>1</v>
      </c>
      <c r="H1263" s="175"/>
      <c r="I1263" s="57" t="str">
        <f t="shared" si="232"/>
        <v>Q4</v>
      </c>
      <c r="J1263" s="175" t="s">
        <v>1457</v>
      </c>
      <c r="K1263" s="175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78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4">
        <v>0.1042</v>
      </c>
      <c r="AE1263" s="173">
        <f t="shared" si="235"/>
        <v>0</v>
      </c>
      <c r="AF1263" s="173" t="str">
        <f>IF(AND(COUNTIFS($J$18:J1263,J1263)=1,AE1263=1),1,"")</f>
        <v/>
      </c>
      <c r="AG1263" s="173">
        <f>IF(C1263="","",IF(AND(COUNTIFS($J$18:J1263,J1263)=1,C1263&lt;&gt;""),1,""))</f>
        <v>1</v>
      </c>
      <c r="AH1263" s="173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2">
        <v>2020</v>
      </c>
      <c r="C1264" s="172">
        <v>11</v>
      </c>
      <c r="D1264" s="57" t="str">
        <f t="shared" si="243"/>
        <v>Q3</v>
      </c>
      <c r="E1264" s="16" t="s">
        <v>35</v>
      </c>
      <c r="F1264" s="172">
        <v>2021</v>
      </c>
      <c r="G1264" s="172">
        <v>1</v>
      </c>
      <c r="H1264" s="175"/>
      <c r="I1264" s="57" t="str">
        <f t="shared" si="232"/>
        <v>Q4</v>
      </c>
      <c r="J1264" s="175" t="s">
        <v>1457</v>
      </c>
      <c r="K1264" s="175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78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4">
        <v>0.1042</v>
      </c>
      <c r="AE1264" s="173">
        <f t="shared" si="235"/>
        <v>0</v>
      </c>
      <c r="AF1264" s="173" t="str">
        <f>IF(AND(COUNTIFS($J$18:J1264,J1264)=1,AE1264=1),1,"")</f>
        <v/>
      </c>
      <c r="AG1264" s="173" t="str">
        <f>IF(C1264="","",IF(AND(COUNTIFS($J$18:J1264,J1264)=1,C1264&lt;&gt;""),1,""))</f>
        <v/>
      </c>
      <c r="AH1264" s="173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2">
        <v>2020</v>
      </c>
      <c r="C1265" s="172">
        <v>11</v>
      </c>
      <c r="D1265" s="57" t="str">
        <f t="shared" si="243"/>
        <v>Q3</v>
      </c>
      <c r="E1265" s="16" t="s">
        <v>35</v>
      </c>
      <c r="F1265" s="172">
        <v>2021</v>
      </c>
      <c r="G1265" s="172">
        <v>1</v>
      </c>
      <c r="H1265" s="175"/>
      <c r="I1265" s="57" t="str">
        <f t="shared" si="232"/>
        <v>Q4</v>
      </c>
      <c r="J1265" s="175" t="s">
        <v>1457</v>
      </c>
      <c r="K1265" s="175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78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4">
        <v>0.1042</v>
      </c>
      <c r="AE1265" s="173">
        <f t="shared" si="235"/>
        <v>0</v>
      </c>
      <c r="AF1265" s="173" t="str">
        <f>IF(AND(COUNTIFS($J$18:J1265,J1265)=1,AE1265=1),1,"")</f>
        <v/>
      </c>
      <c r="AG1265" s="173" t="str">
        <f>IF(C1265="","",IF(AND(COUNTIFS($J$18:J1265,J1265)=1,C1265&lt;&gt;""),1,""))</f>
        <v/>
      </c>
      <c r="AH1265" s="173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2">
        <v>2020</v>
      </c>
      <c r="C1266" s="172">
        <v>11</v>
      </c>
      <c r="D1266" s="57" t="str">
        <f t="shared" si="243"/>
        <v>Q3</v>
      </c>
      <c r="E1266" s="16" t="s">
        <v>35</v>
      </c>
      <c r="F1266" s="172">
        <v>2021</v>
      </c>
      <c r="G1266" s="172">
        <v>1</v>
      </c>
      <c r="H1266" s="175"/>
      <c r="I1266" s="57" t="str">
        <f t="shared" si="232"/>
        <v>Q4</v>
      </c>
      <c r="J1266" s="175" t="s">
        <v>1458</v>
      </c>
      <c r="K1266" s="175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78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4">
        <v>0.12570000000000001</v>
      </c>
      <c r="AE1266" s="173">
        <f t="shared" si="235"/>
        <v>0</v>
      </c>
      <c r="AF1266" s="173" t="str">
        <f>IF(AND(COUNTIFS($J$18:J1266,J1266)=1,AE1266=1),1,"")</f>
        <v/>
      </c>
      <c r="AG1266" s="173">
        <f>IF(C1266="","",IF(AND(COUNTIFS($J$18:J1266,J1266)=1,C1266&lt;&gt;""),1,""))</f>
        <v>1</v>
      </c>
      <c r="AH1266" s="173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2">
        <v>2020</v>
      </c>
      <c r="C1267" s="172">
        <v>11</v>
      </c>
      <c r="D1267" s="57" t="str">
        <f t="shared" si="243"/>
        <v>Q3</v>
      </c>
      <c r="E1267" s="16" t="s">
        <v>35</v>
      </c>
      <c r="F1267" s="172">
        <v>2021</v>
      </c>
      <c r="G1267" s="172">
        <v>1</v>
      </c>
      <c r="H1267" s="175"/>
      <c r="I1267" s="57" t="str">
        <f t="shared" si="232"/>
        <v>Q4</v>
      </c>
      <c r="J1267" s="175" t="s">
        <v>1458</v>
      </c>
      <c r="K1267" s="175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78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4">
        <v>0.12570000000000001</v>
      </c>
      <c r="AE1267" s="173">
        <f t="shared" si="235"/>
        <v>0</v>
      </c>
      <c r="AF1267" s="173" t="str">
        <f>IF(AND(COUNTIFS($J$18:J1267,J1267)=1,AE1267=1),1,"")</f>
        <v/>
      </c>
      <c r="AG1267" s="173" t="str">
        <f>IF(C1267="","",IF(AND(COUNTIFS($J$18:J1267,J1267)=1,C1267&lt;&gt;""),1,""))</f>
        <v/>
      </c>
      <c r="AH1267" s="173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2">
        <v>2020</v>
      </c>
      <c r="C1268" s="172">
        <v>11</v>
      </c>
      <c r="D1268" s="57" t="str">
        <f t="shared" si="243"/>
        <v>Q3</v>
      </c>
      <c r="E1268" s="16" t="s">
        <v>35</v>
      </c>
      <c r="F1268" s="172">
        <v>2021</v>
      </c>
      <c r="G1268" s="172">
        <v>1</v>
      </c>
      <c r="H1268" s="175"/>
      <c r="I1268" s="57" t="str">
        <f t="shared" si="232"/>
        <v>Q4</v>
      </c>
      <c r="J1268" s="175" t="s">
        <v>1458</v>
      </c>
      <c r="K1268" s="175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78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4">
        <v>0.12570000000000001</v>
      </c>
      <c r="AE1268" s="173">
        <f t="shared" si="235"/>
        <v>0</v>
      </c>
      <c r="AF1268" s="173" t="str">
        <f>IF(AND(COUNTIFS($J$18:J1268,J1268)=1,AE1268=1),1,"")</f>
        <v/>
      </c>
      <c r="AG1268" s="173" t="str">
        <f>IF(C1268="","",IF(AND(COUNTIFS($J$18:J1268,J1268)=1,C1268&lt;&gt;""),1,""))</f>
        <v/>
      </c>
      <c r="AH1268" s="173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2">
        <v>2020</v>
      </c>
      <c r="C1269" s="172">
        <v>11</v>
      </c>
      <c r="D1269" s="57" t="str">
        <f t="shared" si="243"/>
        <v>Q3</v>
      </c>
      <c r="E1269" s="16" t="s">
        <v>35</v>
      </c>
      <c r="F1269" s="172">
        <v>2021</v>
      </c>
      <c r="G1269" s="172">
        <v>1</v>
      </c>
      <c r="H1269" s="175"/>
      <c r="I1269" s="57" t="str">
        <f t="shared" si="232"/>
        <v>Q4</v>
      </c>
      <c r="J1269" s="175" t="s">
        <v>1458</v>
      </c>
      <c r="K1269" s="175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78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4">
        <v>0.12570000000000001</v>
      </c>
      <c r="AE1269" s="173">
        <f t="shared" si="235"/>
        <v>0</v>
      </c>
      <c r="AF1269" s="173" t="str">
        <f>IF(AND(COUNTIFS($J$18:J1269,J1269)=1,AE1269=1),1,"")</f>
        <v/>
      </c>
      <c r="AG1269" s="173" t="str">
        <f>IF(C1269="","",IF(AND(COUNTIFS($J$18:J1269,J1269)=1,C1269&lt;&gt;""),1,""))</f>
        <v/>
      </c>
      <c r="AH1269" s="173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2">
        <v>2020</v>
      </c>
      <c r="C1270" s="172">
        <v>11</v>
      </c>
      <c r="D1270" s="57" t="str">
        <f t="shared" si="243"/>
        <v>Q3</v>
      </c>
      <c r="E1270" s="16" t="s">
        <v>35</v>
      </c>
      <c r="F1270" s="172">
        <v>2021</v>
      </c>
      <c r="G1270" s="172">
        <v>1</v>
      </c>
      <c r="H1270" s="175"/>
      <c r="I1270" s="57" t="str">
        <f t="shared" si="232"/>
        <v>Q4</v>
      </c>
      <c r="J1270" s="175" t="s">
        <v>1460</v>
      </c>
      <c r="K1270" s="175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78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4">
        <v>0.17330000000000001</v>
      </c>
      <c r="AE1270" s="173">
        <f t="shared" si="235"/>
        <v>0</v>
      </c>
      <c r="AF1270" s="173" t="str">
        <f>IF(AND(COUNTIFS($J$18:J1270,J1270)=1,AE1270=1),1,"")</f>
        <v/>
      </c>
      <c r="AG1270" s="173">
        <f>IF(C1270="","",IF(AND(COUNTIFS($J$18:J1270,J1270)=1,C1270&lt;&gt;""),1,""))</f>
        <v>1</v>
      </c>
      <c r="AH1270" s="173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2">
        <v>2020</v>
      </c>
      <c r="C1271" s="172">
        <v>11</v>
      </c>
      <c r="D1271" s="57" t="str">
        <f t="shared" si="243"/>
        <v>Q3</v>
      </c>
      <c r="E1271" s="16" t="s">
        <v>35</v>
      </c>
      <c r="F1271" s="172">
        <v>2021</v>
      </c>
      <c r="G1271" s="172">
        <v>1</v>
      </c>
      <c r="H1271" s="175"/>
      <c r="I1271" s="57" t="str">
        <f t="shared" si="232"/>
        <v>Q4</v>
      </c>
      <c r="J1271" s="175" t="s">
        <v>1460</v>
      </c>
      <c r="K1271" s="175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78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4">
        <v>0.17330000000000001</v>
      </c>
      <c r="AE1271" s="173">
        <f t="shared" si="235"/>
        <v>0</v>
      </c>
      <c r="AF1271" s="173" t="str">
        <f>IF(AND(COUNTIFS($J$18:J1271,J1271)=1,AE1271=1),1,"")</f>
        <v/>
      </c>
      <c r="AG1271" s="173" t="str">
        <f>IF(C1271="","",IF(AND(COUNTIFS($J$18:J1271,J1271)=1,C1271&lt;&gt;""),1,""))</f>
        <v/>
      </c>
      <c r="AH1271" s="173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2">
        <v>2020</v>
      </c>
      <c r="C1272" s="172">
        <v>11</v>
      </c>
      <c r="D1272" s="57" t="str">
        <f t="shared" si="243"/>
        <v>Q3</v>
      </c>
      <c r="E1272" s="16" t="s">
        <v>35</v>
      </c>
      <c r="F1272" s="172">
        <v>2021</v>
      </c>
      <c r="G1272" s="172">
        <v>1</v>
      </c>
      <c r="H1272" s="175"/>
      <c r="I1272" s="57" t="str">
        <f t="shared" si="232"/>
        <v>Q4</v>
      </c>
      <c r="J1272" s="175" t="s">
        <v>1461</v>
      </c>
      <c r="K1272" s="175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78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4">
        <v>0.1203</v>
      </c>
      <c r="AE1272" s="173">
        <f t="shared" si="235"/>
        <v>1</v>
      </c>
      <c r="AF1272" s="173">
        <f>IF(AND(COUNTIFS($J$18:J1272,J1272)=1,AE1272=1),1,"")</f>
        <v>1</v>
      </c>
      <c r="AG1272" s="173">
        <f>IF(C1272="","",IF(AND(COUNTIFS($J$18:J1272,J1272)=1,C1272&lt;&gt;""),1,""))</f>
        <v>1</v>
      </c>
      <c r="AH1272" s="173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2">
        <v>2020</v>
      </c>
      <c r="C1273" s="172">
        <v>11</v>
      </c>
      <c r="D1273" s="57" t="str">
        <f t="shared" si="243"/>
        <v>Q3</v>
      </c>
      <c r="E1273" s="16" t="s">
        <v>35</v>
      </c>
      <c r="F1273" s="172">
        <v>2021</v>
      </c>
      <c r="G1273" s="172">
        <v>1</v>
      </c>
      <c r="H1273" s="175"/>
      <c r="I1273" s="57" t="str">
        <f t="shared" si="232"/>
        <v>Q4</v>
      </c>
      <c r="J1273" s="175" t="s">
        <v>1461</v>
      </c>
      <c r="K1273" s="175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78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4">
        <v>0.1203</v>
      </c>
      <c r="AE1273" s="173">
        <f t="shared" si="235"/>
        <v>1</v>
      </c>
      <c r="AF1273" s="173" t="str">
        <f>IF(AND(COUNTIFS($J$18:J1273,J1273)=1,AE1273=1),1,"")</f>
        <v/>
      </c>
      <c r="AG1273" s="173" t="str">
        <f>IF(C1273="","",IF(AND(COUNTIFS($J$18:J1273,J1273)=1,C1273&lt;&gt;""),1,""))</f>
        <v/>
      </c>
      <c r="AH1273" s="173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2">
        <v>2020</v>
      </c>
      <c r="C1274" s="172">
        <v>11</v>
      </c>
      <c r="D1274" s="57" t="str">
        <f t="shared" si="243"/>
        <v>Q3</v>
      </c>
      <c r="E1274" s="16" t="s">
        <v>35</v>
      </c>
      <c r="F1274" s="172">
        <v>2021</v>
      </c>
      <c r="G1274" s="172">
        <v>2</v>
      </c>
      <c r="H1274" s="175"/>
      <c r="I1274" s="57" t="str">
        <f t="shared" si="232"/>
        <v>Q4</v>
      </c>
      <c r="J1274" s="175" t="s">
        <v>1463</v>
      </c>
      <c r="K1274" s="175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78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4">
        <v>0.1244</v>
      </c>
      <c r="AE1274" s="173">
        <f t="shared" si="235"/>
        <v>1</v>
      </c>
      <c r="AF1274" s="173">
        <f>IF(AND(COUNTIFS($J$18:J1274,J1274)=1,AE1274=1),1,"")</f>
        <v>1</v>
      </c>
      <c r="AG1274" s="173">
        <f>IF(C1274="","",IF(AND(COUNTIFS($J$18:J1274,J1274)=1,C1274&lt;&gt;""),1,""))</f>
        <v>1</v>
      </c>
      <c r="AH1274" s="173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2">
        <v>2020</v>
      </c>
      <c r="C1275" s="172">
        <v>11</v>
      </c>
      <c r="D1275" s="57" t="str">
        <f t="shared" si="243"/>
        <v>Q3</v>
      </c>
      <c r="E1275" s="16" t="s">
        <v>35</v>
      </c>
      <c r="F1275" s="172">
        <v>2021</v>
      </c>
      <c r="G1275" s="172">
        <v>2</v>
      </c>
      <c r="H1275" s="175"/>
      <c r="I1275" s="57" t="str">
        <f t="shared" si="232"/>
        <v>Q4</v>
      </c>
      <c r="J1275" s="175" t="s">
        <v>1463</v>
      </c>
      <c r="K1275" s="175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78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4">
        <v>0.1244</v>
      </c>
      <c r="AE1275" s="173">
        <f t="shared" si="235"/>
        <v>1</v>
      </c>
      <c r="AF1275" s="173" t="str">
        <f>IF(AND(COUNTIFS($J$18:J1275,J1275)=1,AE1275=1),1,"")</f>
        <v/>
      </c>
      <c r="AG1275" s="173" t="str">
        <f>IF(C1275="","",IF(AND(COUNTIFS($J$18:J1275,J1275)=1,C1275&lt;&gt;""),1,""))</f>
        <v/>
      </c>
      <c r="AH1275" s="173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2">
        <v>2020</v>
      </c>
      <c r="C1276" s="172">
        <v>11</v>
      </c>
      <c r="D1276" s="57" t="str">
        <f t="shared" si="243"/>
        <v>Q3</v>
      </c>
      <c r="E1276" s="16" t="s">
        <v>35</v>
      </c>
      <c r="F1276" s="172">
        <v>2021</v>
      </c>
      <c r="G1276" s="172">
        <v>1</v>
      </c>
      <c r="H1276" s="175"/>
      <c r="I1276" s="57" t="str">
        <f t="shared" si="232"/>
        <v>Q4</v>
      </c>
      <c r="J1276" s="175" t="s">
        <v>1412</v>
      </c>
      <c r="K1276" s="175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78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4">
        <v>0.1227</v>
      </c>
      <c r="AE1276" s="173">
        <f t="shared" si="235"/>
        <v>0</v>
      </c>
      <c r="AF1276" s="173" t="str">
        <f>IF(AND(COUNTIFS($J$18:J1276,J1276)=1,AE1276=1),1,"")</f>
        <v/>
      </c>
      <c r="AG1276" s="173" t="str">
        <f>IF(C1276="","",IF(AND(COUNTIFS($J$18:J1276,J1276)=1,C1276&lt;&gt;""),1,""))</f>
        <v/>
      </c>
      <c r="AH1276" s="173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2">
        <v>2020</v>
      </c>
      <c r="C1277" s="172">
        <v>11</v>
      </c>
      <c r="D1277" s="57" t="str">
        <f t="shared" si="243"/>
        <v>Q3</v>
      </c>
      <c r="E1277" s="16" t="s">
        <v>35</v>
      </c>
      <c r="F1277" s="172">
        <v>2021</v>
      </c>
      <c r="G1277" s="172">
        <v>1</v>
      </c>
      <c r="H1277" s="175"/>
      <c r="I1277" s="57" t="str">
        <f t="shared" si="232"/>
        <v>Q4</v>
      </c>
      <c r="J1277" s="175" t="s">
        <v>1412</v>
      </c>
      <c r="K1277" s="175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78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4">
        <v>0.1227</v>
      </c>
      <c r="AE1277" s="173">
        <f t="shared" si="235"/>
        <v>0</v>
      </c>
      <c r="AF1277" s="173" t="str">
        <f>IF(AND(COUNTIFS($J$18:J1277,J1277)=1,AE1277=1),1,"")</f>
        <v/>
      </c>
      <c r="AG1277" s="173" t="str">
        <f>IF(C1277="","",IF(AND(COUNTIFS($J$18:J1277,J1277)=1,C1277&lt;&gt;""),1,""))</f>
        <v/>
      </c>
      <c r="AH1277" s="173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2">
        <v>2020</v>
      </c>
      <c r="C1278" s="172">
        <v>11</v>
      </c>
      <c r="D1278" s="57" t="str">
        <f t="shared" si="243"/>
        <v>Q3</v>
      </c>
      <c r="E1278" s="16" t="s">
        <v>35</v>
      </c>
      <c r="F1278" s="172">
        <v>2021</v>
      </c>
      <c r="G1278" s="172">
        <v>1</v>
      </c>
      <c r="H1278" s="175"/>
      <c r="I1278" s="57" t="str">
        <f t="shared" si="232"/>
        <v>Q4</v>
      </c>
      <c r="J1278" s="175" t="s">
        <v>1465</v>
      </c>
      <c r="K1278" s="175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78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4">
        <v>0.1003</v>
      </c>
      <c r="AE1278" s="173">
        <f t="shared" si="235"/>
        <v>0</v>
      </c>
      <c r="AF1278" s="173" t="str">
        <f>IF(AND(COUNTIFS($J$18:J1278,J1278)=1,AE1278=1),1,"")</f>
        <v/>
      </c>
      <c r="AG1278" s="173">
        <f>IF(C1278="","",IF(AND(COUNTIFS($J$18:J1278,J1278)=1,C1278&lt;&gt;""),1,""))</f>
        <v>1</v>
      </c>
      <c r="AH1278" s="173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2">
        <v>2020</v>
      </c>
      <c r="C1279" s="172">
        <v>11</v>
      </c>
      <c r="D1279" s="57" t="str">
        <f t="shared" si="243"/>
        <v>Q3</v>
      </c>
      <c r="E1279" s="16" t="s">
        <v>35</v>
      </c>
      <c r="F1279" s="172">
        <v>2021</v>
      </c>
      <c r="G1279" s="172">
        <v>1</v>
      </c>
      <c r="H1279" s="175"/>
      <c r="I1279" s="57" t="str">
        <f t="shared" si="232"/>
        <v>Q4</v>
      </c>
      <c r="J1279" s="175" t="s">
        <v>1467</v>
      </c>
      <c r="K1279" s="175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78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4">
        <v>0.13830000000000001</v>
      </c>
      <c r="AE1279" s="173">
        <f t="shared" si="235"/>
        <v>0</v>
      </c>
      <c r="AF1279" s="173" t="str">
        <f>IF(AND(COUNTIFS($J$18:J1279,J1279)=1,AE1279=1),1,"")</f>
        <v/>
      </c>
      <c r="AG1279" s="173">
        <f>IF(C1279="","",IF(AND(COUNTIFS($J$18:J1279,J1279)=1,C1279&lt;&gt;""),1,""))</f>
        <v>1</v>
      </c>
      <c r="AH1279" s="173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2">
        <v>2020</v>
      </c>
      <c r="C1280" s="172">
        <v>11</v>
      </c>
      <c r="D1280" s="57" t="str">
        <f t="shared" si="243"/>
        <v>Q3</v>
      </c>
      <c r="E1280" s="16" t="s">
        <v>35</v>
      </c>
      <c r="F1280" s="172">
        <v>2021</v>
      </c>
      <c r="G1280" s="172">
        <v>3</v>
      </c>
      <c r="H1280" s="175"/>
      <c r="I1280" s="57" t="str">
        <f t="shared" si="232"/>
        <v>Q4</v>
      </c>
      <c r="J1280" s="175" t="s">
        <v>1469</v>
      </c>
      <c r="K1280" s="175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78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4">
        <v>0.11360000000000001</v>
      </c>
      <c r="AE1280" s="173">
        <f t="shared" si="235"/>
        <v>1</v>
      </c>
      <c r="AF1280" s="173">
        <f>IF(AND(COUNTIFS($J$18:J1280,J1280)=1,AE1280=1),1,"")</f>
        <v>1</v>
      </c>
      <c r="AG1280" s="173">
        <f>IF(C1280="","",IF(AND(COUNTIFS($J$18:J1280,J1280)=1,C1280&lt;&gt;""),1,""))</f>
        <v>1</v>
      </c>
      <c r="AH1280" s="173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2">
        <v>2020</v>
      </c>
      <c r="C1281" s="172">
        <v>11</v>
      </c>
      <c r="D1281" s="57" t="str">
        <f t="shared" si="243"/>
        <v>Q3</v>
      </c>
      <c r="E1281" s="16" t="s">
        <v>35</v>
      </c>
      <c r="F1281" s="172">
        <v>2021</v>
      </c>
      <c r="G1281" s="172">
        <v>1</v>
      </c>
      <c r="H1281" s="175"/>
      <c r="I1281" s="57" t="str">
        <f t="shared" si="232"/>
        <v>Q4</v>
      </c>
      <c r="J1281" s="175" t="s">
        <v>1471</v>
      </c>
      <c r="K1281" s="175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78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4">
        <v>0.12759999999999999</v>
      </c>
      <c r="AE1281" s="173">
        <f t="shared" si="235"/>
        <v>1</v>
      </c>
      <c r="AF1281" s="173">
        <f>IF(AND(COUNTIFS($J$18:J1281,J1281)=1,AE1281=1),1,"")</f>
        <v>1</v>
      </c>
      <c r="AG1281" s="173">
        <f>IF(C1281="","",IF(AND(COUNTIFS($J$18:J1281,J1281)=1,C1281&lt;&gt;""),1,""))</f>
        <v>1</v>
      </c>
      <c r="AH1281" s="173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2">
        <v>2020</v>
      </c>
      <c r="C1282" s="172">
        <v>11</v>
      </c>
      <c r="D1282" s="57" t="str">
        <f t="shared" si="243"/>
        <v>Q3</v>
      </c>
      <c r="E1282" s="16" t="s">
        <v>35</v>
      </c>
      <c r="F1282" s="172">
        <v>2021</v>
      </c>
      <c r="G1282" s="172">
        <v>1</v>
      </c>
      <c r="H1282" s="175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5" t="s">
        <v>1471</v>
      </c>
      <c r="K1282" s="175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78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4">
        <v>0.12759999999999999</v>
      </c>
      <c r="AE1282" s="173">
        <f t="shared" ref="AE1282:AE1345" si="248">IF(Q1282="","",IF(Q1282="Yes",1,0))</f>
        <v>1</v>
      </c>
      <c r="AF1282" s="173" t="str">
        <f>IF(AND(COUNTIFS($J$18:J1282,J1282)=1,AE1282=1),1,"")</f>
        <v/>
      </c>
      <c r="AG1282" s="173" t="str">
        <f>IF(C1282="","",IF(AND(COUNTIFS($J$18:J1282,J1282)=1,C1282&lt;&gt;""),1,""))</f>
        <v/>
      </c>
      <c r="AH1282" s="173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2">
        <v>2020</v>
      </c>
      <c r="C1283" s="172">
        <v>11</v>
      </c>
      <c r="D1283" s="57" t="str">
        <f t="shared" si="243"/>
        <v>Q3</v>
      </c>
      <c r="E1283" s="16" t="s">
        <v>35</v>
      </c>
      <c r="F1283" s="172">
        <v>2021</v>
      </c>
      <c r="G1283" s="172">
        <v>2</v>
      </c>
      <c r="H1283" s="175"/>
      <c r="I1283" s="57" t="str">
        <f t="shared" si="245"/>
        <v>Q4</v>
      </c>
      <c r="J1283" s="175" t="s">
        <v>1471</v>
      </c>
      <c r="K1283" s="175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78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4">
        <v>0.12759999999999999</v>
      </c>
      <c r="AE1283" s="173">
        <f t="shared" si="248"/>
        <v>0</v>
      </c>
      <c r="AF1283" s="173" t="str">
        <f>IF(AND(COUNTIFS($J$18:J1283,J1283)=1,AE1283=1),1,"")</f>
        <v/>
      </c>
      <c r="AG1283" s="173" t="str">
        <f>IF(C1283="","",IF(AND(COUNTIFS($J$18:J1283,J1283)=1,C1283&lt;&gt;""),1,""))</f>
        <v/>
      </c>
      <c r="AH1283" s="173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2">
        <v>2020</v>
      </c>
      <c r="C1284" s="172">
        <v>11</v>
      </c>
      <c r="D1284" s="57" t="str">
        <f t="shared" si="243"/>
        <v>Q3</v>
      </c>
      <c r="E1284" s="16" t="s">
        <v>35</v>
      </c>
      <c r="F1284" s="172">
        <v>2021</v>
      </c>
      <c r="G1284" s="172">
        <v>3</v>
      </c>
      <c r="H1284" s="175"/>
      <c r="I1284" s="57" t="str">
        <f t="shared" si="245"/>
        <v>Q4</v>
      </c>
      <c r="J1284" s="175" t="s">
        <v>1473</v>
      </c>
      <c r="K1284" s="175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78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4">
        <v>0.11749999999999999</v>
      </c>
      <c r="AE1284" s="173">
        <f t="shared" si="248"/>
        <v>0</v>
      </c>
      <c r="AF1284" s="173" t="str">
        <f>IF(AND(COUNTIFS($J$18:J1284,J1284)=1,AE1284=1),1,"")</f>
        <v/>
      </c>
      <c r="AG1284" s="173">
        <f>IF(C1284="","",IF(AND(COUNTIFS($J$18:J1284,J1284)=1,C1284&lt;&gt;""),1,""))</f>
        <v>1</v>
      </c>
      <c r="AH1284" s="173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2">
        <v>2020</v>
      </c>
      <c r="C1285" s="172">
        <v>11</v>
      </c>
      <c r="D1285" s="57" t="str">
        <f t="shared" si="243"/>
        <v>Q3</v>
      </c>
      <c r="E1285" s="16" t="s">
        <v>35</v>
      </c>
      <c r="F1285" s="172">
        <v>2021</v>
      </c>
      <c r="G1285" s="172">
        <v>3</v>
      </c>
      <c r="H1285" s="175"/>
      <c r="I1285" s="57" t="str">
        <f t="shared" si="245"/>
        <v>Q4</v>
      </c>
      <c r="J1285" s="175" t="s">
        <v>1473</v>
      </c>
      <c r="K1285" s="175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78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4">
        <v>0.11749999999999999</v>
      </c>
      <c r="AE1285" s="173">
        <f t="shared" si="248"/>
        <v>0</v>
      </c>
      <c r="AF1285" s="173" t="str">
        <f>IF(AND(COUNTIFS($J$18:J1285,J1285)=1,AE1285=1),1,"")</f>
        <v/>
      </c>
      <c r="AG1285" s="173" t="str">
        <f>IF(C1285="","",IF(AND(COUNTIFS($J$18:J1285,J1285)=1,C1285&lt;&gt;""),1,""))</f>
        <v/>
      </c>
      <c r="AH1285" s="173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2">
        <v>2020</v>
      </c>
      <c r="C1286" s="172">
        <v>11</v>
      </c>
      <c r="D1286" s="57" t="str">
        <f t="shared" si="243"/>
        <v>Q3</v>
      </c>
      <c r="E1286" s="16" t="s">
        <v>35</v>
      </c>
      <c r="F1286" s="172">
        <v>2021</v>
      </c>
      <c r="G1286" s="172">
        <v>2</v>
      </c>
      <c r="H1286" s="175"/>
      <c r="I1286" s="57" t="str">
        <f t="shared" si="245"/>
        <v>Q4</v>
      </c>
      <c r="J1286" s="175" t="s">
        <v>1474</v>
      </c>
      <c r="K1286" s="175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78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4">
        <v>7.1800000000000003E-2</v>
      </c>
      <c r="AE1286" s="173">
        <f t="shared" si="248"/>
        <v>1</v>
      </c>
      <c r="AF1286" s="173">
        <f>IF(AND(COUNTIFS($J$18:J1286,J1286)=1,AE1286=1),1,"")</f>
        <v>1</v>
      </c>
      <c r="AG1286" s="173">
        <f>IF(C1286="","",IF(AND(COUNTIFS($J$18:J1286,J1286)=1,C1286&lt;&gt;""),1,""))</f>
        <v>1</v>
      </c>
      <c r="AH1286" s="173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2">
        <v>2020</v>
      </c>
      <c r="C1287" s="172">
        <v>11</v>
      </c>
      <c r="D1287" s="57" t="str">
        <f t="shared" si="243"/>
        <v>Q3</v>
      </c>
      <c r="E1287" s="16" t="s">
        <v>35</v>
      </c>
      <c r="F1287" s="172">
        <v>2021</v>
      </c>
      <c r="G1287" s="172">
        <v>2</v>
      </c>
      <c r="H1287" s="175"/>
      <c r="I1287" s="57" t="str">
        <f t="shared" si="245"/>
        <v>Q4</v>
      </c>
      <c r="J1287" s="175" t="s">
        <v>1474</v>
      </c>
      <c r="K1287" s="175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78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4">
        <v>7.1800000000000003E-2</v>
      </c>
      <c r="AE1287" s="173">
        <f t="shared" si="248"/>
        <v>1</v>
      </c>
      <c r="AF1287" s="173" t="str">
        <f>IF(AND(COUNTIFS($J$18:J1287,J1287)=1,AE1287=1),1,"")</f>
        <v/>
      </c>
      <c r="AG1287" s="173" t="str">
        <f>IF(C1287="","",IF(AND(COUNTIFS($J$18:J1287,J1287)=1,C1287&lt;&gt;""),1,""))</f>
        <v/>
      </c>
      <c r="AH1287" s="173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2">
        <v>2020</v>
      </c>
      <c r="C1288" s="172">
        <v>11</v>
      </c>
      <c r="D1288" s="57" t="str">
        <f t="shared" si="243"/>
        <v>Q3</v>
      </c>
      <c r="E1288" s="16" t="s">
        <v>35</v>
      </c>
      <c r="F1288" s="172">
        <v>2021</v>
      </c>
      <c r="G1288" s="172">
        <v>2</v>
      </c>
      <c r="H1288" s="175"/>
      <c r="I1288" s="57" t="str">
        <f t="shared" si="245"/>
        <v>Q4</v>
      </c>
      <c r="J1288" s="175" t="s">
        <v>1474</v>
      </c>
      <c r="K1288" s="175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78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4">
        <v>7.1800000000000003E-2</v>
      </c>
      <c r="AE1288" s="173">
        <f t="shared" si="248"/>
        <v>1</v>
      </c>
      <c r="AF1288" s="173" t="str">
        <f>IF(AND(COUNTIFS($J$18:J1288,J1288)=1,AE1288=1),1,"")</f>
        <v/>
      </c>
      <c r="AG1288" s="173" t="str">
        <f>IF(C1288="","",IF(AND(COUNTIFS($J$18:J1288,J1288)=1,C1288&lt;&gt;""),1,""))</f>
        <v/>
      </c>
      <c r="AH1288" s="173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2">
        <v>2020</v>
      </c>
      <c r="C1289" s="172">
        <v>11</v>
      </c>
      <c r="D1289" s="57" t="str">
        <f t="shared" si="243"/>
        <v>Q3</v>
      </c>
      <c r="E1289" s="16" t="s">
        <v>35</v>
      </c>
      <c r="F1289" s="172">
        <v>2021</v>
      </c>
      <c r="G1289" s="172">
        <v>2</v>
      </c>
      <c r="H1289" s="175"/>
      <c r="I1289" s="57" t="str">
        <f t="shared" si="245"/>
        <v>Q4</v>
      </c>
      <c r="J1289" s="175" t="s">
        <v>1477</v>
      </c>
      <c r="K1289" s="175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78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4">
        <v>0.1101</v>
      </c>
      <c r="AE1289" s="173">
        <f t="shared" si="248"/>
        <v>0</v>
      </c>
      <c r="AF1289" s="173" t="str">
        <f>IF(AND(COUNTIFS($J$18:J1289,J1289)=1,AE1289=1),1,"")</f>
        <v/>
      </c>
      <c r="AG1289" s="173">
        <f>IF(C1289="","",IF(AND(COUNTIFS($J$18:J1289,J1289)=1,C1289&lt;&gt;""),1,""))</f>
        <v>1</v>
      </c>
      <c r="AH1289" s="173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2">
        <v>2020</v>
      </c>
      <c r="C1290" s="172">
        <v>11</v>
      </c>
      <c r="D1290" s="57" t="str">
        <f t="shared" si="243"/>
        <v>Q3</v>
      </c>
      <c r="E1290" s="16" t="s">
        <v>35</v>
      </c>
      <c r="F1290" s="172">
        <v>2021</v>
      </c>
      <c r="G1290" s="172">
        <v>1</v>
      </c>
      <c r="H1290" s="175"/>
      <c r="I1290" s="57" t="str">
        <f t="shared" si="245"/>
        <v>Q4</v>
      </c>
      <c r="J1290" s="175" t="s">
        <v>1479</v>
      </c>
      <c r="K1290" s="175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78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4">
        <v>0.1268</v>
      </c>
      <c r="AE1290" s="173">
        <f t="shared" si="248"/>
        <v>0</v>
      </c>
      <c r="AF1290" s="173" t="str">
        <f>IF(AND(COUNTIFS($J$18:J1290,J1290)=1,AE1290=1),1,"")</f>
        <v/>
      </c>
      <c r="AG1290" s="173">
        <f>IF(C1290="","",IF(AND(COUNTIFS($J$18:J1290,J1290)=1,C1290&lt;&gt;""),1,""))</f>
        <v>1</v>
      </c>
      <c r="AH1290" s="173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2">
        <v>2020</v>
      </c>
      <c r="C1291" s="172">
        <v>11</v>
      </c>
      <c r="D1291" s="57" t="str">
        <f t="shared" si="243"/>
        <v>Q3</v>
      </c>
      <c r="E1291" s="16" t="s">
        <v>35</v>
      </c>
      <c r="F1291" s="172">
        <v>2021</v>
      </c>
      <c r="G1291" s="172">
        <v>1</v>
      </c>
      <c r="H1291" s="175"/>
      <c r="I1291" s="57" t="str">
        <f t="shared" si="245"/>
        <v>Q4</v>
      </c>
      <c r="J1291" s="175" t="s">
        <v>1481</v>
      </c>
      <c r="K1291" s="175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78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4">
        <v>9.0800000000000006E-2</v>
      </c>
      <c r="AE1291" s="173">
        <f t="shared" si="248"/>
        <v>0</v>
      </c>
      <c r="AF1291" s="173" t="str">
        <f>IF(AND(COUNTIFS($J$18:J1291,J1291)=1,AE1291=1),1,"")</f>
        <v/>
      </c>
      <c r="AG1291" s="173">
        <f>IF(C1291="","",IF(AND(COUNTIFS($J$18:J1291,J1291)=1,C1291&lt;&gt;""),1,""))</f>
        <v>1</v>
      </c>
      <c r="AH1291" s="173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2">
        <v>2020</v>
      </c>
      <c r="C1292" s="172">
        <v>11</v>
      </c>
      <c r="D1292" s="57" t="str">
        <f t="shared" si="243"/>
        <v>Q3</v>
      </c>
      <c r="E1292" s="16" t="s">
        <v>35</v>
      </c>
      <c r="F1292" s="172">
        <v>2021</v>
      </c>
      <c r="G1292" s="172">
        <v>1</v>
      </c>
      <c r="H1292" s="175"/>
      <c r="I1292" s="57" t="str">
        <f t="shared" si="245"/>
        <v>Q4</v>
      </c>
      <c r="J1292" s="175" t="s">
        <v>1481</v>
      </c>
      <c r="K1292" s="175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78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4">
        <v>9.0800000000000006E-2</v>
      </c>
      <c r="AE1292" s="173">
        <f t="shared" si="248"/>
        <v>0</v>
      </c>
      <c r="AF1292" s="173" t="str">
        <f>IF(AND(COUNTIFS($J$18:J1292,J1292)=1,AE1292=1),1,"")</f>
        <v/>
      </c>
      <c r="AG1292" s="173" t="str">
        <f>IF(C1292="","",IF(AND(COUNTIFS($J$18:J1292,J1292)=1,C1292&lt;&gt;""),1,""))</f>
        <v/>
      </c>
      <c r="AH1292" s="173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2">
        <v>2020</v>
      </c>
      <c r="C1293" s="172">
        <v>11</v>
      </c>
      <c r="D1293" s="57" t="str">
        <f t="shared" si="243"/>
        <v>Q3</v>
      </c>
      <c r="E1293" s="16" t="s">
        <v>35</v>
      </c>
      <c r="F1293" s="172">
        <v>2021</v>
      </c>
      <c r="G1293" s="172">
        <v>2</v>
      </c>
      <c r="H1293" s="175"/>
      <c r="I1293" s="57" t="str">
        <f t="shared" si="245"/>
        <v>Q4</v>
      </c>
      <c r="J1293" s="175" t="s">
        <v>1482</v>
      </c>
      <c r="K1293" s="175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78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4">
        <v>0.12039999999999999</v>
      </c>
      <c r="AE1293" s="173">
        <f t="shared" si="248"/>
        <v>0</v>
      </c>
      <c r="AF1293" s="173" t="str">
        <f>IF(AND(COUNTIFS($J$18:J1293,J1293)=1,AE1293=1),1,"")</f>
        <v/>
      </c>
      <c r="AG1293" s="173">
        <f>IF(C1293="","",IF(AND(COUNTIFS($J$18:J1293,J1293)=1,C1293&lt;&gt;""),1,""))</f>
        <v>1</v>
      </c>
      <c r="AH1293" s="173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2">
        <v>2020</v>
      </c>
      <c r="C1294" s="172">
        <v>11</v>
      </c>
      <c r="D1294" s="57" t="str">
        <f t="shared" si="243"/>
        <v>Q3</v>
      </c>
      <c r="E1294" s="16" t="s">
        <v>35</v>
      </c>
      <c r="F1294" s="172">
        <v>2021</v>
      </c>
      <c r="G1294" s="172">
        <v>3</v>
      </c>
      <c r="H1294" s="175"/>
      <c r="I1294" s="57" t="str">
        <f t="shared" si="245"/>
        <v>Q4</v>
      </c>
      <c r="J1294" s="175" t="s">
        <v>1484</v>
      </c>
      <c r="K1294" s="175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78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4">
        <v>0.1197</v>
      </c>
      <c r="AE1294" s="173">
        <f t="shared" si="248"/>
        <v>0</v>
      </c>
      <c r="AF1294" s="173" t="str">
        <f>IF(AND(COUNTIFS($J$18:J1294,J1294)=1,AE1294=1),1,"")</f>
        <v/>
      </c>
      <c r="AG1294" s="173">
        <f>IF(C1294="","",IF(AND(COUNTIFS($J$18:J1294,J1294)=1,C1294&lt;&gt;""),1,""))</f>
        <v>1</v>
      </c>
      <c r="AH1294" s="173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2">
        <v>2020</v>
      </c>
      <c r="C1295" s="172">
        <v>11</v>
      </c>
      <c r="D1295" s="57" t="str">
        <f t="shared" si="243"/>
        <v>Q3</v>
      </c>
      <c r="E1295" s="16" t="s">
        <v>35</v>
      </c>
      <c r="F1295" s="172">
        <v>2021</v>
      </c>
      <c r="G1295" s="172">
        <v>3</v>
      </c>
      <c r="H1295" s="175"/>
      <c r="I1295" s="57" t="str">
        <f t="shared" si="245"/>
        <v>Q4</v>
      </c>
      <c r="J1295" s="175" t="s">
        <v>1484</v>
      </c>
      <c r="K1295" s="175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78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4">
        <v>0.1197</v>
      </c>
      <c r="AE1295" s="173">
        <f t="shared" si="248"/>
        <v>0</v>
      </c>
      <c r="AF1295" s="173" t="str">
        <f>IF(AND(COUNTIFS($J$18:J1295,J1295)=1,AE1295=1),1,"")</f>
        <v/>
      </c>
      <c r="AG1295" s="173" t="str">
        <f>IF(C1295="","",IF(AND(COUNTIFS($J$18:J1295,J1295)=1,C1295&lt;&gt;""),1,""))</f>
        <v/>
      </c>
      <c r="AH1295" s="173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2">
        <v>2020</v>
      </c>
      <c r="C1296" s="172">
        <v>11</v>
      </c>
      <c r="D1296" s="57" t="str">
        <f t="shared" si="243"/>
        <v>Q3</v>
      </c>
      <c r="E1296" s="16" t="s">
        <v>35</v>
      </c>
      <c r="F1296" s="172">
        <v>2021</v>
      </c>
      <c r="G1296" s="172">
        <v>3</v>
      </c>
      <c r="H1296" s="175"/>
      <c r="I1296" s="57" t="str">
        <f t="shared" si="245"/>
        <v>Q4</v>
      </c>
      <c r="J1296" s="175" t="s">
        <v>1484</v>
      </c>
      <c r="K1296" s="175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78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4">
        <v>0.1197</v>
      </c>
      <c r="AE1296" s="173">
        <f t="shared" si="248"/>
        <v>0</v>
      </c>
      <c r="AF1296" s="173" t="str">
        <f>IF(AND(COUNTIFS($J$18:J1296,J1296)=1,AE1296=1),1,"")</f>
        <v/>
      </c>
      <c r="AG1296" s="173" t="str">
        <f>IF(C1296="","",IF(AND(COUNTIFS($J$18:J1296,J1296)=1,C1296&lt;&gt;""),1,""))</f>
        <v/>
      </c>
      <c r="AH1296" s="173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2">
        <v>2020</v>
      </c>
      <c r="C1297" s="172">
        <v>11</v>
      </c>
      <c r="D1297" s="57" t="str">
        <f t="shared" si="243"/>
        <v>Q3</v>
      </c>
      <c r="E1297" s="16" t="s">
        <v>35</v>
      </c>
      <c r="F1297" s="172">
        <v>2021</v>
      </c>
      <c r="G1297" s="172">
        <v>3</v>
      </c>
      <c r="H1297" s="175"/>
      <c r="I1297" s="57" t="str">
        <f t="shared" si="245"/>
        <v>Q4</v>
      </c>
      <c r="J1297" s="175" t="s">
        <v>1485</v>
      </c>
      <c r="K1297" s="175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78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4">
        <v>0.1118</v>
      </c>
      <c r="AE1297" s="173">
        <f t="shared" si="248"/>
        <v>0</v>
      </c>
      <c r="AF1297" s="173" t="str">
        <f>IF(AND(COUNTIFS($J$18:J1297,J1297)=1,AE1297=1),1,"")</f>
        <v/>
      </c>
      <c r="AG1297" s="173">
        <f>IF(C1297="","",IF(AND(COUNTIFS($J$18:J1297,J1297)=1,C1297&lt;&gt;""),1,""))</f>
        <v>1</v>
      </c>
      <c r="AH1297" s="173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2">
        <v>2020</v>
      </c>
      <c r="C1298" s="172">
        <v>11</v>
      </c>
      <c r="D1298" s="57" t="str">
        <f t="shared" si="243"/>
        <v>Q3</v>
      </c>
      <c r="E1298" s="16" t="s">
        <v>35</v>
      </c>
      <c r="F1298" s="172">
        <v>2021</v>
      </c>
      <c r="G1298" s="172">
        <v>2</v>
      </c>
      <c r="H1298" s="175"/>
      <c r="I1298" s="57" t="str">
        <f t="shared" si="245"/>
        <v>Q4</v>
      </c>
      <c r="J1298" s="175" t="s">
        <v>1487</v>
      </c>
      <c r="K1298" s="175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78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4">
        <v>0.12230000000000001</v>
      </c>
      <c r="AE1298" s="173">
        <f t="shared" si="248"/>
        <v>0</v>
      </c>
      <c r="AF1298" s="173" t="str">
        <f>IF(AND(COUNTIFS($J$18:J1298,J1298)=1,AE1298=1),1,"")</f>
        <v/>
      </c>
      <c r="AG1298" s="173">
        <f>IF(C1298="","",IF(AND(COUNTIFS($J$18:J1298,J1298)=1,C1298&lt;&gt;""),1,""))</f>
        <v>1</v>
      </c>
      <c r="AH1298" s="173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2">
        <v>2020</v>
      </c>
      <c r="C1299" s="172">
        <v>11</v>
      </c>
      <c r="D1299" s="57" t="str">
        <f t="shared" si="243"/>
        <v>Q3</v>
      </c>
      <c r="E1299" s="16" t="s">
        <v>35</v>
      </c>
      <c r="F1299" s="172">
        <v>2021</v>
      </c>
      <c r="G1299" s="172">
        <v>3</v>
      </c>
      <c r="H1299" s="175"/>
      <c r="I1299" s="57" t="str">
        <f t="shared" si="245"/>
        <v>Q4</v>
      </c>
      <c r="J1299" s="175" t="s">
        <v>1488</v>
      </c>
      <c r="K1299" s="175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78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4">
        <v>0.17549999999999999</v>
      </c>
      <c r="AE1299" s="173">
        <f t="shared" si="248"/>
        <v>0</v>
      </c>
      <c r="AF1299" s="173" t="str">
        <f>IF(AND(COUNTIFS($J$18:J1299,J1299)=1,AE1299=1),1,"")</f>
        <v/>
      </c>
      <c r="AG1299" s="173">
        <f>IF(C1299="","",IF(AND(COUNTIFS($J$18:J1299,J1299)=1,C1299&lt;&gt;""),1,""))</f>
        <v>1</v>
      </c>
      <c r="AH1299" s="173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2">
        <v>2020</v>
      </c>
      <c r="C1300" s="172">
        <v>11</v>
      </c>
      <c r="D1300" s="57" t="str">
        <f t="shared" si="243"/>
        <v>Q3</v>
      </c>
      <c r="E1300" s="16" t="s">
        <v>35</v>
      </c>
      <c r="F1300" s="172">
        <v>2021</v>
      </c>
      <c r="G1300" s="172">
        <v>3</v>
      </c>
      <c r="H1300" s="175"/>
      <c r="I1300" s="57" t="str">
        <f t="shared" si="245"/>
        <v>Q4</v>
      </c>
      <c r="J1300" s="175" t="s">
        <v>1488</v>
      </c>
      <c r="K1300" s="175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78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4">
        <v>0.17549999999999999</v>
      </c>
      <c r="AE1300" s="173">
        <f t="shared" si="248"/>
        <v>0</v>
      </c>
      <c r="AF1300" s="173" t="str">
        <f>IF(AND(COUNTIFS($J$18:J1300,J1300)=1,AE1300=1),1,"")</f>
        <v/>
      </c>
      <c r="AG1300" s="173" t="str">
        <f>IF(C1300="","",IF(AND(COUNTIFS($J$18:J1300,J1300)=1,C1300&lt;&gt;""),1,""))</f>
        <v/>
      </c>
      <c r="AH1300" s="173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2">
        <v>2020</v>
      </c>
      <c r="C1301" s="172">
        <v>10</v>
      </c>
      <c r="D1301" s="57" t="str">
        <f t="shared" si="243"/>
        <v>Q3</v>
      </c>
      <c r="E1301" s="16" t="s">
        <v>35</v>
      </c>
      <c r="F1301" s="172">
        <v>2021</v>
      </c>
      <c r="G1301" s="172">
        <v>1</v>
      </c>
      <c r="H1301" s="175"/>
      <c r="I1301" s="57" t="str">
        <f t="shared" si="245"/>
        <v>Q4</v>
      </c>
      <c r="J1301" s="175" t="s">
        <v>1490</v>
      </c>
      <c r="K1301" s="175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78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4">
        <v>0.1353</v>
      </c>
      <c r="AE1301" s="173">
        <f t="shared" si="248"/>
        <v>1</v>
      </c>
      <c r="AF1301" s="173">
        <f>IF(AND(COUNTIFS($J$18:J1301,J1301)=1,AE1301=1),1,"")</f>
        <v>1</v>
      </c>
      <c r="AG1301" s="173">
        <f>IF(C1301="","",IF(AND(COUNTIFS($J$18:J1301,J1301)=1,C1301&lt;&gt;""),1,""))</f>
        <v>1</v>
      </c>
      <c r="AH1301" s="173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2">
        <v>2020</v>
      </c>
      <c r="C1302" s="172">
        <v>10</v>
      </c>
      <c r="D1302" s="57" t="str">
        <f t="shared" si="243"/>
        <v>Q3</v>
      </c>
      <c r="E1302" s="16" t="s">
        <v>35</v>
      </c>
      <c r="F1302" s="172">
        <v>2021</v>
      </c>
      <c r="G1302" s="172">
        <v>2</v>
      </c>
      <c r="H1302" s="175"/>
      <c r="I1302" s="57" t="str">
        <f t="shared" si="245"/>
        <v>Q4</v>
      </c>
      <c r="J1302" s="175" t="s">
        <v>1492</v>
      </c>
      <c r="K1302" s="175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78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4">
        <v>8.8599999999999998E-2</v>
      </c>
      <c r="AE1302" s="173">
        <f t="shared" si="248"/>
        <v>0</v>
      </c>
      <c r="AF1302" s="173" t="str">
        <f>IF(AND(COUNTIFS($J$18:J1302,J1302)=1,AE1302=1),1,"")</f>
        <v/>
      </c>
      <c r="AG1302" s="173">
        <f>IF(C1302="","",IF(AND(COUNTIFS($J$18:J1302,J1302)=1,C1302&lt;&gt;""),1,""))</f>
        <v>1</v>
      </c>
      <c r="AH1302" s="173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2">
        <v>2020</v>
      </c>
      <c r="C1303" s="172">
        <v>10</v>
      </c>
      <c r="D1303" s="57" t="str">
        <f t="shared" si="243"/>
        <v>Q3</v>
      </c>
      <c r="E1303" s="16" t="s">
        <v>35</v>
      </c>
      <c r="F1303" s="172">
        <v>2021</v>
      </c>
      <c r="G1303" s="172">
        <v>2</v>
      </c>
      <c r="H1303" s="175"/>
      <c r="I1303" s="57" t="str">
        <f t="shared" si="245"/>
        <v>Q4</v>
      </c>
      <c r="J1303" s="175" t="s">
        <v>1492</v>
      </c>
      <c r="K1303" s="175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78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4">
        <v>8.8599999999999998E-2</v>
      </c>
      <c r="AE1303" s="173">
        <f t="shared" si="248"/>
        <v>0</v>
      </c>
      <c r="AF1303" s="173" t="str">
        <f>IF(AND(COUNTIFS($J$18:J1303,J1303)=1,AE1303=1),1,"")</f>
        <v/>
      </c>
      <c r="AG1303" s="173" t="str">
        <f>IF(C1303="","",IF(AND(COUNTIFS($J$18:J1303,J1303)=1,C1303&lt;&gt;""),1,""))</f>
        <v/>
      </c>
      <c r="AH1303" s="173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2">
        <v>2020</v>
      </c>
      <c r="C1304" s="172">
        <v>10</v>
      </c>
      <c r="D1304" s="57" t="str">
        <f t="shared" si="243"/>
        <v>Q3</v>
      </c>
      <c r="E1304" s="16" t="s">
        <v>35</v>
      </c>
      <c r="F1304" s="172">
        <v>2021</v>
      </c>
      <c r="G1304" s="172">
        <v>2</v>
      </c>
      <c r="H1304" s="175"/>
      <c r="I1304" s="57" t="str">
        <f t="shared" si="245"/>
        <v>Q4</v>
      </c>
      <c r="J1304" s="175" t="s">
        <v>1492</v>
      </c>
      <c r="K1304" s="175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78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4">
        <v>8.8599999999999998E-2</v>
      </c>
      <c r="AE1304" s="173">
        <f t="shared" si="248"/>
        <v>0</v>
      </c>
      <c r="AF1304" s="173" t="str">
        <f>IF(AND(COUNTIFS($J$18:J1304,J1304)=1,AE1304=1),1,"")</f>
        <v/>
      </c>
      <c r="AG1304" s="173" t="str">
        <f>IF(C1304="","",IF(AND(COUNTIFS($J$18:J1304,J1304)=1,C1304&lt;&gt;""),1,""))</f>
        <v/>
      </c>
      <c r="AH1304" s="173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2">
        <v>2020</v>
      </c>
      <c r="C1305" s="172">
        <v>12</v>
      </c>
      <c r="D1305" s="57" t="str">
        <f t="shared" si="243"/>
        <v>Q3</v>
      </c>
      <c r="E1305" s="16" t="s">
        <v>35</v>
      </c>
      <c r="F1305" s="172">
        <v>2021</v>
      </c>
      <c r="G1305" s="172">
        <v>1</v>
      </c>
      <c r="H1305" s="175"/>
      <c r="I1305" s="57" t="str">
        <f t="shared" si="245"/>
        <v>Q4</v>
      </c>
      <c r="J1305" s="175" t="s">
        <v>1494</v>
      </c>
      <c r="K1305" s="175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78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4">
        <v>0.10059999999999999</v>
      </c>
      <c r="AE1305" s="173">
        <f t="shared" si="248"/>
        <v>1</v>
      </c>
      <c r="AF1305" s="173">
        <f>IF(AND(COUNTIFS($J$18:J1305,J1305)=1,AE1305=1),1,"")</f>
        <v>1</v>
      </c>
      <c r="AG1305" s="173">
        <f>IF(C1305="","",IF(AND(COUNTIFS($J$18:J1305,J1305)=1,C1305&lt;&gt;""),1,""))</f>
        <v>1</v>
      </c>
      <c r="AH1305" s="173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2">
        <v>2020</v>
      </c>
      <c r="C1306" s="172">
        <v>12</v>
      </c>
      <c r="D1306" s="57" t="str">
        <f t="shared" si="243"/>
        <v>Q3</v>
      </c>
      <c r="E1306" s="16" t="s">
        <v>35</v>
      </c>
      <c r="F1306" s="172">
        <v>2021</v>
      </c>
      <c r="G1306" s="172">
        <v>1</v>
      </c>
      <c r="H1306" s="175"/>
      <c r="I1306" s="57" t="str">
        <f t="shared" si="245"/>
        <v>Q4</v>
      </c>
      <c r="J1306" s="175" t="s">
        <v>1494</v>
      </c>
      <c r="K1306" s="175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78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4">
        <v>0.10059999999999999</v>
      </c>
      <c r="AE1306" s="173">
        <f t="shared" si="248"/>
        <v>1</v>
      </c>
      <c r="AF1306" s="173" t="str">
        <f>IF(AND(COUNTIFS($J$18:J1306,J1306)=1,AE1306=1),1,"")</f>
        <v/>
      </c>
      <c r="AG1306" s="173" t="str">
        <f>IF(C1306="","",IF(AND(COUNTIFS($J$18:J1306,J1306)=1,C1306&lt;&gt;""),1,""))</f>
        <v/>
      </c>
      <c r="AH1306" s="173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2">
        <v>2020</v>
      </c>
      <c r="C1307" s="172">
        <v>12</v>
      </c>
      <c r="D1307" s="57" t="str">
        <f t="shared" si="243"/>
        <v>Q3</v>
      </c>
      <c r="E1307" s="16" t="s">
        <v>35</v>
      </c>
      <c r="F1307" s="172">
        <v>2021</v>
      </c>
      <c r="G1307" s="172">
        <v>2</v>
      </c>
      <c r="H1307" s="175"/>
      <c r="I1307" s="57" t="str">
        <f t="shared" si="245"/>
        <v>Q4</v>
      </c>
      <c r="J1307" s="175" t="s">
        <v>1496</v>
      </c>
      <c r="K1307" s="175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78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4">
        <v>0.10100000000000001</v>
      </c>
      <c r="AE1307" s="173">
        <f t="shared" si="248"/>
        <v>1</v>
      </c>
      <c r="AF1307" s="173">
        <f>IF(AND(COUNTIFS($J$18:J1307,J1307)=1,AE1307=1),1,"")</f>
        <v>1</v>
      </c>
      <c r="AG1307" s="173">
        <f>IF(C1307="","",IF(AND(COUNTIFS($J$18:J1307,J1307)=1,C1307&lt;&gt;""),1,""))</f>
        <v>1</v>
      </c>
      <c r="AH1307" s="173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2">
        <v>2020</v>
      </c>
      <c r="C1308" s="172">
        <v>12</v>
      </c>
      <c r="D1308" s="57" t="str">
        <f t="shared" si="243"/>
        <v>Q3</v>
      </c>
      <c r="E1308" s="16" t="s">
        <v>35</v>
      </c>
      <c r="F1308" s="172">
        <v>2021</v>
      </c>
      <c r="G1308" s="172">
        <v>2</v>
      </c>
      <c r="H1308" s="175"/>
      <c r="I1308" s="57" t="str">
        <f t="shared" si="245"/>
        <v>Q4</v>
      </c>
      <c r="J1308" s="175" t="s">
        <v>1496</v>
      </c>
      <c r="K1308" s="175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78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4">
        <v>0.10100000000000001</v>
      </c>
      <c r="AE1308" s="173">
        <f t="shared" si="248"/>
        <v>1</v>
      </c>
      <c r="AF1308" s="173" t="str">
        <f>IF(AND(COUNTIFS($J$18:J1308,J1308)=1,AE1308=1),1,"")</f>
        <v/>
      </c>
      <c r="AG1308" s="173" t="str">
        <f>IF(C1308="","",IF(AND(COUNTIFS($J$18:J1308,J1308)=1,C1308&lt;&gt;""),1,""))</f>
        <v/>
      </c>
      <c r="AH1308" s="173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2">
        <v>2020</v>
      </c>
      <c r="C1309" s="172">
        <v>12</v>
      </c>
      <c r="D1309" s="57" t="str">
        <f t="shared" si="243"/>
        <v>Q3</v>
      </c>
      <c r="E1309" s="16" t="s">
        <v>35</v>
      </c>
      <c r="F1309" s="172">
        <v>2021</v>
      </c>
      <c r="G1309" s="172">
        <v>2</v>
      </c>
      <c r="H1309" s="175"/>
      <c r="I1309" s="57" t="str">
        <f t="shared" si="245"/>
        <v>Q4</v>
      </c>
      <c r="J1309" s="175" t="s">
        <v>1496</v>
      </c>
      <c r="K1309" s="175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78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4">
        <v>0.10100000000000001</v>
      </c>
      <c r="AE1309" s="173">
        <f t="shared" si="248"/>
        <v>1</v>
      </c>
      <c r="AF1309" s="173" t="str">
        <f>IF(AND(COUNTIFS($J$18:J1309,J1309)=1,AE1309=1),1,"")</f>
        <v/>
      </c>
      <c r="AG1309" s="173" t="str">
        <f>IF(C1309="","",IF(AND(COUNTIFS($J$18:J1309,J1309)=1,C1309&lt;&gt;""),1,""))</f>
        <v/>
      </c>
      <c r="AH1309" s="173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2">
        <v>2020</v>
      </c>
      <c r="C1310" s="172">
        <v>12</v>
      </c>
      <c r="D1310" s="57" t="str">
        <f t="shared" si="243"/>
        <v>Q3</v>
      </c>
      <c r="E1310" s="16" t="s">
        <v>35</v>
      </c>
      <c r="F1310" s="172">
        <v>2021</v>
      </c>
      <c r="G1310" s="172">
        <v>2</v>
      </c>
      <c r="H1310" s="175"/>
      <c r="I1310" s="57" t="str">
        <f t="shared" si="245"/>
        <v>Q4</v>
      </c>
      <c r="J1310" s="175" t="s">
        <v>1496</v>
      </c>
      <c r="K1310" s="175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78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4">
        <v>0.10100000000000001</v>
      </c>
      <c r="AE1310" s="173">
        <f t="shared" si="248"/>
        <v>1</v>
      </c>
      <c r="AF1310" s="173" t="str">
        <f>IF(AND(COUNTIFS($J$18:J1310,J1310)=1,AE1310=1),1,"")</f>
        <v/>
      </c>
      <c r="AG1310" s="173" t="str">
        <f>IF(C1310="","",IF(AND(COUNTIFS($J$18:J1310,J1310)=1,C1310&lt;&gt;""),1,""))</f>
        <v/>
      </c>
      <c r="AH1310" s="173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2">
        <v>2020</v>
      </c>
      <c r="C1311" s="172">
        <v>12</v>
      </c>
      <c r="D1311" s="57" t="str">
        <f t="shared" si="243"/>
        <v>Q3</v>
      </c>
      <c r="E1311" s="16" t="s">
        <v>35</v>
      </c>
      <c r="F1311" s="172">
        <v>2021</v>
      </c>
      <c r="G1311" s="172">
        <v>2</v>
      </c>
      <c r="H1311" s="175"/>
      <c r="I1311" s="57" t="str">
        <f t="shared" si="245"/>
        <v>Q4</v>
      </c>
      <c r="J1311" s="175" t="s">
        <v>1496</v>
      </c>
      <c r="K1311" s="175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78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4">
        <v>0.10100000000000001</v>
      </c>
      <c r="AE1311" s="173">
        <f t="shared" si="248"/>
        <v>1</v>
      </c>
      <c r="AF1311" s="173" t="str">
        <f>IF(AND(COUNTIFS($J$18:J1311,J1311)=1,AE1311=1),1,"")</f>
        <v/>
      </c>
      <c r="AG1311" s="173" t="str">
        <f>IF(C1311="","",IF(AND(COUNTIFS($J$18:J1311,J1311)=1,C1311&lt;&gt;""),1,""))</f>
        <v/>
      </c>
      <c r="AH1311" s="173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2">
        <v>2020</v>
      </c>
      <c r="C1312" s="172">
        <v>12</v>
      </c>
      <c r="D1312" s="57" t="str">
        <f t="shared" si="243"/>
        <v>Q3</v>
      </c>
      <c r="E1312" s="16" t="s">
        <v>35</v>
      </c>
      <c r="F1312" s="172">
        <v>2021</v>
      </c>
      <c r="G1312" s="172">
        <v>3</v>
      </c>
      <c r="H1312" s="175"/>
      <c r="I1312" s="57" t="str">
        <f t="shared" si="245"/>
        <v>Q4</v>
      </c>
      <c r="J1312" s="175" t="s">
        <v>1498</v>
      </c>
      <c r="K1312" s="175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78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4">
        <v>0.1182</v>
      </c>
      <c r="AE1312" s="173">
        <f t="shared" si="248"/>
        <v>0</v>
      </c>
      <c r="AF1312" s="173" t="str">
        <f>IF(AND(COUNTIFS($J$18:J1312,J1312)=1,AE1312=1),1,"")</f>
        <v/>
      </c>
      <c r="AG1312" s="173">
        <f>IF(C1312="","",IF(AND(COUNTIFS($J$18:J1312,J1312)=1,C1312&lt;&gt;""),1,""))</f>
        <v>1</v>
      </c>
      <c r="AH1312" s="173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2">
        <v>2020</v>
      </c>
      <c r="C1313" s="172">
        <v>12</v>
      </c>
      <c r="D1313" s="57" t="str">
        <f t="shared" si="243"/>
        <v>Q3</v>
      </c>
      <c r="E1313" s="16" t="s">
        <v>35</v>
      </c>
      <c r="F1313" s="172">
        <v>2021</v>
      </c>
      <c r="G1313" s="172">
        <v>3</v>
      </c>
      <c r="H1313" s="175"/>
      <c r="I1313" s="57" t="str">
        <f t="shared" si="245"/>
        <v>Q4</v>
      </c>
      <c r="J1313" s="175" t="s">
        <v>1499</v>
      </c>
      <c r="K1313" s="175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78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4">
        <v>0.12039999999999999</v>
      </c>
      <c r="AE1313" s="173">
        <f t="shared" si="248"/>
        <v>1</v>
      </c>
      <c r="AF1313" s="173">
        <f>IF(AND(COUNTIFS($J$18:J1313,J1313)=1,AE1313=1),1,"")</f>
        <v>1</v>
      </c>
      <c r="AG1313" s="173">
        <f>IF(C1313="","",IF(AND(COUNTIFS($J$18:J1313,J1313)=1,C1313&lt;&gt;""),1,""))</f>
        <v>1</v>
      </c>
      <c r="AH1313" s="173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2">
        <v>2020</v>
      </c>
      <c r="C1314" s="172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2">
        <v>2021</v>
      </c>
      <c r="G1314" s="172">
        <v>3</v>
      </c>
      <c r="H1314" s="175"/>
      <c r="I1314" s="57" t="str">
        <f t="shared" si="245"/>
        <v>Q4</v>
      </c>
      <c r="J1314" s="175" t="s">
        <v>1499</v>
      </c>
      <c r="K1314" s="175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78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4">
        <v>0.12039999999999999</v>
      </c>
      <c r="AE1314" s="173">
        <f t="shared" si="248"/>
        <v>1</v>
      </c>
      <c r="AF1314" s="173" t="str">
        <f>IF(AND(COUNTIFS($J$18:J1314,J1314)=1,AE1314=1),1,"")</f>
        <v/>
      </c>
      <c r="AG1314" s="173" t="str">
        <f>IF(C1314="","",IF(AND(COUNTIFS($J$18:J1314,J1314)=1,C1314&lt;&gt;""),1,""))</f>
        <v/>
      </c>
      <c r="AH1314" s="173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2">
        <v>2020</v>
      </c>
      <c r="C1315" s="172">
        <v>12</v>
      </c>
      <c r="D1315" s="57" t="str">
        <f t="shared" si="256"/>
        <v>Q3</v>
      </c>
      <c r="E1315" s="16" t="s">
        <v>35</v>
      </c>
      <c r="F1315" s="172">
        <v>2021</v>
      </c>
      <c r="G1315" s="172">
        <v>3</v>
      </c>
      <c r="H1315" s="175"/>
      <c r="I1315" s="57" t="str">
        <f t="shared" si="245"/>
        <v>Q4</v>
      </c>
      <c r="J1315" s="175" t="s">
        <v>1501</v>
      </c>
      <c r="K1315" s="175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78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4">
        <v>0.13700000000000001</v>
      </c>
      <c r="AE1315" s="173">
        <f t="shared" si="248"/>
        <v>0</v>
      </c>
      <c r="AF1315" s="173" t="str">
        <f>IF(AND(COUNTIFS($J$18:J1315,J1315)=1,AE1315=1),1,"")</f>
        <v/>
      </c>
      <c r="AG1315" s="173">
        <f>IF(C1315="","",IF(AND(COUNTIFS($J$18:J1315,J1315)=1,C1315&lt;&gt;""),1,""))</f>
        <v>1</v>
      </c>
      <c r="AH1315" s="173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2">
        <v>2020</v>
      </c>
      <c r="C1316" s="172">
        <v>12</v>
      </c>
      <c r="D1316" s="57" t="str">
        <f t="shared" si="256"/>
        <v>Q3</v>
      </c>
      <c r="E1316" s="16" t="s">
        <v>35</v>
      </c>
      <c r="F1316" s="172">
        <v>2021</v>
      </c>
      <c r="G1316" s="172">
        <v>3</v>
      </c>
      <c r="H1316" s="175"/>
      <c r="I1316" s="57" t="str">
        <f t="shared" si="245"/>
        <v>Q4</v>
      </c>
      <c r="J1316" s="175" t="s">
        <v>1501</v>
      </c>
      <c r="K1316" s="175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78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4">
        <v>0.13700000000000001</v>
      </c>
      <c r="AE1316" s="173">
        <f t="shared" si="248"/>
        <v>0</v>
      </c>
      <c r="AF1316" s="173" t="str">
        <f>IF(AND(COUNTIFS($J$18:J1316,J1316)=1,AE1316=1),1,"")</f>
        <v/>
      </c>
      <c r="AG1316" s="173" t="str">
        <f>IF(C1316="","",IF(AND(COUNTIFS($J$18:J1316,J1316)=1,C1316&lt;&gt;""),1,""))</f>
        <v/>
      </c>
      <c r="AH1316" s="173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2">
        <v>2020</v>
      </c>
      <c r="C1317" s="172">
        <v>12</v>
      </c>
      <c r="D1317" s="57" t="str">
        <f t="shared" si="256"/>
        <v>Q3</v>
      </c>
      <c r="E1317" s="16" t="s">
        <v>35</v>
      </c>
      <c r="F1317" s="172">
        <v>2021</v>
      </c>
      <c r="G1317" s="172">
        <v>3</v>
      </c>
      <c r="H1317" s="175"/>
      <c r="I1317" s="57" t="str">
        <f t="shared" si="245"/>
        <v>Q4</v>
      </c>
      <c r="J1317" s="175" t="s">
        <v>1428</v>
      </c>
      <c r="K1317" s="175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78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4">
        <v>0.14649999999999999</v>
      </c>
      <c r="AE1317" s="173">
        <f t="shared" si="248"/>
        <v>0</v>
      </c>
      <c r="AF1317" s="173" t="str">
        <f>IF(AND(COUNTIFS($J$18:J1317,J1317)=1,AE1317=1),1,"")</f>
        <v/>
      </c>
      <c r="AG1317" s="173" t="str">
        <f>IF(C1317="","",IF(AND(COUNTIFS($J$18:J1317,J1317)=1,C1317&lt;&gt;""),1,""))</f>
        <v/>
      </c>
      <c r="AH1317" s="173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2">
        <v>2020</v>
      </c>
      <c r="C1318" s="172">
        <v>12</v>
      </c>
      <c r="D1318" s="57" t="str">
        <f t="shared" si="256"/>
        <v>Q3</v>
      </c>
      <c r="E1318" s="16" t="s">
        <v>35</v>
      </c>
      <c r="F1318" s="172">
        <v>2021</v>
      </c>
      <c r="G1318" s="172">
        <v>3</v>
      </c>
      <c r="H1318" s="175"/>
      <c r="I1318" s="57" t="str">
        <f t="shared" si="245"/>
        <v>Q4</v>
      </c>
      <c r="J1318" s="175" t="s">
        <v>1428</v>
      </c>
      <c r="K1318" s="175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78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4">
        <v>0.14649999999999999</v>
      </c>
      <c r="AE1318" s="173">
        <f t="shared" si="248"/>
        <v>0</v>
      </c>
      <c r="AF1318" s="173" t="str">
        <f>IF(AND(COUNTIFS($J$18:J1318,J1318)=1,AE1318=1),1,"")</f>
        <v/>
      </c>
      <c r="AG1318" s="173" t="str">
        <f>IF(C1318="","",IF(AND(COUNTIFS($J$18:J1318,J1318)=1,C1318&lt;&gt;""),1,""))</f>
        <v/>
      </c>
      <c r="AH1318" s="173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2">
        <v>2020</v>
      </c>
      <c r="C1319" s="172">
        <v>12</v>
      </c>
      <c r="D1319" s="57" t="str">
        <f t="shared" si="256"/>
        <v>Q3</v>
      </c>
      <c r="E1319" s="16" t="s">
        <v>35</v>
      </c>
      <c r="F1319" s="172">
        <v>2021</v>
      </c>
      <c r="G1319" s="172">
        <v>2</v>
      </c>
      <c r="H1319" s="175"/>
      <c r="I1319" s="57" t="str">
        <f t="shared" si="245"/>
        <v>Q4</v>
      </c>
      <c r="J1319" s="175" t="s">
        <v>1503</v>
      </c>
      <c r="K1319" s="175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78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4">
        <v>0.1709</v>
      </c>
      <c r="AE1319" s="173">
        <f t="shared" si="248"/>
        <v>0</v>
      </c>
      <c r="AF1319" s="173" t="str">
        <f>IF(AND(COUNTIFS($J$18:J1319,J1319)=1,AE1319=1),1,"")</f>
        <v/>
      </c>
      <c r="AG1319" s="173">
        <f>IF(C1319="","",IF(AND(COUNTIFS($J$18:J1319,J1319)=1,C1319&lt;&gt;""),1,""))</f>
        <v>1</v>
      </c>
      <c r="AH1319" s="173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2">
        <v>2020</v>
      </c>
      <c r="C1320" s="172">
        <v>12</v>
      </c>
      <c r="D1320" s="57" t="str">
        <f t="shared" si="256"/>
        <v>Q3</v>
      </c>
      <c r="E1320" s="16" t="s">
        <v>35</v>
      </c>
      <c r="F1320" s="172">
        <v>2021</v>
      </c>
      <c r="G1320" s="172">
        <v>3</v>
      </c>
      <c r="H1320" s="175"/>
      <c r="I1320" s="57" t="str">
        <f t="shared" si="245"/>
        <v>Q4</v>
      </c>
      <c r="J1320" s="175" t="s">
        <v>1505</v>
      </c>
      <c r="K1320" s="175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78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4">
        <v>0.1608</v>
      </c>
      <c r="AE1320" s="173">
        <f t="shared" si="248"/>
        <v>1</v>
      </c>
      <c r="AF1320" s="173">
        <f>IF(AND(COUNTIFS($J$18:J1320,J1320)=1,AE1320=1),1,"")</f>
        <v>1</v>
      </c>
      <c r="AG1320" s="173">
        <f>IF(C1320="","",IF(AND(COUNTIFS($J$18:J1320,J1320)=1,C1320&lt;&gt;""),1,""))</f>
        <v>1</v>
      </c>
      <c r="AH1320" s="173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2">
        <v>2020</v>
      </c>
      <c r="C1321" s="172">
        <v>12</v>
      </c>
      <c r="D1321" s="57" t="str">
        <f t="shared" si="256"/>
        <v>Q3</v>
      </c>
      <c r="E1321" s="16" t="s">
        <v>35</v>
      </c>
      <c r="F1321" s="172">
        <v>2021</v>
      </c>
      <c r="G1321" s="172">
        <v>3</v>
      </c>
      <c r="H1321" s="175"/>
      <c r="I1321" s="57" t="str">
        <f t="shared" si="245"/>
        <v>Q4</v>
      </c>
      <c r="J1321" s="175" t="s">
        <v>1505</v>
      </c>
      <c r="K1321" s="175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78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4">
        <v>0.1608</v>
      </c>
      <c r="AE1321" s="173">
        <f t="shared" si="248"/>
        <v>1</v>
      </c>
      <c r="AF1321" s="173" t="str">
        <f>IF(AND(COUNTIFS($J$18:J1321,J1321)=1,AE1321=1),1,"")</f>
        <v/>
      </c>
      <c r="AG1321" s="173" t="str">
        <f>IF(C1321="","",IF(AND(COUNTIFS($J$18:J1321,J1321)=1,C1321&lt;&gt;""),1,""))</f>
        <v/>
      </c>
      <c r="AH1321" s="173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2">
        <v>2020</v>
      </c>
      <c r="C1322" s="172">
        <v>12</v>
      </c>
      <c r="D1322" s="57" t="str">
        <f t="shared" si="256"/>
        <v>Q3</v>
      </c>
      <c r="E1322" s="16" t="s">
        <v>35</v>
      </c>
      <c r="F1322" s="172">
        <v>2021</v>
      </c>
      <c r="G1322" s="172">
        <v>2</v>
      </c>
      <c r="H1322" s="175"/>
      <c r="I1322" s="57" t="str">
        <f t="shared" si="245"/>
        <v>Q4</v>
      </c>
      <c r="J1322" s="175" t="s">
        <v>1507</v>
      </c>
      <c r="K1322" s="175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78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4">
        <v>0.1744</v>
      </c>
      <c r="AE1322" s="173">
        <f t="shared" si="248"/>
        <v>0</v>
      </c>
      <c r="AF1322" s="173" t="str">
        <f>IF(AND(COUNTIFS($J$18:J1322,J1322)=1,AE1322=1),1,"")</f>
        <v/>
      </c>
      <c r="AG1322" s="173">
        <f>IF(C1322="","",IF(AND(COUNTIFS($J$18:J1322,J1322)=1,C1322&lt;&gt;""),1,""))</f>
        <v>1</v>
      </c>
      <c r="AH1322" s="173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2">
        <v>2020</v>
      </c>
      <c r="C1323" s="172">
        <v>12</v>
      </c>
      <c r="D1323" s="57" t="str">
        <f t="shared" si="256"/>
        <v>Q3</v>
      </c>
      <c r="E1323" s="16" t="s">
        <v>35</v>
      </c>
      <c r="F1323" s="172">
        <v>2021</v>
      </c>
      <c r="G1323" s="172">
        <v>2</v>
      </c>
      <c r="H1323" s="175"/>
      <c r="I1323" s="57" t="str">
        <f t="shared" si="245"/>
        <v>Q4</v>
      </c>
      <c r="J1323" s="175" t="s">
        <v>1507</v>
      </c>
      <c r="K1323" s="175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78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4">
        <v>0.1744</v>
      </c>
      <c r="AE1323" s="173">
        <f t="shared" si="248"/>
        <v>0</v>
      </c>
      <c r="AF1323" s="173" t="str">
        <f>IF(AND(COUNTIFS($J$18:J1323,J1323)=1,AE1323=1),1,"")</f>
        <v/>
      </c>
      <c r="AG1323" s="173" t="str">
        <f>IF(C1323="","",IF(AND(COUNTIFS($J$18:J1323,J1323)=1,C1323&lt;&gt;""),1,""))</f>
        <v/>
      </c>
      <c r="AH1323" s="173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2">
        <v>2020</v>
      </c>
      <c r="C1324" s="172">
        <v>12</v>
      </c>
      <c r="D1324" s="57" t="str">
        <f t="shared" si="256"/>
        <v>Q3</v>
      </c>
      <c r="E1324" s="16" t="s">
        <v>35</v>
      </c>
      <c r="F1324" s="172">
        <v>2021</v>
      </c>
      <c r="G1324" s="172">
        <v>2</v>
      </c>
      <c r="H1324" s="175"/>
      <c r="I1324" s="57" t="str">
        <f t="shared" si="245"/>
        <v>Q4</v>
      </c>
      <c r="J1324" s="175" t="s">
        <v>1507</v>
      </c>
      <c r="K1324" s="175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78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4">
        <v>0.1744</v>
      </c>
      <c r="AE1324" s="173">
        <f t="shared" si="248"/>
        <v>0</v>
      </c>
      <c r="AF1324" s="173" t="str">
        <f>IF(AND(COUNTIFS($J$18:J1324,J1324)=1,AE1324=1),1,"")</f>
        <v/>
      </c>
      <c r="AG1324" s="173" t="str">
        <f>IF(C1324="","",IF(AND(COUNTIFS($J$18:J1324,J1324)=1,C1324&lt;&gt;""),1,""))</f>
        <v/>
      </c>
      <c r="AH1324" s="173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2">
        <v>2020</v>
      </c>
      <c r="C1325" s="172">
        <v>12</v>
      </c>
      <c r="D1325" s="57" t="str">
        <f t="shared" si="256"/>
        <v>Q3</v>
      </c>
      <c r="E1325" s="16" t="s">
        <v>35</v>
      </c>
      <c r="F1325" s="172">
        <v>2021</v>
      </c>
      <c r="G1325" s="172">
        <v>3</v>
      </c>
      <c r="H1325" s="175"/>
      <c r="I1325" s="57" t="str">
        <f t="shared" si="245"/>
        <v>Q4</v>
      </c>
      <c r="J1325" s="175" t="s">
        <v>1507</v>
      </c>
      <c r="K1325" s="175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78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4">
        <v>0.1744</v>
      </c>
      <c r="AE1325" s="173">
        <f t="shared" si="248"/>
        <v>0</v>
      </c>
      <c r="AF1325" s="173" t="str">
        <f>IF(AND(COUNTIFS($J$18:J1325,J1325)=1,AE1325=1),1,"")</f>
        <v/>
      </c>
      <c r="AG1325" s="173" t="str">
        <f>IF(C1325="","",IF(AND(COUNTIFS($J$18:J1325,J1325)=1,C1325&lt;&gt;""),1,""))</f>
        <v/>
      </c>
      <c r="AH1325" s="173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2">
        <v>2020</v>
      </c>
      <c r="C1326" s="172">
        <v>12</v>
      </c>
      <c r="D1326" s="57" t="str">
        <f t="shared" si="256"/>
        <v>Q3</v>
      </c>
      <c r="E1326" s="16" t="s">
        <v>35</v>
      </c>
      <c r="F1326" s="172">
        <v>2021</v>
      </c>
      <c r="G1326" s="172">
        <v>3</v>
      </c>
      <c r="H1326" s="175"/>
      <c r="I1326" s="57" t="str">
        <f t="shared" si="245"/>
        <v>Q4</v>
      </c>
      <c r="J1326" s="175" t="s">
        <v>1509</v>
      </c>
      <c r="K1326" s="175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78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4">
        <v>0.22800000000000001</v>
      </c>
      <c r="AE1326" s="173">
        <f t="shared" si="248"/>
        <v>0</v>
      </c>
      <c r="AF1326" s="173" t="str">
        <f>IF(AND(COUNTIFS($J$18:J1326,J1326)=1,AE1326=1),1,"")</f>
        <v/>
      </c>
      <c r="AG1326" s="173">
        <f>IF(C1326="","",IF(AND(COUNTIFS($J$18:J1326,J1326)=1,C1326&lt;&gt;""),1,""))</f>
        <v>1</v>
      </c>
      <c r="AH1326" s="173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2">
        <v>2020</v>
      </c>
      <c r="C1327" s="172">
        <v>12</v>
      </c>
      <c r="D1327" s="57" t="str">
        <f t="shared" si="256"/>
        <v>Q3</v>
      </c>
      <c r="E1327" s="16" t="s">
        <v>35</v>
      </c>
      <c r="F1327" s="172">
        <v>2021</v>
      </c>
      <c r="G1327" s="172">
        <v>3</v>
      </c>
      <c r="H1327" s="175"/>
      <c r="I1327" s="57" t="str">
        <f t="shared" si="245"/>
        <v>Q4</v>
      </c>
      <c r="J1327" s="175" t="s">
        <v>1510</v>
      </c>
      <c r="K1327" s="175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78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4">
        <v>0.1109</v>
      </c>
      <c r="AE1327" s="173">
        <f t="shared" si="248"/>
        <v>0</v>
      </c>
      <c r="AF1327" s="173" t="str">
        <f>IF(AND(COUNTIFS($J$18:J1327,J1327)=1,AE1327=1),1,"")</f>
        <v/>
      </c>
      <c r="AG1327" s="173">
        <f>IF(C1327="","",IF(AND(COUNTIFS($J$18:J1327,J1327)=1,C1327&lt;&gt;""),1,""))</f>
        <v>1</v>
      </c>
      <c r="AH1327" s="173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2">
        <v>2020</v>
      </c>
      <c r="C1328" s="172">
        <v>12</v>
      </c>
      <c r="D1328" s="57" t="str">
        <f t="shared" si="256"/>
        <v>Q3</v>
      </c>
      <c r="E1328" s="16" t="s">
        <v>35</v>
      </c>
      <c r="F1328" s="172">
        <v>2021</v>
      </c>
      <c r="G1328" s="172">
        <v>3</v>
      </c>
      <c r="H1328" s="175"/>
      <c r="I1328" s="57" t="str">
        <f t="shared" si="245"/>
        <v>Q4</v>
      </c>
      <c r="J1328" s="175" t="s">
        <v>1513</v>
      </c>
      <c r="K1328" s="175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78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4">
        <v>0.1206</v>
      </c>
      <c r="AE1328" s="173">
        <f t="shared" si="248"/>
        <v>0</v>
      </c>
      <c r="AF1328" s="173" t="str">
        <f>IF(AND(COUNTIFS($J$18:J1328,J1328)=1,AE1328=1),1,"")</f>
        <v/>
      </c>
      <c r="AG1328" s="173">
        <f>IF(C1328="","",IF(AND(COUNTIFS($J$18:J1328,J1328)=1,C1328&lt;&gt;""),1,""))</f>
        <v>1</v>
      </c>
      <c r="AH1328" s="173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2">
        <v>2020</v>
      </c>
      <c r="C1329" s="172">
        <v>12</v>
      </c>
      <c r="D1329" s="57" t="str">
        <f t="shared" si="256"/>
        <v>Q3</v>
      </c>
      <c r="E1329" s="16" t="s">
        <v>35</v>
      </c>
      <c r="F1329" s="172">
        <v>2021</v>
      </c>
      <c r="G1329" s="172">
        <v>1</v>
      </c>
      <c r="H1329" s="175"/>
      <c r="I1329" s="57" t="str">
        <f t="shared" si="245"/>
        <v>Q4</v>
      </c>
      <c r="J1329" s="175" t="s">
        <v>1515</v>
      </c>
      <c r="K1329" s="175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78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4">
        <v>0.1026</v>
      </c>
      <c r="AE1329" s="173">
        <f t="shared" si="248"/>
        <v>1</v>
      </c>
      <c r="AF1329" s="173">
        <f>IF(AND(COUNTIFS($J$18:J1329,J1329)=1,AE1329=1),1,"")</f>
        <v>1</v>
      </c>
      <c r="AG1329" s="173">
        <f>IF(C1329="","",IF(AND(COUNTIFS($J$18:J1329,J1329)=1,C1329&lt;&gt;""),1,""))</f>
        <v>1</v>
      </c>
      <c r="AH1329" s="173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2">
        <v>2020</v>
      </c>
      <c r="C1330" s="172">
        <v>12</v>
      </c>
      <c r="D1330" s="57" t="str">
        <f t="shared" si="256"/>
        <v>Q3</v>
      </c>
      <c r="E1330" s="16" t="s">
        <v>35</v>
      </c>
      <c r="F1330" s="172">
        <v>2021</v>
      </c>
      <c r="G1330" s="172">
        <v>3</v>
      </c>
      <c r="H1330" s="175"/>
      <c r="I1330" s="57" t="str">
        <f t="shared" si="245"/>
        <v>Q4</v>
      </c>
      <c r="J1330" s="175" t="s">
        <v>1515</v>
      </c>
      <c r="K1330" s="175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78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4">
        <v>0.1026</v>
      </c>
      <c r="AE1330" s="173">
        <f t="shared" si="248"/>
        <v>0</v>
      </c>
      <c r="AF1330" s="173" t="str">
        <f>IF(AND(COUNTIFS($J$18:J1330,J1330)=1,AE1330=1),1,"")</f>
        <v/>
      </c>
      <c r="AG1330" s="173" t="str">
        <f>IF(C1330="","",IF(AND(COUNTIFS($J$18:J1330,J1330)=1,C1330&lt;&gt;""),1,""))</f>
        <v/>
      </c>
      <c r="AH1330" s="173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2">
        <v>2020</v>
      </c>
      <c r="C1331" s="172">
        <v>12</v>
      </c>
      <c r="D1331" s="57" t="str">
        <f t="shared" si="256"/>
        <v>Q3</v>
      </c>
      <c r="E1331" s="16" t="s">
        <v>35</v>
      </c>
      <c r="F1331" s="172">
        <v>2021</v>
      </c>
      <c r="G1331" s="172">
        <v>1</v>
      </c>
      <c r="H1331" s="175"/>
      <c r="I1331" s="57" t="str">
        <f t="shared" si="245"/>
        <v>Q4</v>
      </c>
      <c r="J1331" s="175" t="s">
        <v>1517</v>
      </c>
      <c r="K1331" s="175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78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4">
        <v>0.1351</v>
      </c>
      <c r="AE1331" s="173">
        <f t="shared" si="248"/>
        <v>1</v>
      </c>
      <c r="AF1331" s="173">
        <f>IF(AND(COUNTIFS($J$18:J1331,J1331)=1,AE1331=1),1,"")</f>
        <v>1</v>
      </c>
      <c r="AG1331" s="173">
        <f>IF(C1331="","",IF(AND(COUNTIFS($J$18:J1331,J1331)=1,C1331&lt;&gt;""),1,""))</f>
        <v>1</v>
      </c>
      <c r="AH1331" s="173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2">
        <v>2020</v>
      </c>
      <c r="C1332" s="172">
        <v>12</v>
      </c>
      <c r="D1332" s="57" t="str">
        <f t="shared" si="256"/>
        <v>Q3</v>
      </c>
      <c r="E1332" s="16" t="s">
        <v>35</v>
      </c>
      <c r="F1332" s="172">
        <v>2021</v>
      </c>
      <c r="G1332" s="172">
        <v>3</v>
      </c>
      <c r="H1332" s="175"/>
      <c r="I1332" s="57" t="str">
        <f t="shared" si="245"/>
        <v>Q4</v>
      </c>
      <c r="J1332" s="175" t="s">
        <v>1519</v>
      </c>
      <c r="K1332" s="175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78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4">
        <v>0.104</v>
      </c>
      <c r="AE1332" s="173">
        <f t="shared" si="248"/>
        <v>1</v>
      </c>
      <c r="AF1332" s="173">
        <f>IF(AND(COUNTIFS($J$18:J1332,J1332)=1,AE1332=1),1,"")</f>
        <v>1</v>
      </c>
      <c r="AG1332" s="173">
        <f>IF(C1332="","",IF(AND(COUNTIFS($J$18:J1332,J1332)=1,C1332&lt;&gt;""),1,""))</f>
        <v>1</v>
      </c>
      <c r="AH1332" s="173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2">
        <v>2020</v>
      </c>
      <c r="C1333" s="172">
        <v>12</v>
      </c>
      <c r="D1333" s="57" t="str">
        <f t="shared" si="256"/>
        <v>Q3</v>
      </c>
      <c r="E1333" s="16" t="s">
        <v>35</v>
      </c>
      <c r="F1333" s="172">
        <v>2021</v>
      </c>
      <c r="G1333" s="172">
        <v>3</v>
      </c>
      <c r="H1333" s="175"/>
      <c r="I1333" s="57" t="str">
        <f t="shared" si="245"/>
        <v>Q4</v>
      </c>
      <c r="J1333" s="175" t="s">
        <v>1519</v>
      </c>
      <c r="K1333" s="175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78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4">
        <v>0.104</v>
      </c>
      <c r="AE1333" s="173">
        <f t="shared" si="248"/>
        <v>1</v>
      </c>
      <c r="AF1333" s="173" t="str">
        <f>IF(AND(COUNTIFS($J$18:J1333,J1333)=1,AE1333=1),1,"")</f>
        <v/>
      </c>
      <c r="AG1333" s="173" t="str">
        <f>IF(C1333="","",IF(AND(COUNTIFS($J$18:J1333,J1333)=1,C1333&lt;&gt;""),1,""))</f>
        <v/>
      </c>
      <c r="AH1333" s="173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2">
        <v>2020</v>
      </c>
      <c r="C1334" s="172">
        <v>12</v>
      </c>
      <c r="D1334" s="57" t="str">
        <f t="shared" si="256"/>
        <v>Q3</v>
      </c>
      <c r="E1334" s="16" t="s">
        <v>35</v>
      </c>
      <c r="F1334" s="172">
        <v>2021</v>
      </c>
      <c r="G1334" s="172">
        <v>3</v>
      </c>
      <c r="H1334" s="175"/>
      <c r="I1334" s="57" t="str">
        <f t="shared" si="245"/>
        <v>Q4</v>
      </c>
      <c r="J1334" s="175" t="s">
        <v>1519</v>
      </c>
      <c r="K1334" s="175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78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4">
        <v>0.104</v>
      </c>
      <c r="AE1334" s="173">
        <f t="shared" si="248"/>
        <v>1</v>
      </c>
      <c r="AF1334" s="173" t="str">
        <f>IF(AND(COUNTIFS($J$18:J1334,J1334)=1,AE1334=1),1,"")</f>
        <v/>
      </c>
      <c r="AG1334" s="173" t="str">
        <f>IF(C1334="","",IF(AND(COUNTIFS($J$18:J1334,J1334)=1,C1334&lt;&gt;""),1,""))</f>
        <v/>
      </c>
      <c r="AH1334" s="173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2">
        <v>2020</v>
      </c>
      <c r="C1335" s="172">
        <v>12</v>
      </c>
      <c r="D1335" s="57" t="str">
        <f t="shared" si="256"/>
        <v>Q3</v>
      </c>
      <c r="E1335" s="16" t="s">
        <v>35</v>
      </c>
      <c r="F1335" s="172">
        <v>2021</v>
      </c>
      <c r="G1335" s="172">
        <v>1</v>
      </c>
      <c r="H1335" s="175"/>
      <c r="I1335" s="57" t="str">
        <f t="shared" si="245"/>
        <v>Q4</v>
      </c>
      <c r="J1335" s="175" t="s">
        <v>1521</v>
      </c>
      <c r="K1335" s="175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78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4">
        <v>0.1222</v>
      </c>
      <c r="AE1335" s="173">
        <f t="shared" si="248"/>
        <v>0</v>
      </c>
      <c r="AF1335" s="173" t="str">
        <f>IF(AND(COUNTIFS($J$18:J1335,J1335)=1,AE1335=1),1,"")</f>
        <v/>
      </c>
      <c r="AG1335" s="173">
        <f>IF(C1335="","",IF(AND(COUNTIFS($J$18:J1335,J1335)=1,C1335&lt;&gt;""),1,""))</f>
        <v>1</v>
      </c>
      <c r="AH1335" s="173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2">
        <v>2020</v>
      </c>
      <c r="C1336" s="172">
        <v>12</v>
      </c>
      <c r="D1336" s="57" t="str">
        <f t="shared" si="256"/>
        <v>Q3</v>
      </c>
      <c r="E1336" s="16" t="s">
        <v>35</v>
      </c>
      <c r="F1336" s="172">
        <v>2021</v>
      </c>
      <c r="G1336" s="172">
        <v>3</v>
      </c>
      <c r="H1336" s="175"/>
      <c r="I1336" s="57" t="str">
        <f t="shared" si="245"/>
        <v>Q4</v>
      </c>
      <c r="J1336" s="175" t="s">
        <v>1523</v>
      </c>
      <c r="K1336" s="175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78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4">
        <v>0.13650000000000001</v>
      </c>
      <c r="AE1336" s="173">
        <f t="shared" si="248"/>
        <v>0</v>
      </c>
      <c r="AF1336" s="173" t="str">
        <f>IF(AND(COUNTIFS($J$18:J1336,J1336)=1,AE1336=1),1,"")</f>
        <v/>
      </c>
      <c r="AG1336" s="173">
        <f>IF(C1336="","",IF(AND(COUNTIFS($J$18:J1336,J1336)=1,C1336&lt;&gt;""),1,""))</f>
        <v>1</v>
      </c>
      <c r="AH1336" s="173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2">
        <v>2020</v>
      </c>
      <c r="C1337" s="172">
        <v>12</v>
      </c>
      <c r="D1337" s="57" t="str">
        <f t="shared" si="256"/>
        <v>Q3</v>
      </c>
      <c r="E1337" s="16" t="s">
        <v>35</v>
      </c>
      <c r="F1337" s="172">
        <v>2021</v>
      </c>
      <c r="G1337" s="172">
        <v>3</v>
      </c>
      <c r="H1337" s="175"/>
      <c r="I1337" s="57" t="str">
        <f t="shared" si="245"/>
        <v>Q4</v>
      </c>
      <c r="J1337" s="175" t="s">
        <v>1523</v>
      </c>
      <c r="K1337" s="175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78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4">
        <v>0.13650000000000001</v>
      </c>
      <c r="AE1337" s="173">
        <f t="shared" si="248"/>
        <v>0</v>
      </c>
      <c r="AF1337" s="173" t="str">
        <f>IF(AND(COUNTIFS($J$18:J1337,J1337)=1,AE1337=1),1,"")</f>
        <v/>
      </c>
      <c r="AG1337" s="173" t="str">
        <f>IF(C1337="","",IF(AND(COUNTIFS($J$18:J1337,J1337)=1,C1337&lt;&gt;""),1,""))</f>
        <v/>
      </c>
      <c r="AH1337" s="173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2">
        <v>2020</v>
      </c>
      <c r="C1338" s="172">
        <v>12</v>
      </c>
      <c r="D1338" s="57" t="str">
        <f t="shared" si="256"/>
        <v>Q3</v>
      </c>
      <c r="E1338" s="16" t="s">
        <v>35</v>
      </c>
      <c r="F1338" s="172">
        <v>2021</v>
      </c>
      <c r="G1338" s="172">
        <v>3</v>
      </c>
      <c r="H1338" s="175"/>
      <c r="I1338" s="57" t="str">
        <f t="shared" si="245"/>
        <v>Q4</v>
      </c>
      <c r="J1338" s="175" t="s">
        <v>1523</v>
      </c>
      <c r="K1338" s="175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78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4">
        <v>0.13650000000000001</v>
      </c>
      <c r="AE1338" s="173">
        <f t="shared" si="248"/>
        <v>0</v>
      </c>
      <c r="AF1338" s="173" t="str">
        <f>IF(AND(COUNTIFS($J$18:J1338,J1338)=1,AE1338=1),1,"")</f>
        <v/>
      </c>
      <c r="AG1338" s="173" t="str">
        <f>IF(C1338="","",IF(AND(COUNTIFS($J$18:J1338,J1338)=1,C1338&lt;&gt;""),1,""))</f>
        <v/>
      </c>
      <c r="AH1338" s="173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2">
        <v>2020</v>
      </c>
      <c r="C1339" s="172">
        <v>12</v>
      </c>
      <c r="D1339" s="57" t="str">
        <f t="shared" si="256"/>
        <v>Q3</v>
      </c>
      <c r="E1339" s="16" t="s">
        <v>35</v>
      </c>
      <c r="F1339" s="172">
        <v>2021</v>
      </c>
      <c r="G1339" s="172">
        <v>3</v>
      </c>
      <c r="H1339" s="175"/>
      <c r="I1339" s="57" t="str">
        <f t="shared" si="245"/>
        <v>Q4</v>
      </c>
      <c r="J1339" s="175" t="s">
        <v>1523</v>
      </c>
      <c r="K1339" s="175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78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4">
        <v>0.13650000000000001</v>
      </c>
      <c r="AE1339" s="173">
        <f t="shared" si="248"/>
        <v>0</v>
      </c>
      <c r="AF1339" s="173" t="str">
        <f>IF(AND(COUNTIFS($J$18:J1339,J1339)=1,AE1339=1),1,"")</f>
        <v/>
      </c>
      <c r="AG1339" s="173" t="str">
        <f>IF(C1339="","",IF(AND(COUNTIFS($J$18:J1339,J1339)=1,C1339&lt;&gt;""),1,""))</f>
        <v/>
      </c>
      <c r="AH1339" s="173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2">
        <v>2020</v>
      </c>
      <c r="C1340" s="172">
        <v>12</v>
      </c>
      <c r="D1340" s="57" t="str">
        <f t="shared" si="256"/>
        <v>Q3</v>
      </c>
      <c r="E1340" s="16" t="s">
        <v>35</v>
      </c>
      <c r="F1340" s="172">
        <v>2021</v>
      </c>
      <c r="G1340" s="172">
        <v>1</v>
      </c>
      <c r="H1340" s="175"/>
      <c r="I1340" s="57" t="str">
        <f t="shared" si="245"/>
        <v>Q4</v>
      </c>
      <c r="J1340" s="175" t="s">
        <v>1525</v>
      </c>
      <c r="K1340" s="175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78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4">
        <v>0.20619999999999999</v>
      </c>
      <c r="AE1340" s="173">
        <f t="shared" si="248"/>
        <v>0</v>
      </c>
      <c r="AF1340" s="173" t="str">
        <f>IF(AND(COUNTIFS($J$18:J1340,J1340)=1,AE1340=1),1,"")</f>
        <v/>
      </c>
      <c r="AG1340" s="173">
        <f>IF(C1340="","",IF(AND(COUNTIFS($J$18:J1340,J1340)=1,C1340&lt;&gt;""),1,""))</f>
        <v>1</v>
      </c>
      <c r="AH1340" s="173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2">
        <v>2020</v>
      </c>
      <c r="C1341" s="172">
        <v>12</v>
      </c>
      <c r="D1341" s="57" t="str">
        <f t="shared" si="256"/>
        <v>Q3</v>
      </c>
      <c r="E1341" s="16" t="s">
        <v>35</v>
      </c>
      <c r="F1341" s="172">
        <v>2021</v>
      </c>
      <c r="G1341" s="172">
        <v>1</v>
      </c>
      <c r="H1341" s="175"/>
      <c r="I1341" s="57" t="str">
        <f t="shared" si="245"/>
        <v>Q4</v>
      </c>
      <c r="J1341" s="175" t="s">
        <v>1525</v>
      </c>
      <c r="K1341" s="175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78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4">
        <v>0.20619999999999999</v>
      </c>
      <c r="AE1341" s="173">
        <f t="shared" si="248"/>
        <v>0</v>
      </c>
      <c r="AF1341" s="173" t="str">
        <f>IF(AND(COUNTIFS($J$18:J1341,J1341)=1,AE1341=1),1,"")</f>
        <v/>
      </c>
      <c r="AG1341" s="173" t="str">
        <f>IF(C1341="","",IF(AND(COUNTIFS($J$18:J1341,J1341)=1,C1341&lt;&gt;""),1,""))</f>
        <v/>
      </c>
      <c r="AH1341" s="173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2">
        <v>2020</v>
      </c>
      <c r="C1342" s="172">
        <v>12</v>
      </c>
      <c r="D1342" s="57" t="str">
        <f t="shared" si="256"/>
        <v>Q3</v>
      </c>
      <c r="E1342" s="16" t="s">
        <v>35</v>
      </c>
      <c r="F1342" s="172">
        <v>2021</v>
      </c>
      <c r="G1342" s="172">
        <v>3</v>
      </c>
      <c r="H1342" s="175"/>
      <c r="I1342" s="57" t="str">
        <f t="shared" si="245"/>
        <v>Q4</v>
      </c>
      <c r="J1342" s="175" t="s">
        <v>1527</v>
      </c>
      <c r="K1342" s="175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78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4">
        <v>0.16739999999999999</v>
      </c>
      <c r="AE1342" s="173">
        <f t="shared" si="248"/>
        <v>0</v>
      </c>
      <c r="AF1342" s="173" t="str">
        <f>IF(AND(COUNTIFS($J$18:J1342,J1342)=1,AE1342=1),1,"")</f>
        <v/>
      </c>
      <c r="AG1342" s="173">
        <f>IF(C1342="","",IF(AND(COUNTIFS($J$18:J1342,J1342)=1,C1342&lt;&gt;""),1,""))</f>
        <v>1</v>
      </c>
      <c r="AH1342" s="173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2">
        <v>2020</v>
      </c>
      <c r="C1343" s="172">
        <v>12</v>
      </c>
      <c r="D1343" s="57" t="str">
        <f t="shared" si="256"/>
        <v>Q3</v>
      </c>
      <c r="E1343" s="16" t="s">
        <v>35</v>
      </c>
      <c r="F1343" s="172">
        <v>2021</v>
      </c>
      <c r="G1343" s="172">
        <v>3</v>
      </c>
      <c r="H1343" s="175"/>
      <c r="I1343" s="57" t="str">
        <f t="shared" si="245"/>
        <v>Q4</v>
      </c>
      <c r="J1343" s="175" t="s">
        <v>1527</v>
      </c>
      <c r="K1343" s="175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78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4">
        <v>0.16739999999999999</v>
      </c>
      <c r="AE1343" s="173">
        <f t="shared" si="248"/>
        <v>0</v>
      </c>
      <c r="AF1343" s="173" t="str">
        <f>IF(AND(COUNTIFS($J$18:J1343,J1343)=1,AE1343=1),1,"")</f>
        <v/>
      </c>
      <c r="AG1343" s="173" t="str">
        <f>IF(C1343="","",IF(AND(COUNTIFS($J$18:J1343,J1343)=1,C1343&lt;&gt;""),1,""))</f>
        <v/>
      </c>
      <c r="AH1343" s="173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2">
        <v>2020</v>
      </c>
      <c r="C1344" s="172">
        <v>12</v>
      </c>
      <c r="D1344" s="57" t="str">
        <f t="shared" si="256"/>
        <v>Q3</v>
      </c>
      <c r="E1344" s="16" t="s">
        <v>35</v>
      </c>
      <c r="F1344" s="172">
        <v>2021</v>
      </c>
      <c r="G1344" s="172">
        <v>3</v>
      </c>
      <c r="H1344" s="175"/>
      <c r="I1344" s="57" t="str">
        <f t="shared" si="245"/>
        <v>Q4</v>
      </c>
      <c r="J1344" s="175" t="s">
        <v>1527</v>
      </c>
      <c r="K1344" s="175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78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4">
        <v>0.16739999999999999</v>
      </c>
      <c r="AE1344" s="173">
        <f t="shared" si="248"/>
        <v>0</v>
      </c>
      <c r="AF1344" s="173" t="str">
        <f>IF(AND(COUNTIFS($J$18:J1344,J1344)=1,AE1344=1),1,"")</f>
        <v/>
      </c>
      <c r="AG1344" s="173" t="str">
        <f>IF(C1344="","",IF(AND(COUNTIFS($J$18:J1344,J1344)=1,C1344&lt;&gt;""),1,""))</f>
        <v/>
      </c>
      <c r="AH1344" s="173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2">
        <v>2020</v>
      </c>
      <c r="C1345" s="172">
        <v>12</v>
      </c>
      <c r="D1345" s="57" t="str">
        <f t="shared" si="256"/>
        <v>Q3</v>
      </c>
      <c r="E1345" s="16" t="s">
        <v>35</v>
      </c>
      <c r="F1345" s="172">
        <v>2021</v>
      </c>
      <c r="G1345" s="172">
        <v>3</v>
      </c>
      <c r="H1345" s="175"/>
      <c r="I1345" s="57" t="str">
        <f t="shared" si="245"/>
        <v>Q4</v>
      </c>
      <c r="J1345" s="175" t="s">
        <v>1527</v>
      </c>
      <c r="K1345" s="175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78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4">
        <v>0.16739999999999999</v>
      </c>
      <c r="AE1345" s="173">
        <f t="shared" si="248"/>
        <v>0</v>
      </c>
      <c r="AF1345" s="173" t="str">
        <f>IF(AND(COUNTIFS($J$18:J1345,J1345)=1,AE1345=1),1,"")</f>
        <v/>
      </c>
      <c r="AG1345" s="173" t="str">
        <f>IF(C1345="","",IF(AND(COUNTIFS($J$18:J1345,J1345)=1,C1345&lt;&gt;""),1,""))</f>
        <v/>
      </c>
      <c r="AH1345" s="173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2">
        <v>2020</v>
      </c>
      <c r="C1346" s="172">
        <v>12</v>
      </c>
      <c r="D1346" s="57" t="str">
        <f t="shared" si="256"/>
        <v>Q3</v>
      </c>
      <c r="E1346" s="16" t="s">
        <v>35</v>
      </c>
      <c r="F1346" s="172">
        <v>2021</v>
      </c>
      <c r="G1346" s="172">
        <v>3</v>
      </c>
      <c r="H1346" s="175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5" t="s">
        <v>1527</v>
      </c>
      <c r="K1346" s="175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78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4">
        <v>0.16739999999999999</v>
      </c>
      <c r="AE1346" s="173">
        <f t="shared" ref="AE1346:AE1409" si="261">IF(Q1346="","",IF(Q1346="Yes",1,0))</f>
        <v>0</v>
      </c>
      <c r="AF1346" s="173" t="str">
        <f>IF(AND(COUNTIFS($J$18:J1346,J1346)=1,AE1346=1),1,"")</f>
        <v/>
      </c>
      <c r="AG1346" s="173" t="str">
        <f>IF(C1346="","",IF(AND(COUNTIFS($J$18:J1346,J1346)=1,C1346&lt;&gt;""),1,""))</f>
        <v/>
      </c>
      <c r="AH1346" s="173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2">
        <v>2020</v>
      </c>
      <c r="C1347" s="172">
        <v>12</v>
      </c>
      <c r="D1347" s="57" t="str">
        <f t="shared" si="256"/>
        <v>Q3</v>
      </c>
      <c r="E1347" s="16" t="s">
        <v>35</v>
      </c>
      <c r="F1347" s="172">
        <v>2021</v>
      </c>
      <c r="G1347" s="172">
        <v>3</v>
      </c>
      <c r="H1347" s="175"/>
      <c r="I1347" s="57" t="str">
        <f t="shared" si="258"/>
        <v>Q4</v>
      </c>
      <c r="J1347" s="175" t="s">
        <v>1527</v>
      </c>
      <c r="K1347" s="175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78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4">
        <v>0.16739999999999999</v>
      </c>
      <c r="AE1347" s="173">
        <f t="shared" si="261"/>
        <v>0</v>
      </c>
      <c r="AF1347" s="173" t="str">
        <f>IF(AND(COUNTIFS($J$18:J1347,J1347)=1,AE1347=1),1,"")</f>
        <v/>
      </c>
      <c r="AG1347" s="173" t="str">
        <f>IF(C1347="","",IF(AND(COUNTIFS($J$18:J1347,J1347)=1,C1347&lt;&gt;""),1,""))</f>
        <v/>
      </c>
      <c r="AH1347" s="173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2">
        <v>2020</v>
      </c>
      <c r="C1348" s="172">
        <v>12</v>
      </c>
      <c r="D1348" s="57" t="str">
        <f t="shared" si="256"/>
        <v>Q3</v>
      </c>
      <c r="E1348" s="16" t="s">
        <v>35</v>
      </c>
      <c r="F1348" s="172">
        <v>2021</v>
      </c>
      <c r="G1348" s="172">
        <v>2</v>
      </c>
      <c r="H1348" s="175"/>
      <c r="I1348" s="57" t="str">
        <f t="shared" si="258"/>
        <v>Q4</v>
      </c>
      <c r="J1348" s="175" t="s">
        <v>1528</v>
      </c>
      <c r="K1348" s="175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78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4">
        <v>0.1696</v>
      </c>
      <c r="AE1348" s="173">
        <f t="shared" si="261"/>
        <v>1</v>
      </c>
      <c r="AF1348" s="173">
        <f>IF(AND(COUNTIFS($J$18:J1348,J1348)=1,AE1348=1),1,"")</f>
        <v>1</v>
      </c>
      <c r="AG1348" s="173">
        <f>IF(C1348="","",IF(AND(COUNTIFS($J$18:J1348,J1348)=1,C1348&lt;&gt;""),1,""))</f>
        <v>1</v>
      </c>
      <c r="AH1348" s="173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2">
        <v>2020</v>
      </c>
      <c r="C1349" s="172">
        <v>12</v>
      </c>
      <c r="D1349" s="57" t="str">
        <f t="shared" si="256"/>
        <v>Q3</v>
      </c>
      <c r="E1349" s="16" t="s">
        <v>35</v>
      </c>
      <c r="F1349" s="172">
        <v>2021</v>
      </c>
      <c r="G1349" s="172">
        <v>2</v>
      </c>
      <c r="H1349" s="175"/>
      <c r="I1349" s="57" t="str">
        <f t="shared" si="258"/>
        <v>Q4</v>
      </c>
      <c r="J1349" s="175" t="s">
        <v>1528</v>
      </c>
      <c r="K1349" s="175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78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4">
        <v>0.1696</v>
      </c>
      <c r="AE1349" s="173">
        <f t="shared" si="261"/>
        <v>1</v>
      </c>
      <c r="AF1349" s="173" t="str">
        <f>IF(AND(COUNTIFS($J$18:J1349,J1349)=1,AE1349=1),1,"")</f>
        <v/>
      </c>
      <c r="AG1349" s="173" t="str">
        <f>IF(C1349="","",IF(AND(COUNTIFS($J$18:J1349,J1349)=1,C1349&lt;&gt;""),1,""))</f>
        <v/>
      </c>
      <c r="AH1349" s="173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2">
        <v>2020</v>
      </c>
      <c r="C1350" s="172">
        <v>12</v>
      </c>
      <c r="D1350" s="57" t="str">
        <f t="shared" si="256"/>
        <v>Q3</v>
      </c>
      <c r="E1350" s="16" t="s">
        <v>35</v>
      </c>
      <c r="F1350" s="172">
        <v>2021</v>
      </c>
      <c r="G1350" s="172">
        <v>3</v>
      </c>
      <c r="H1350" s="175"/>
      <c r="I1350" s="57" t="str">
        <f t="shared" si="258"/>
        <v>Q4</v>
      </c>
      <c r="J1350" s="175" t="s">
        <v>1530</v>
      </c>
      <c r="K1350" s="175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78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4">
        <v>0.1371</v>
      </c>
      <c r="AE1350" s="173">
        <f t="shared" si="261"/>
        <v>0</v>
      </c>
      <c r="AF1350" s="173" t="str">
        <f>IF(AND(COUNTIFS($J$18:J1350,J1350)=1,AE1350=1),1,"")</f>
        <v/>
      </c>
      <c r="AG1350" s="173">
        <f>IF(C1350="","",IF(AND(COUNTIFS($J$18:J1350,J1350)=1,C1350&lt;&gt;""),1,""))</f>
        <v>1</v>
      </c>
      <c r="AH1350" s="173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2">
        <v>2020</v>
      </c>
      <c r="C1351" s="172">
        <v>12</v>
      </c>
      <c r="D1351" s="57" t="str">
        <f t="shared" si="256"/>
        <v>Q3</v>
      </c>
      <c r="E1351" s="16" t="s">
        <v>35</v>
      </c>
      <c r="F1351" s="172">
        <v>2021</v>
      </c>
      <c r="G1351" s="172">
        <v>1</v>
      </c>
      <c r="H1351" s="175"/>
      <c r="I1351" s="57" t="str">
        <f t="shared" si="258"/>
        <v>Q4</v>
      </c>
      <c r="J1351" s="175" t="s">
        <v>1531</v>
      </c>
      <c r="K1351" s="175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78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4">
        <v>0.16220000000000001</v>
      </c>
      <c r="AE1351" s="173">
        <f t="shared" si="261"/>
        <v>0</v>
      </c>
      <c r="AF1351" s="173" t="str">
        <f>IF(AND(COUNTIFS($J$18:J1351,J1351)=1,AE1351=1),1,"")</f>
        <v/>
      </c>
      <c r="AG1351" s="173">
        <f>IF(C1351="","",IF(AND(COUNTIFS($J$18:J1351,J1351)=1,C1351&lt;&gt;""),1,""))</f>
        <v>1</v>
      </c>
      <c r="AH1351" s="173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2">
        <v>2020</v>
      </c>
      <c r="C1352" s="172">
        <v>12</v>
      </c>
      <c r="D1352" s="57" t="str">
        <f t="shared" si="256"/>
        <v>Q3</v>
      </c>
      <c r="E1352" s="16" t="s">
        <v>35</v>
      </c>
      <c r="F1352" s="172">
        <v>2021</v>
      </c>
      <c r="G1352" s="172">
        <v>2</v>
      </c>
      <c r="H1352" s="175"/>
      <c r="I1352" s="57" t="str">
        <f t="shared" si="258"/>
        <v>Q4</v>
      </c>
      <c r="J1352" s="175" t="s">
        <v>1532</v>
      </c>
      <c r="K1352" s="175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78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4">
        <v>0.1116</v>
      </c>
      <c r="AE1352" s="173">
        <f t="shared" si="261"/>
        <v>1</v>
      </c>
      <c r="AF1352" s="173">
        <f>IF(AND(COUNTIFS($J$18:J1352,J1352)=1,AE1352=1),1,"")</f>
        <v>1</v>
      </c>
      <c r="AG1352" s="173">
        <f>IF(C1352="","",IF(AND(COUNTIFS($J$18:J1352,J1352)=1,C1352&lt;&gt;""),1,""))</f>
        <v>1</v>
      </c>
      <c r="AH1352" s="173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2">
        <v>2020</v>
      </c>
      <c r="C1353" s="172">
        <v>12</v>
      </c>
      <c r="D1353" s="57" t="str">
        <f t="shared" si="256"/>
        <v>Q3</v>
      </c>
      <c r="E1353" s="16" t="s">
        <v>35</v>
      </c>
      <c r="F1353" s="172">
        <v>2021</v>
      </c>
      <c r="G1353" s="172">
        <v>2</v>
      </c>
      <c r="H1353" s="175"/>
      <c r="I1353" s="57" t="str">
        <f t="shared" si="258"/>
        <v>Q4</v>
      </c>
      <c r="J1353" s="175" t="s">
        <v>1534</v>
      </c>
      <c r="K1353" s="175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78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4">
        <v>0.15</v>
      </c>
      <c r="AE1353" s="173">
        <f t="shared" si="261"/>
        <v>1</v>
      </c>
      <c r="AF1353" s="173">
        <f>IF(AND(COUNTIFS($J$18:J1353,J1353)=1,AE1353=1),1,"")</f>
        <v>1</v>
      </c>
      <c r="AG1353" s="173">
        <f>IF(C1353="","",IF(AND(COUNTIFS($J$18:J1353,J1353)=1,C1353&lt;&gt;""),1,""))</f>
        <v>1</v>
      </c>
      <c r="AH1353" s="173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2">
        <v>2020</v>
      </c>
      <c r="C1354" s="172">
        <v>12</v>
      </c>
      <c r="D1354" s="57" t="str">
        <f t="shared" si="256"/>
        <v>Q3</v>
      </c>
      <c r="E1354" s="16" t="s">
        <v>40</v>
      </c>
      <c r="F1354" s="172">
        <v>2021</v>
      </c>
      <c r="G1354" s="172">
        <v>4</v>
      </c>
      <c r="H1354" s="175"/>
      <c r="I1354" s="57" t="str">
        <f t="shared" si="258"/>
        <v>Q1</v>
      </c>
      <c r="J1354" s="175" t="s">
        <v>1536</v>
      </c>
      <c r="K1354" s="175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78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4">
        <v>0.1096</v>
      </c>
      <c r="AE1354" s="173">
        <f t="shared" si="261"/>
        <v>1</v>
      </c>
      <c r="AF1354" s="173">
        <f>IF(AND(COUNTIFS($J$18:J1354,J1354)=1,AE1354=1),1,"")</f>
        <v>1</v>
      </c>
      <c r="AG1354" s="173">
        <f>IF(C1354="","",IF(AND(COUNTIFS($J$18:J1354,J1354)=1,C1354&lt;&gt;""),1,""))</f>
        <v>1</v>
      </c>
      <c r="AH1354" s="173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2">
        <v>2020</v>
      </c>
      <c r="C1355" s="172">
        <v>12</v>
      </c>
      <c r="D1355" s="57" t="str">
        <f t="shared" si="256"/>
        <v>Q3</v>
      </c>
      <c r="E1355" s="16" t="s">
        <v>40</v>
      </c>
      <c r="F1355" s="172">
        <v>2021</v>
      </c>
      <c r="G1355" s="172">
        <v>4</v>
      </c>
      <c r="H1355" s="175"/>
      <c r="I1355" s="57" t="str">
        <f t="shared" si="258"/>
        <v>Q1</v>
      </c>
      <c r="J1355" s="175" t="s">
        <v>1527</v>
      </c>
      <c r="K1355" s="175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78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4">
        <v>0.16739999999999999</v>
      </c>
      <c r="AE1355" s="173">
        <f t="shared" si="261"/>
        <v>0</v>
      </c>
      <c r="AF1355" s="173" t="str">
        <f>IF(AND(COUNTIFS($J$18:J1355,J1355)=1,AE1355=1),1,"")</f>
        <v/>
      </c>
      <c r="AG1355" s="173" t="str">
        <f>IF(C1355="","",IF(AND(COUNTIFS($J$18:J1355,J1355)=1,C1355&lt;&gt;""),1,""))</f>
        <v/>
      </c>
      <c r="AH1355" s="173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2">
        <v>2020</v>
      </c>
      <c r="C1356" s="172">
        <v>12</v>
      </c>
      <c r="D1356" s="57" t="str">
        <f t="shared" si="256"/>
        <v>Q3</v>
      </c>
      <c r="E1356" s="16" t="s">
        <v>40</v>
      </c>
      <c r="F1356" s="172">
        <v>2021</v>
      </c>
      <c r="G1356" s="172">
        <v>4</v>
      </c>
      <c r="H1356" s="175"/>
      <c r="I1356" s="57" t="str">
        <f t="shared" si="258"/>
        <v>Q1</v>
      </c>
      <c r="J1356" s="175" t="s">
        <v>1527</v>
      </c>
      <c r="K1356" s="175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78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4">
        <v>0.16739999999999999</v>
      </c>
      <c r="AE1356" s="173">
        <f t="shared" si="261"/>
        <v>0</v>
      </c>
      <c r="AF1356" s="173" t="str">
        <f>IF(AND(COUNTIFS($J$18:J1356,J1356)=1,AE1356=1),1,"")</f>
        <v/>
      </c>
      <c r="AG1356" s="173" t="str">
        <f>IF(C1356="","",IF(AND(COUNTIFS($J$18:J1356,J1356)=1,C1356&lt;&gt;""),1,""))</f>
        <v/>
      </c>
      <c r="AH1356" s="173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2">
        <v>2020</v>
      </c>
      <c r="C1357" s="172">
        <v>12</v>
      </c>
      <c r="D1357" s="57" t="str">
        <f t="shared" si="256"/>
        <v>Q3</v>
      </c>
      <c r="E1357" s="16" t="s">
        <v>40</v>
      </c>
      <c r="F1357" s="172">
        <v>2021</v>
      </c>
      <c r="G1357" s="172">
        <v>4</v>
      </c>
      <c r="H1357" s="175"/>
      <c r="I1357" s="57" t="str">
        <f t="shared" si="258"/>
        <v>Q1</v>
      </c>
      <c r="J1357" s="175" t="s">
        <v>1527</v>
      </c>
      <c r="K1357" s="175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78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4">
        <v>0.16739999999999999</v>
      </c>
      <c r="AE1357" s="173">
        <f t="shared" si="261"/>
        <v>0</v>
      </c>
      <c r="AF1357" s="173" t="str">
        <f>IF(AND(COUNTIFS($J$18:J1357,J1357)=1,AE1357=1),1,"")</f>
        <v/>
      </c>
      <c r="AG1357" s="173" t="str">
        <f>IF(C1357="","",IF(AND(COUNTIFS($J$18:J1357,J1357)=1,C1357&lt;&gt;""),1,""))</f>
        <v/>
      </c>
      <c r="AH1357" s="173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2">
        <v>2020</v>
      </c>
      <c r="C1358" s="172">
        <v>12</v>
      </c>
      <c r="D1358" s="57" t="str">
        <f t="shared" si="256"/>
        <v>Q3</v>
      </c>
      <c r="E1358" s="16" t="s">
        <v>40</v>
      </c>
      <c r="F1358" s="172">
        <v>2021</v>
      </c>
      <c r="G1358" s="172">
        <v>4</v>
      </c>
      <c r="H1358" s="175"/>
      <c r="I1358" s="57" t="str">
        <f t="shared" si="258"/>
        <v>Q1</v>
      </c>
      <c r="J1358" s="175" t="s">
        <v>1527</v>
      </c>
      <c r="K1358" s="175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78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4">
        <v>0.16739999999999999</v>
      </c>
      <c r="AE1358" s="173">
        <f t="shared" si="261"/>
        <v>0</v>
      </c>
      <c r="AF1358" s="173" t="str">
        <f>IF(AND(COUNTIFS($J$18:J1358,J1358)=1,AE1358=1),1,"")</f>
        <v/>
      </c>
      <c r="AG1358" s="173" t="str">
        <f>IF(C1358="","",IF(AND(COUNTIFS($J$18:J1358,J1358)=1,C1358&lt;&gt;""),1,""))</f>
        <v/>
      </c>
      <c r="AH1358" s="173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2">
        <v>2020</v>
      </c>
      <c r="C1359" s="172">
        <v>12</v>
      </c>
      <c r="D1359" s="57" t="str">
        <f t="shared" si="256"/>
        <v>Q3</v>
      </c>
      <c r="E1359" s="16" t="s">
        <v>40</v>
      </c>
      <c r="F1359" s="172">
        <v>2021</v>
      </c>
      <c r="G1359" s="172">
        <v>4</v>
      </c>
      <c r="H1359" s="175"/>
      <c r="I1359" s="57" t="str">
        <f t="shared" si="258"/>
        <v>Q1</v>
      </c>
      <c r="J1359" s="175" t="s">
        <v>1538</v>
      </c>
      <c r="K1359" s="175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78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4">
        <v>0.20200000000000001</v>
      </c>
      <c r="AE1359" s="173">
        <f t="shared" si="261"/>
        <v>0</v>
      </c>
      <c r="AF1359" s="173" t="str">
        <f>IF(AND(COUNTIFS($J$18:J1359,J1359)=1,AE1359=1),1,"")</f>
        <v/>
      </c>
      <c r="AG1359" s="173">
        <f>IF(C1359="","",IF(AND(COUNTIFS($J$18:J1359,J1359)=1,C1359&lt;&gt;""),1,""))</f>
        <v>1</v>
      </c>
      <c r="AH1359" s="173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2">
        <v>2020</v>
      </c>
      <c r="C1360" s="172">
        <v>12</v>
      </c>
      <c r="D1360" s="57" t="str">
        <f t="shared" si="256"/>
        <v>Q3</v>
      </c>
      <c r="E1360" s="16" t="s">
        <v>40</v>
      </c>
      <c r="F1360" s="172">
        <v>2021</v>
      </c>
      <c r="G1360" s="172">
        <v>4</v>
      </c>
      <c r="H1360" s="175"/>
      <c r="I1360" s="57" t="str">
        <f t="shared" si="258"/>
        <v>Q1</v>
      </c>
      <c r="J1360" s="175" t="s">
        <v>1538</v>
      </c>
      <c r="K1360" s="175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78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4">
        <v>0.20200000000000001</v>
      </c>
      <c r="AE1360" s="173">
        <f t="shared" si="261"/>
        <v>0</v>
      </c>
      <c r="AF1360" s="173" t="str">
        <f>IF(AND(COUNTIFS($J$18:J1360,J1360)=1,AE1360=1),1,"")</f>
        <v/>
      </c>
      <c r="AG1360" s="173" t="str">
        <f>IF(C1360="","",IF(AND(COUNTIFS($J$18:J1360,J1360)=1,C1360&lt;&gt;""),1,""))</f>
        <v/>
      </c>
      <c r="AH1360" s="173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2">
        <v>2020</v>
      </c>
      <c r="C1361" s="172">
        <v>12</v>
      </c>
      <c r="D1361" s="57" t="str">
        <f t="shared" si="256"/>
        <v>Q3</v>
      </c>
      <c r="E1361" s="16" t="s">
        <v>40</v>
      </c>
      <c r="F1361" s="172">
        <v>2021</v>
      </c>
      <c r="G1361" s="172">
        <v>4</v>
      </c>
      <c r="H1361" s="175"/>
      <c r="I1361" s="57" t="str">
        <f t="shared" si="258"/>
        <v>Q1</v>
      </c>
      <c r="J1361" s="175" t="s">
        <v>1539</v>
      </c>
      <c r="K1361" s="175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78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4">
        <v>0.1338</v>
      </c>
      <c r="AE1361" s="173">
        <f t="shared" si="261"/>
        <v>0</v>
      </c>
      <c r="AF1361" s="173" t="str">
        <f>IF(AND(COUNTIFS($J$18:J1361,J1361)=1,AE1361=1),1,"")</f>
        <v/>
      </c>
      <c r="AG1361" s="173">
        <f>IF(C1361="","",IF(AND(COUNTIFS($J$18:J1361,J1361)=1,C1361&lt;&gt;""),1,""))</f>
        <v>1</v>
      </c>
      <c r="AH1361" s="173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2">
        <v>2020</v>
      </c>
      <c r="C1362" s="172">
        <v>12</v>
      </c>
      <c r="D1362" s="57" t="str">
        <f t="shared" si="256"/>
        <v>Q3</v>
      </c>
      <c r="E1362" s="16" t="s">
        <v>40</v>
      </c>
      <c r="F1362" s="172">
        <v>2021</v>
      </c>
      <c r="G1362" s="172">
        <v>4</v>
      </c>
      <c r="H1362" s="175"/>
      <c r="I1362" s="57" t="str">
        <f t="shared" si="258"/>
        <v>Q1</v>
      </c>
      <c r="J1362" s="175" t="s">
        <v>1540</v>
      </c>
      <c r="K1362" s="175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78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4">
        <v>7.8E-2</v>
      </c>
      <c r="AE1362" s="173">
        <f t="shared" si="261"/>
        <v>1</v>
      </c>
      <c r="AF1362" s="173">
        <f>IF(AND(COUNTIFS($J$18:J1362,J1362)=1,AE1362=1),1,"")</f>
        <v>1</v>
      </c>
      <c r="AG1362" s="173">
        <f>IF(C1362="","",IF(AND(COUNTIFS($J$18:J1362,J1362)=1,C1362&lt;&gt;""),1,""))</f>
        <v>1</v>
      </c>
      <c r="AH1362" s="173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2">
        <v>2020</v>
      </c>
      <c r="C1363" s="172">
        <v>12</v>
      </c>
      <c r="D1363" s="57" t="str">
        <f t="shared" si="256"/>
        <v>Q3</v>
      </c>
      <c r="E1363" s="16" t="s">
        <v>40</v>
      </c>
      <c r="F1363" s="172">
        <v>2021</v>
      </c>
      <c r="G1363" s="172">
        <v>4</v>
      </c>
      <c r="H1363" s="175"/>
      <c r="I1363" s="57" t="str">
        <f t="shared" si="258"/>
        <v>Q1</v>
      </c>
      <c r="J1363" s="175" t="s">
        <v>1540</v>
      </c>
      <c r="K1363" s="175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78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4">
        <v>7.8E-2</v>
      </c>
      <c r="AE1363" s="173">
        <f t="shared" si="261"/>
        <v>1</v>
      </c>
      <c r="AF1363" s="173" t="str">
        <f>IF(AND(COUNTIFS($J$18:J1363,J1363)=1,AE1363=1),1,"")</f>
        <v/>
      </c>
      <c r="AG1363" s="173" t="str">
        <f>IF(C1363="","",IF(AND(COUNTIFS($J$18:J1363,J1363)=1,C1363&lt;&gt;""),1,""))</f>
        <v/>
      </c>
      <c r="AH1363" s="173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2">
        <v>2020</v>
      </c>
      <c r="C1364" s="172">
        <v>12</v>
      </c>
      <c r="D1364" s="57" t="str">
        <f t="shared" si="256"/>
        <v>Q3</v>
      </c>
      <c r="E1364" s="16" t="s">
        <v>40</v>
      </c>
      <c r="F1364" s="172">
        <v>2021</v>
      </c>
      <c r="G1364" s="172">
        <v>4</v>
      </c>
      <c r="H1364" s="175"/>
      <c r="I1364" s="57" t="str">
        <f t="shared" si="258"/>
        <v>Q1</v>
      </c>
      <c r="J1364" s="175" t="s">
        <v>1540</v>
      </c>
      <c r="K1364" s="175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78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4">
        <v>7.8E-2</v>
      </c>
      <c r="AE1364" s="173">
        <f t="shared" si="261"/>
        <v>1</v>
      </c>
      <c r="AF1364" s="173" t="str">
        <f>IF(AND(COUNTIFS($J$18:J1364,J1364)=1,AE1364=1),1,"")</f>
        <v/>
      </c>
      <c r="AG1364" s="173" t="str">
        <f>IF(C1364="","",IF(AND(COUNTIFS($J$18:J1364,J1364)=1,C1364&lt;&gt;""),1,""))</f>
        <v/>
      </c>
      <c r="AH1364" s="173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2">
        <v>2020</v>
      </c>
      <c r="C1365" s="172">
        <v>12</v>
      </c>
      <c r="D1365" s="57" t="str">
        <f t="shared" si="256"/>
        <v>Q3</v>
      </c>
      <c r="E1365" s="16" t="s">
        <v>40</v>
      </c>
      <c r="F1365" s="172">
        <v>2021</v>
      </c>
      <c r="G1365" s="172">
        <v>4</v>
      </c>
      <c r="H1365" s="175"/>
      <c r="I1365" s="57" t="str">
        <f t="shared" si="258"/>
        <v>Q1</v>
      </c>
      <c r="J1365" s="175" t="s">
        <v>1540</v>
      </c>
      <c r="K1365" s="175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78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4">
        <v>7.8E-2</v>
      </c>
      <c r="AE1365" s="173">
        <f t="shared" si="261"/>
        <v>1</v>
      </c>
      <c r="AF1365" s="173" t="str">
        <f>IF(AND(COUNTIFS($J$18:J1365,J1365)=1,AE1365=1),1,"")</f>
        <v/>
      </c>
      <c r="AG1365" s="173" t="str">
        <f>IF(C1365="","",IF(AND(COUNTIFS($J$18:J1365,J1365)=1,C1365&lt;&gt;""),1,""))</f>
        <v/>
      </c>
      <c r="AH1365" s="173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2">
        <v>2020</v>
      </c>
      <c r="C1366" s="172">
        <v>12</v>
      </c>
      <c r="D1366" s="57" t="str">
        <f t="shared" si="256"/>
        <v>Q3</v>
      </c>
      <c r="E1366" s="16" t="s">
        <v>40</v>
      </c>
      <c r="F1366" s="172">
        <v>2021</v>
      </c>
      <c r="G1366" s="172">
        <v>4</v>
      </c>
      <c r="H1366" s="175"/>
      <c r="I1366" s="57" t="str">
        <f t="shared" si="258"/>
        <v>Q1</v>
      </c>
      <c r="J1366" s="175" t="s">
        <v>1542</v>
      </c>
      <c r="K1366" s="175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78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4">
        <v>9.9000000000000005E-2</v>
      </c>
      <c r="AE1366" s="173">
        <f t="shared" si="261"/>
        <v>0</v>
      </c>
      <c r="AF1366" s="173" t="str">
        <f>IF(AND(COUNTIFS($J$18:J1366,J1366)=1,AE1366=1),1,"")</f>
        <v/>
      </c>
      <c r="AG1366" s="173">
        <f>IF(C1366="","",IF(AND(COUNTIFS($J$18:J1366,J1366)=1,C1366&lt;&gt;""),1,""))</f>
        <v>1</v>
      </c>
      <c r="AH1366" s="173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2">
        <v>2020</v>
      </c>
      <c r="C1367" s="172">
        <v>12</v>
      </c>
      <c r="D1367" s="57" t="str">
        <f t="shared" si="256"/>
        <v>Q3</v>
      </c>
      <c r="E1367" s="16" t="s">
        <v>40</v>
      </c>
      <c r="F1367" s="172">
        <v>2021</v>
      </c>
      <c r="G1367" s="172">
        <v>5</v>
      </c>
      <c r="H1367" s="175"/>
      <c r="I1367" s="57" t="str">
        <f t="shared" si="258"/>
        <v>Q1</v>
      </c>
      <c r="J1367" s="175" t="s">
        <v>1543</v>
      </c>
      <c r="K1367" s="175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78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4">
        <v>0.17269999999999999</v>
      </c>
      <c r="AE1367" s="173">
        <f t="shared" si="261"/>
        <v>1</v>
      </c>
      <c r="AF1367" s="173">
        <f>IF(AND(COUNTIFS($J$18:J1367,J1367)=1,AE1367=1),1,"")</f>
        <v>1</v>
      </c>
      <c r="AG1367" s="173">
        <f>IF(C1367="","",IF(AND(COUNTIFS($J$18:J1367,J1367)=1,C1367&lt;&gt;""),1,""))</f>
        <v>1</v>
      </c>
      <c r="AH1367" s="173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2">
        <v>2020</v>
      </c>
      <c r="C1368" s="172">
        <v>12</v>
      </c>
      <c r="D1368" s="57" t="str">
        <f t="shared" si="256"/>
        <v>Q3</v>
      </c>
      <c r="E1368" s="16" t="s">
        <v>40</v>
      </c>
      <c r="F1368" s="172">
        <v>2021</v>
      </c>
      <c r="G1368" s="172">
        <v>5</v>
      </c>
      <c r="H1368" s="175"/>
      <c r="I1368" s="57" t="str">
        <f t="shared" si="258"/>
        <v>Q1</v>
      </c>
      <c r="J1368" s="175" t="s">
        <v>1543</v>
      </c>
      <c r="K1368" s="175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78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4">
        <v>0.17269999999999999</v>
      </c>
      <c r="AE1368" s="173">
        <f t="shared" si="261"/>
        <v>1</v>
      </c>
      <c r="AF1368" s="173" t="str">
        <f>IF(AND(COUNTIFS($J$18:J1368,J1368)=1,AE1368=1),1,"")</f>
        <v/>
      </c>
      <c r="AG1368" s="173" t="str">
        <f>IF(C1368="","",IF(AND(COUNTIFS($J$18:J1368,J1368)=1,C1368&lt;&gt;""),1,""))</f>
        <v/>
      </c>
      <c r="AH1368" s="173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2">
        <v>2020</v>
      </c>
      <c r="C1369" s="172">
        <v>11</v>
      </c>
      <c r="D1369" s="57" t="str">
        <f t="shared" si="256"/>
        <v>Q3</v>
      </c>
      <c r="E1369" s="16" t="s">
        <v>40</v>
      </c>
      <c r="F1369" s="172">
        <v>2021</v>
      </c>
      <c r="G1369" s="172">
        <v>6</v>
      </c>
      <c r="H1369" s="175"/>
      <c r="I1369" s="57" t="str">
        <f t="shared" si="258"/>
        <v>Q1</v>
      </c>
      <c r="J1369" s="175" t="s">
        <v>1474</v>
      </c>
      <c r="K1369" s="175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78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4">
        <v>7.1800000000000003E-2</v>
      </c>
      <c r="AE1369" s="173">
        <f t="shared" si="261"/>
        <v>1</v>
      </c>
      <c r="AF1369" s="173" t="str">
        <f>IF(AND(COUNTIFS($J$18:J1369,J1369)=1,AE1369=1),1,"")</f>
        <v/>
      </c>
      <c r="AG1369" s="173" t="str">
        <f>IF(C1369="","",IF(AND(COUNTIFS($J$18:J1369,J1369)=1,C1369&lt;&gt;""),1,""))</f>
        <v/>
      </c>
      <c r="AH1369" s="173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2">
        <v>2020</v>
      </c>
      <c r="C1370" s="172">
        <v>9</v>
      </c>
      <c r="D1370" s="57" t="str">
        <f t="shared" si="256"/>
        <v>Q2</v>
      </c>
      <c r="E1370" s="16" t="s">
        <v>40</v>
      </c>
      <c r="F1370" s="172">
        <v>2021</v>
      </c>
      <c r="G1370" s="172">
        <v>7</v>
      </c>
      <c r="H1370" s="175"/>
      <c r="I1370" s="57" t="str">
        <f t="shared" si="258"/>
        <v>Q2</v>
      </c>
      <c r="J1370" s="175" t="s">
        <v>1545</v>
      </c>
      <c r="K1370" s="175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78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4">
        <v>0.1152</v>
      </c>
      <c r="AE1370" s="173">
        <f t="shared" si="261"/>
        <v>0</v>
      </c>
      <c r="AF1370" s="173" t="str">
        <f>IF(AND(COUNTIFS($J$18:J1370,J1370)=1,AE1370=1),1,"")</f>
        <v/>
      </c>
      <c r="AG1370" s="173">
        <f>IF(C1370="","",IF(AND(COUNTIFS($J$18:J1370,J1370)=1,C1370&lt;&gt;""),1,""))</f>
        <v>1</v>
      </c>
      <c r="AH1370" s="173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2">
        <v>2020</v>
      </c>
      <c r="C1371" s="172">
        <v>9</v>
      </c>
      <c r="D1371" s="57" t="str">
        <f t="shared" si="256"/>
        <v>Q2</v>
      </c>
      <c r="E1371" s="16" t="s">
        <v>40</v>
      </c>
      <c r="F1371" s="172">
        <v>2021</v>
      </c>
      <c r="G1371" s="172">
        <v>7</v>
      </c>
      <c r="H1371" s="175"/>
      <c r="I1371" s="57" t="str">
        <f t="shared" si="258"/>
        <v>Q2</v>
      </c>
      <c r="J1371" s="175" t="s">
        <v>1545</v>
      </c>
      <c r="K1371" s="175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78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4">
        <v>0.1152</v>
      </c>
      <c r="AE1371" s="173">
        <f t="shared" si="261"/>
        <v>0</v>
      </c>
      <c r="AF1371" s="173" t="str">
        <f>IF(AND(COUNTIFS($J$18:J1371,J1371)=1,AE1371=1),1,"")</f>
        <v/>
      </c>
      <c r="AG1371" s="173" t="str">
        <f>IF(C1371="","",IF(AND(COUNTIFS($J$18:J1371,J1371)=1,C1371&lt;&gt;""),1,""))</f>
        <v/>
      </c>
      <c r="AH1371" s="173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2">
        <v>2020</v>
      </c>
      <c r="C1372" s="172">
        <v>9</v>
      </c>
      <c r="D1372" s="57" t="str">
        <f t="shared" si="256"/>
        <v>Q2</v>
      </c>
      <c r="E1372" s="16" t="s">
        <v>40</v>
      </c>
      <c r="F1372" s="172">
        <v>2021</v>
      </c>
      <c r="G1372" s="172">
        <v>7</v>
      </c>
      <c r="H1372" s="175"/>
      <c r="I1372" s="57" t="str">
        <f t="shared" si="258"/>
        <v>Q2</v>
      </c>
      <c r="J1372" s="175" t="s">
        <v>1545</v>
      </c>
      <c r="K1372" s="175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78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4">
        <v>0.1152</v>
      </c>
      <c r="AE1372" s="173">
        <f t="shared" si="261"/>
        <v>0</v>
      </c>
      <c r="AF1372" s="173" t="str">
        <f>IF(AND(COUNTIFS($J$18:J1372,J1372)=1,AE1372=1),1,"")</f>
        <v/>
      </c>
      <c r="AG1372" s="173" t="str">
        <f>IF(C1372="","",IF(AND(COUNTIFS($J$18:J1372,J1372)=1,C1372&lt;&gt;""),1,""))</f>
        <v/>
      </c>
      <c r="AH1372" s="173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2">
        <v>2020</v>
      </c>
      <c r="C1373" s="172">
        <v>8</v>
      </c>
      <c r="D1373" s="57" t="str">
        <f t="shared" si="256"/>
        <v>Q2</v>
      </c>
      <c r="E1373" s="16" t="s">
        <v>40</v>
      </c>
      <c r="F1373" s="172">
        <v>2021</v>
      </c>
      <c r="G1373" s="172">
        <v>8</v>
      </c>
      <c r="H1373" s="175"/>
      <c r="I1373" s="57" t="str">
        <f t="shared" si="258"/>
        <v>Q2</v>
      </c>
      <c r="J1373" s="175" t="s">
        <v>1547</v>
      </c>
      <c r="K1373" s="175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78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4">
        <v>0.161</v>
      </c>
      <c r="AE1373" s="173">
        <f t="shared" si="261"/>
        <v>1</v>
      </c>
      <c r="AF1373" s="173">
        <f>IF(AND(COUNTIFS($J$18:J1373,J1373)=1,AE1373=1),1,"")</f>
        <v>1</v>
      </c>
      <c r="AG1373" s="173">
        <f>IF(C1373="","",IF(AND(COUNTIFS($J$18:J1373,J1373)=1,C1373&lt;&gt;""),1,""))</f>
        <v>1</v>
      </c>
      <c r="AH1373" s="173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2">
        <v>2020</v>
      </c>
      <c r="C1374" s="172">
        <v>11</v>
      </c>
      <c r="D1374" s="57" t="str">
        <f t="shared" si="256"/>
        <v>Q3</v>
      </c>
      <c r="E1374" s="16" t="s">
        <v>40</v>
      </c>
      <c r="F1374" s="172">
        <v>2021</v>
      </c>
      <c r="G1374" s="172">
        <v>8</v>
      </c>
      <c r="H1374" s="175"/>
      <c r="I1374" s="57" t="str">
        <f t="shared" si="258"/>
        <v>Q2</v>
      </c>
      <c r="J1374" s="175" t="s">
        <v>1461</v>
      </c>
      <c r="K1374" s="175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78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4">
        <v>0.1203</v>
      </c>
      <c r="AE1374" s="173">
        <f t="shared" si="261"/>
        <v>1</v>
      </c>
      <c r="AF1374" s="173" t="str">
        <f>IF(AND(COUNTIFS($J$18:J1374,J1374)=1,AE1374=1),1,"")</f>
        <v/>
      </c>
      <c r="AG1374" s="173" t="str">
        <f>IF(C1374="","",IF(AND(COUNTIFS($J$18:J1374,J1374)=1,C1374&lt;&gt;""),1,""))</f>
        <v/>
      </c>
      <c r="AH1374" s="173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2">
        <v>2020</v>
      </c>
      <c r="C1375" s="172">
        <v>11</v>
      </c>
      <c r="D1375" s="57" t="str">
        <f t="shared" si="256"/>
        <v>Q3</v>
      </c>
      <c r="E1375" s="16" t="s">
        <v>40</v>
      </c>
      <c r="F1375" s="172">
        <v>2021</v>
      </c>
      <c r="G1375" s="172">
        <v>8</v>
      </c>
      <c r="H1375" s="175"/>
      <c r="I1375" s="57" t="str">
        <f t="shared" si="258"/>
        <v>Q2</v>
      </c>
      <c r="J1375" s="175" t="s">
        <v>1461</v>
      </c>
      <c r="K1375" s="175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78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4">
        <v>0.1203</v>
      </c>
      <c r="AE1375" s="173">
        <f t="shared" si="261"/>
        <v>1</v>
      </c>
      <c r="AF1375" s="173" t="str">
        <f>IF(AND(COUNTIFS($J$18:J1375,J1375)=1,AE1375=1),1,"")</f>
        <v/>
      </c>
      <c r="AG1375" s="173" t="str">
        <f>IF(C1375="","",IF(AND(COUNTIFS($J$18:J1375,J1375)=1,C1375&lt;&gt;""),1,""))</f>
        <v/>
      </c>
      <c r="AH1375" s="173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2">
        <v>2020</v>
      </c>
      <c r="C1376" s="172">
        <v>11</v>
      </c>
      <c r="D1376" s="57" t="str">
        <f t="shared" si="256"/>
        <v>Q3</v>
      </c>
      <c r="E1376" s="16" t="s">
        <v>40</v>
      </c>
      <c r="F1376" s="172">
        <v>2021</v>
      </c>
      <c r="G1376" s="172">
        <v>8</v>
      </c>
      <c r="H1376" s="175"/>
      <c r="I1376" s="57" t="str">
        <f t="shared" si="258"/>
        <v>Q2</v>
      </c>
      <c r="J1376" s="175" t="s">
        <v>1474</v>
      </c>
      <c r="K1376" s="175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78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4">
        <v>7.1800000000000003E-2</v>
      </c>
      <c r="AE1376" s="173">
        <f t="shared" si="261"/>
        <v>1</v>
      </c>
      <c r="AF1376" s="173" t="str">
        <f>IF(AND(COUNTIFS($J$18:J1376,J1376)=1,AE1376=1),1,"")</f>
        <v/>
      </c>
      <c r="AG1376" s="173" t="str">
        <f>IF(C1376="","",IF(AND(COUNTIFS($J$18:J1376,J1376)=1,C1376&lt;&gt;""),1,""))</f>
        <v/>
      </c>
      <c r="AH1376" s="173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2">
        <v>2020</v>
      </c>
      <c r="C1377" s="172">
        <v>8</v>
      </c>
      <c r="D1377" s="57" t="str">
        <f t="shared" si="256"/>
        <v>Q2</v>
      </c>
      <c r="E1377" s="16" t="s">
        <v>40</v>
      </c>
      <c r="F1377" s="172">
        <v>2021</v>
      </c>
      <c r="G1377" s="172">
        <v>10</v>
      </c>
      <c r="H1377" s="175"/>
      <c r="I1377" s="57" t="str">
        <f t="shared" si="258"/>
        <v>Q3</v>
      </c>
      <c r="J1377" s="175" t="s">
        <v>1550</v>
      </c>
      <c r="K1377" s="175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76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4">
        <v>0.1749</v>
      </c>
      <c r="AE1377" s="173">
        <f t="shared" si="261"/>
        <v>0</v>
      </c>
      <c r="AF1377" s="173" t="str">
        <f>IF(AND(COUNTIFS($J$18:J1377,J1377)=1,AE1377=1),1,"")</f>
        <v/>
      </c>
      <c r="AG1377" s="173">
        <f>IF(C1377="","",IF(AND(COUNTIFS($J$18:J1377,J1377)=1,C1377&lt;&gt;""),1,""))</f>
        <v>1</v>
      </c>
      <c r="AH1377" s="173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2">
        <v>2020</v>
      </c>
      <c r="C1378" s="172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2" t="s">
        <v>1552</v>
      </c>
      <c r="H1378" s="175"/>
      <c r="I1378" s="57" t="str">
        <f t="shared" si="258"/>
        <v>Cancel</v>
      </c>
      <c r="J1378" s="175" t="s">
        <v>1199</v>
      </c>
      <c r="K1378" s="175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76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4">
        <v>0.12</v>
      </c>
      <c r="AE1378" s="173">
        <f t="shared" si="261"/>
        <v>1</v>
      </c>
      <c r="AF1378" s="173" t="str">
        <f>IF(AND(COUNTIFS($J$18:J1378,J1378)=1,AE1378=1),1,"")</f>
        <v/>
      </c>
      <c r="AG1378" s="173" t="str">
        <f>IF(C1378="","",IF(AND(COUNTIFS($J$18:J1378,J1378)=1,C1378&lt;&gt;""),1,""))</f>
        <v/>
      </c>
      <c r="AH1378" s="173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2">
        <v>2020</v>
      </c>
      <c r="C1379" s="172">
        <v>7</v>
      </c>
      <c r="D1379" s="57" t="str">
        <f t="shared" si="269"/>
        <v>Q2</v>
      </c>
      <c r="E1379" s="16" t="s">
        <v>171</v>
      </c>
      <c r="F1379" s="16" t="s">
        <v>171</v>
      </c>
      <c r="G1379" s="172" t="s">
        <v>171</v>
      </c>
      <c r="H1379" s="175" t="s">
        <v>1553</v>
      </c>
      <c r="I1379" s="57" t="str">
        <f t="shared" si="258"/>
        <v>Cancel</v>
      </c>
      <c r="J1379" s="175" t="s">
        <v>1554</v>
      </c>
      <c r="K1379" s="175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76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3">
        <f t="shared" si="261"/>
        <v>1</v>
      </c>
      <c r="AF1379" s="173">
        <f>IF(AND(COUNTIFS($J$18:J1379,J1379)=1,AE1379=1),1,"")</f>
        <v>1</v>
      </c>
      <c r="AG1379" s="173">
        <f>IF(C1379="","",IF(AND(COUNTIFS($J$18:J1379,J1379)=1,C1379&lt;&gt;""),1,""))</f>
        <v>1</v>
      </c>
      <c r="AH1379" s="173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2">
        <v>2020</v>
      </c>
      <c r="C1380" s="172">
        <v>7</v>
      </c>
      <c r="D1380" s="57" t="str">
        <f t="shared" si="269"/>
        <v>Q2</v>
      </c>
      <c r="E1380" s="16" t="s">
        <v>171</v>
      </c>
      <c r="F1380" s="16" t="s">
        <v>171</v>
      </c>
      <c r="G1380" s="172" t="s">
        <v>171</v>
      </c>
      <c r="H1380" s="175" t="s">
        <v>1553</v>
      </c>
      <c r="I1380" s="57" t="str">
        <f t="shared" si="258"/>
        <v>Cancel</v>
      </c>
      <c r="J1380" s="175" t="s">
        <v>1554</v>
      </c>
      <c r="K1380" s="175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76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3">
        <f t="shared" si="261"/>
        <v>1</v>
      </c>
      <c r="AF1380" s="173" t="str">
        <f>IF(AND(COUNTIFS($J$18:J1380,J1380)=1,AE1380=1),1,"")</f>
        <v/>
      </c>
      <c r="AG1380" s="173" t="str">
        <f>IF(C1380="","",IF(AND(COUNTIFS($J$18:J1380,J1380)=1,C1380&lt;&gt;""),1,""))</f>
        <v/>
      </c>
      <c r="AH1380" s="173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2">
        <v>2020</v>
      </c>
      <c r="C1381" s="172">
        <v>7</v>
      </c>
      <c r="D1381" s="57" t="str">
        <f t="shared" si="269"/>
        <v>Q2</v>
      </c>
      <c r="E1381" s="16" t="s">
        <v>171</v>
      </c>
      <c r="F1381" s="16" t="s">
        <v>171</v>
      </c>
      <c r="G1381" s="172" t="s">
        <v>171</v>
      </c>
      <c r="H1381" s="175"/>
      <c r="I1381" s="57" t="str">
        <f t="shared" si="258"/>
        <v>Cancel</v>
      </c>
      <c r="J1381" s="175" t="s">
        <v>1556</v>
      </c>
      <c r="K1381" s="175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76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4">
        <v>0.12</v>
      </c>
      <c r="AE1381" s="173">
        <f t="shared" si="261"/>
        <v>1</v>
      </c>
      <c r="AF1381" s="173">
        <f>IF(AND(COUNTIFS($J$18:J1381,J1381)=1,AE1381=1),1,"")</f>
        <v>1</v>
      </c>
      <c r="AG1381" s="173">
        <f>IF(C1381="","",IF(AND(COUNTIFS($J$18:J1381,J1381)=1,C1381&lt;&gt;""),1,""))</f>
        <v>1</v>
      </c>
      <c r="AH1381" s="173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2">
        <v>2020</v>
      </c>
      <c r="C1382" s="172">
        <v>7</v>
      </c>
      <c r="D1382" s="57" t="str">
        <f t="shared" si="269"/>
        <v>Q2</v>
      </c>
      <c r="E1382" s="16" t="s">
        <v>171</v>
      </c>
      <c r="F1382" s="16" t="s">
        <v>171</v>
      </c>
      <c r="G1382" s="172" t="s">
        <v>171</v>
      </c>
      <c r="H1382" s="175"/>
      <c r="I1382" s="57" t="str">
        <f t="shared" si="258"/>
        <v>Cancel</v>
      </c>
      <c r="J1382" s="175" t="s">
        <v>1557</v>
      </c>
      <c r="K1382" s="175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76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4">
        <v>0.12</v>
      </c>
      <c r="AE1382" s="173">
        <f t="shared" si="261"/>
        <v>1</v>
      </c>
      <c r="AF1382" s="173" t="str">
        <f>IF(AND(COUNTIFS($J$18:J1382,J1382)=1,AE1382=1),1,"")</f>
        <v/>
      </c>
      <c r="AG1382" s="173" t="str">
        <f>IF(C1382="","",IF(AND(COUNTIFS($J$18:J1382,J1382)=1,C1382&lt;&gt;""),1,""))</f>
        <v/>
      </c>
      <c r="AH1382" s="173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2">
        <v>2020</v>
      </c>
      <c r="C1383" s="172">
        <v>7</v>
      </c>
      <c r="D1383" s="57" t="str">
        <f t="shared" si="269"/>
        <v>Q2</v>
      </c>
      <c r="E1383" s="16" t="s">
        <v>171</v>
      </c>
      <c r="F1383" s="16" t="s">
        <v>171</v>
      </c>
      <c r="G1383" s="172" t="s">
        <v>171</v>
      </c>
      <c r="H1383" s="175"/>
      <c r="I1383" s="57" t="str">
        <f t="shared" si="258"/>
        <v>Cancel</v>
      </c>
      <c r="J1383" s="175" t="s">
        <v>1556</v>
      </c>
      <c r="K1383" s="175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76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4">
        <v>0.12</v>
      </c>
      <c r="AE1383" s="173">
        <f t="shared" si="261"/>
        <v>1</v>
      </c>
      <c r="AF1383" s="173" t="str">
        <f>IF(AND(COUNTIFS($J$18:J1383,J1383)=1,AE1383=1),1,"")</f>
        <v/>
      </c>
      <c r="AG1383" s="173" t="str">
        <f>IF(C1383="","",IF(AND(COUNTIFS($J$18:J1383,J1383)=1,C1383&lt;&gt;""),1,""))</f>
        <v/>
      </c>
      <c r="AH1383" s="173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2">
        <v>2020</v>
      </c>
      <c r="C1384" s="172">
        <v>8</v>
      </c>
      <c r="D1384" s="57" t="str">
        <f t="shared" si="269"/>
        <v>Q2</v>
      </c>
      <c r="E1384" s="16" t="s">
        <v>171</v>
      </c>
      <c r="F1384" s="16" t="s">
        <v>171</v>
      </c>
      <c r="G1384" s="172" t="s">
        <v>1558</v>
      </c>
      <c r="H1384" s="175"/>
      <c r="I1384" s="57" t="str">
        <f t="shared" si="258"/>
        <v>Cancel</v>
      </c>
      <c r="J1384" s="175" t="s">
        <v>1559</v>
      </c>
      <c r="K1384" s="175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78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3">
        <f t="shared" si="261"/>
        <v>1</v>
      </c>
      <c r="AF1384" s="173">
        <f>IF(AND(COUNTIFS($J$18:J1384,J1384)=1,AE1384=1),1,"")</f>
        <v>1</v>
      </c>
      <c r="AG1384" s="173">
        <f>IF(C1384="","",IF(AND(COUNTIFS($J$18:J1384,J1384)=1,C1384&lt;&gt;""),1,""))</f>
        <v>1</v>
      </c>
      <c r="AH1384" s="173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2">
        <v>2020</v>
      </c>
      <c r="C1385" s="172">
        <v>8</v>
      </c>
      <c r="D1385" s="57" t="str">
        <f t="shared" si="269"/>
        <v>Q2</v>
      </c>
      <c r="E1385" s="16" t="s">
        <v>171</v>
      </c>
      <c r="F1385" s="16" t="s">
        <v>171</v>
      </c>
      <c r="G1385" s="172" t="s">
        <v>1558</v>
      </c>
      <c r="H1385" s="175"/>
      <c r="I1385" s="57" t="str">
        <f t="shared" si="258"/>
        <v>Cancel</v>
      </c>
      <c r="J1385" s="175" t="s">
        <v>1559</v>
      </c>
      <c r="K1385" s="175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78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3">
        <f t="shared" si="261"/>
        <v>1</v>
      </c>
      <c r="AF1385" s="173" t="str">
        <f>IF(AND(COUNTIFS($J$18:J1385,J1385)=1,AE1385=1),1,"")</f>
        <v/>
      </c>
      <c r="AG1385" s="173" t="str">
        <f>IF(C1385="","",IF(AND(COUNTIFS($J$18:J1385,J1385)=1,C1385&lt;&gt;""),1,""))</f>
        <v/>
      </c>
      <c r="AH1385" s="173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2">
        <v>2020</v>
      </c>
      <c r="C1386" s="172">
        <v>8</v>
      </c>
      <c r="D1386" s="57" t="str">
        <f t="shared" si="269"/>
        <v>Q2</v>
      </c>
      <c r="E1386" s="16" t="s">
        <v>171</v>
      </c>
      <c r="F1386" s="16" t="s">
        <v>171</v>
      </c>
      <c r="G1386" s="172" t="s">
        <v>1558</v>
      </c>
      <c r="H1386" s="175"/>
      <c r="I1386" s="57" t="str">
        <f t="shared" si="258"/>
        <v>Cancel</v>
      </c>
      <c r="J1386" s="175" t="s">
        <v>1559</v>
      </c>
      <c r="K1386" s="175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78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3">
        <f t="shared" si="261"/>
        <v>1</v>
      </c>
      <c r="AF1386" s="173" t="str">
        <f>IF(AND(COUNTIFS($J$18:J1386,J1386)=1,AE1386=1),1,"")</f>
        <v/>
      </c>
      <c r="AG1386" s="173" t="str">
        <f>IF(C1386="","",IF(AND(COUNTIFS($J$18:J1386,J1386)=1,C1386&lt;&gt;""),1,""))</f>
        <v/>
      </c>
      <c r="AH1386" s="173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2">
        <v>2020</v>
      </c>
      <c r="C1387" s="172">
        <v>8</v>
      </c>
      <c r="D1387" s="57" t="str">
        <f t="shared" si="269"/>
        <v>Q2</v>
      </c>
      <c r="E1387" s="16" t="s">
        <v>171</v>
      </c>
      <c r="F1387" s="16" t="s">
        <v>171</v>
      </c>
      <c r="G1387" s="172" t="s">
        <v>1558</v>
      </c>
      <c r="H1387" s="175"/>
      <c r="I1387" s="57" t="str">
        <f t="shared" si="258"/>
        <v>Cancel</v>
      </c>
      <c r="J1387" s="175" t="s">
        <v>1559</v>
      </c>
      <c r="K1387" s="175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78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3">
        <f t="shared" si="261"/>
        <v>1</v>
      </c>
      <c r="AF1387" s="173" t="str">
        <f>IF(AND(COUNTIFS($J$18:J1387,J1387)=1,AE1387=1),1,"")</f>
        <v/>
      </c>
      <c r="AG1387" s="173" t="str">
        <f>IF(C1387="","",IF(AND(COUNTIFS($J$18:J1387,J1387)=1,C1387&lt;&gt;""),1,""))</f>
        <v/>
      </c>
      <c r="AH1387" s="173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2">
        <v>2020</v>
      </c>
      <c r="C1388" s="172">
        <v>8</v>
      </c>
      <c r="D1388" s="57" t="str">
        <f t="shared" si="269"/>
        <v>Q2</v>
      </c>
      <c r="E1388" s="16" t="s">
        <v>171</v>
      </c>
      <c r="F1388" s="16" t="s">
        <v>171</v>
      </c>
      <c r="G1388" s="172" t="s">
        <v>1558</v>
      </c>
      <c r="H1388" s="175"/>
      <c r="I1388" s="57" t="str">
        <f t="shared" si="258"/>
        <v>Cancel</v>
      </c>
      <c r="J1388" s="175" t="s">
        <v>1559</v>
      </c>
      <c r="K1388" s="175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78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3">
        <f t="shared" si="261"/>
        <v>1</v>
      </c>
      <c r="AF1388" s="173" t="str">
        <f>IF(AND(COUNTIFS($J$18:J1388,J1388)=1,AE1388=1),1,"")</f>
        <v/>
      </c>
      <c r="AG1388" s="173" t="str">
        <f>IF(C1388="","",IF(AND(COUNTIFS($J$18:J1388,J1388)=1,C1388&lt;&gt;""),1,""))</f>
        <v/>
      </c>
      <c r="AH1388" s="173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2">
        <v>2020</v>
      </c>
      <c r="C1389" s="172">
        <v>7</v>
      </c>
      <c r="D1389" s="57" t="str">
        <f t="shared" si="269"/>
        <v>Q2</v>
      </c>
      <c r="E1389" s="16" t="s">
        <v>171</v>
      </c>
      <c r="F1389" s="16" t="s">
        <v>171</v>
      </c>
      <c r="G1389" s="172" t="s">
        <v>171</v>
      </c>
      <c r="H1389" s="175"/>
      <c r="I1389" s="57" t="str">
        <f t="shared" si="258"/>
        <v>Cancel</v>
      </c>
      <c r="J1389" s="175" t="s">
        <v>1561</v>
      </c>
      <c r="K1389" s="175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76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4">
        <v>0.12</v>
      </c>
      <c r="AE1389" s="173">
        <f t="shared" si="261"/>
        <v>0</v>
      </c>
      <c r="AF1389" s="173" t="str">
        <f>IF(AND(COUNTIFS($J$18:J1389,J1389)=1,AE1389=1),1,"")</f>
        <v/>
      </c>
      <c r="AG1389" s="173">
        <f>IF(C1389="","",IF(AND(COUNTIFS($J$18:J1389,J1389)=1,C1389&lt;&gt;""),1,""))</f>
        <v>1</v>
      </c>
      <c r="AH1389" s="173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2">
        <v>2020</v>
      </c>
      <c r="C1390" s="172">
        <v>7</v>
      </c>
      <c r="D1390" s="57" t="str">
        <f t="shared" si="269"/>
        <v>Q2</v>
      </c>
      <c r="E1390" s="16" t="s">
        <v>171</v>
      </c>
      <c r="F1390" s="16" t="s">
        <v>171</v>
      </c>
      <c r="G1390" s="172" t="s">
        <v>171</v>
      </c>
      <c r="H1390" s="175"/>
      <c r="I1390" s="57" t="str">
        <f t="shared" si="258"/>
        <v>Cancel</v>
      </c>
      <c r="J1390" s="175" t="s">
        <v>1561</v>
      </c>
      <c r="K1390" s="175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76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4">
        <v>0.12</v>
      </c>
      <c r="AE1390" s="173">
        <f t="shared" si="261"/>
        <v>0</v>
      </c>
      <c r="AF1390" s="173" t="str">
        <f>IF(AND(COUNTIFS($J$18:J1390,J1390)=1,AE1390=1),1,"")</f>
        <v/>
      </c>
      <c r="AG1390" s="173" t="str">
        <f>IF(C1390="","",IF(AND(COUNTIFS($J$18:J1390,J1390)=1,C1390&lt;&gt;""),1,""))</f>
        <v/>
      </c>
      <c r="AH1390" s="173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2">
        <v>2020</v>
      </c>
      <c r="C1391" s="172">
        <v>9</v>
      </c>
      <c r="D1391" s="57" t="str">
        <f t="shared" si="269"/>
        <v>Q2</v>
      </c>
      <c r="E1391" s="16" t="s">
        <v>171</v>
      </c>
      <c r="F1391" s="16" t="s">
        <v>171</v>
      </c>
      <c r="G1391" s="172" t="s">
        <v>171</v>
      </c>
      <c r="H1391" s="175"/>
      <c r="I1391" s="57" t="str">
        <f t="shared" si="258"/>
        <v>Cancel</v>
      </c>
      <c r="J1391" s="175" t="s">
        <v>1563</v>
      </c>
      <c r="K1391" s="175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78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4">
        <v>0.12</v>
      </c>
      <c r="AE1391" s="173">
        <f t="shared" si="261"/>
        <v>1</v>
      </c>
      <c r="AF1391" s="173">
        <f>IF(AND(COUNTIFS($J$18:J1391,J1391)=1,AE1391=1),1,"")</f>
        <v>1</v>
      </c>
      <c r="AG1391" s="173">
        <f>IF(C1391="","",IF(AND(COUNTIFS($J$18:J1391,J1391)=1,C1391&lt;&gt;""),1,""))</f>
        <v>1</v>
      </c>
      <c r="AH1391" s="173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2">
        <v>2020</v>
      </c>
      <c r="C1392" s="172">
        <v>9</v>
      </c>
      <c r="D1392" s="57" t="str">
        <f t="shared" si="269"/>
        <v>Q2</v>
      </c>
      <c r="E1392" s="16" t="s">
        <v>171</v>
      </c>
      <c r="F1392" s="16" t="s">
        <v>171</v>
      </c>
      <c r="G1392" s="172" t="s">
        <v>171</v>
      </c>
      <c r="H1392" s="175"/>
      <c r="I1392" s="57" t="str">
        <f t="shared" si="258"/>
        <v>Cancel</v>
      </c>
      <c r="J1392" s="175" t="s">
        <v>1566</v>
      </c>
      <c r="K1392" s="175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78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4">
        <v>0.12</v>
      </c>
      <c r="AE1392" s="173">
        <f t="shared" si="261"/>
        <v>0</v>
      </c>
      <c r="AF1392" s="173" t="str">
        <f>IF(AND(COUNTIFS($J$18:J1392,J1392)=1,AE1392=1),1,"")</f>
        <v/>
      </c>
      <c r="AG1392" s="173">
        <f>IF(C1392="","",IF(AND(COUNTIFS($J$18:J1392,J1392)=1,C1392&lt;&gt;""),1,""))</f>
        <v>1</v>
      </c>
      <c r="AH1392" s="173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2">
        <v>2020</v>
      </c>
      <c r="C1393" s="172">
        <v>10</v>
      </c>
      <c r="D1393" s="57" t="str">
        <f t="shared" si="269"/>
        <v>Q3</v>
      </c>
      <c r="E1393" s="16" t="s">
        <v>171</v>
      </c>
      <c r="F1393" s="16" t="s">
        <v>171</v>
      </c>
      <c r="G1393" s="172" t="s">
        <v>171</v>
      </c>
      <c r="H1393" s="175"/>
      <c r="I1393" s="57" t="str">
        <f t="shared" si="258"/>
        <v>Cancel</v>
      </c>
      <c r="J1393" s="175" t="s">
        <v>1449</v>
      </c>
      <c r="K1393" s="175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78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3">
        <f t="shared" si="261"/>
        <v>0</v>
      </c>
      <c r="AF1393" s="173" t="str">
        <f>IF(AND(COUNTIFS($J$18:J1393,J1393)=1,AE1393=1),1,"")</f>
        <v/>
      </c>
      <c r="AG1393" s="173" t="str">
        <f>IF(C1393="","",IF(AND(COUNTIFS($J$18:J1393,J1393)=1,C1393&lt;&gt;""),1,""))</f>
        <v/>
      </c>
      <c r="AH1393" s="173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2">
        <v>2020</v>
      </c>
      <c r="C1394" s="172">
        <v>10</v>
      </c>
      <c r="D1394" s="57" t="str">
        <f t="shared" si="269"/>
        <v>Q3</v>
      </c>
      <c r="E1394" s="16" t="s">
        <v>171</v>
      </c>
      <c r="F1394" s="16" t="s">
        <v>171</v>
      </c>
      <c r="G1394" s="172" t="s">
        <v>171</v>
      </c>
      <c r="H1394" s="175"/>
      <c r="I1394" s="57" t="str">
        <f t="shared" si="258"/>
        <v>Cancel</v>
      </c>
      <c r="J1394" s="175" t="s">
        <v>1449</v>
      </c>
      <c r="K1394" s="175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78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3">
        <f t="shared" si="261"/>
        <v>0</v>
      </c>
      <c r="AF1394" s="173" t="str">
        <f>IF(AND(COUNTIFS($J$18:J1394,J1394)=1,AE1394=1),1,"")</f>
        <v/>
      </c>
      <c r="AG1394" s="173" t="str">
        <f>IF(C1394="","",IF(AND(COUNTIFS($J$18:J1394,J1394)=1,C1394&lt;&gt;""),1,""))</f>
        <v/>
      </c>
      <c r="AH1394" s="173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2">
        <v>2020</v>
      </c>
      <c r="C1395" s="172">
        <v>10</v>
      </c>
      <c r="D1395" s="57" t="str">
        <f t="shared" si="269"/>
        <v>Q3</v>
      </c>
      <c r="E1395" s="16" t="s">
        <v>171</v>
      </c>
      <c r="F1395" s="16" t="s">
        <v>171</v>
      </c>
      <c r="G1395" s="172" t="s">
        <v>171</v>
      </c>
      <c r="H1395" s="175"/>
      <c r="I1395" s="57" t="str">
        <f t="shared" si="258"/>
        <v>Cancel</v>
      </c>
      <c r="J1395" s="175" t="s">
        <v>1449</v>
      </c>
      <c r="K1395" s="175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78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3">
        <f t="shared" si="261"/>
        <v>0</v>
      </c>
      <c r="AF1395" s="173" t="str">
        <f>IF(AND(COUNTIFS($J$18:J1395,J1395)=1,AE1395=1),1,"")</f>
        <v/>
      </c>
      <c r="AG1395" s="173" t="str">
        <f>IF(C1395="","",IF(AND(COUNTIFS($J$18:J1395,J1395)=1,C1395&lt;&gt;""),1,""))</f>
        <v/>
      </c>
      <c r="AH1395" s="173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2">
        <v>2020</v>
      </c>
      <c r="C1396" s="172">
        <v>11</v>
      </c>
      <c r="D1396" s="57" t="str">
        <f t="shared" si="269"/>
        <v>Q3</v>
      </c>
      <c r="E1396" s="16" t="s">
        <v>171</v>
      </c>
      <c r="F1396" s="16" t="s">
        <v>171</v>
      </c>
      <c r="G1396" s="172" t="s">
        <v>171</v>
      </c>
      <c r="H1396" s="175"/>
      <c r="I1396" s="57" t="str">
        <f t="shared" si="258"/>
        <v>Cancel</v>
      </c>
      <c r="J1396" s="175" t="s">
        <v>1567</v>
      </c>
      <c r="K1396" s="175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78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3">
        <f t="shared" si="261"/>
        <v>0</v>
      </c>
      <c r="AF1396" s="173" t="str">
        <f>IF(AND(COUNTIFS($J$18:J1396,J1396)=1,AE1396=1),1,"")</f>
        <v/>
      </c>
      <c r="AG1396" s="173">
        <f>IF(C1396="","",IF(AND(COUNTIFS($J$18:J1396,J1396)=1,C1396&lt;&gt;""),1,""))</f>
        <v>1</v>
      </c>
      <c r="AH1396" s="173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2">
        <v>2020</v>
      </c>
      <c r="C1397" s="172">
        <v>11</v>
      </c>
      <c r="D1397" s="57" t="str">
        <f t="shared" si="269"/>
        <v>Q3</v>
      </c>
      <c r="E1397" s="16" t="s">
        <v>171</v>
      </c>
      <c r="F1397" s="16" t="s">
        <v>171</v>
      </c>
      <c r="G1397" s="172" t="s">
        <v>171</v>
      </c>
      <c r="H1397" s="175"/>
      <c r="I1397" s="57" t="str">
        <f t="shared" si="258"/>
        <v>Cancel</v>
      </c>
      <c r="J1397" s="175" t="s">
        <v>1567</v>
      </c>
      <c r="K1397" s="175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78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3">
        <f t="shared" si="261"/>
        <v>0</v>
      </c>
      <c r="AF1397" s="173" t="str">
        <f>IF(AND(COUNTIFS($J$18:J1397,J1397)=1,AE1397=1),1,"")</f>
        <v/>
      </c>
      <c r="AG1397" s="173" t="str">
        <f>IF(C1397="","",IF(AND(COUNTIFS($J$18:J1397,J1397)=1,C1397&lt;&gt;""),1,""))</f>
        <v/>
      </c>
      <c r="AH1397" s="173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2">
        <v>2020</v>
      </c>
      <c r="C1398" s="172">
        <v>11</v>
      </c>
      <c r="D1398" s="57" t="str">
        <f t="shared" si="269"/>
        <v>Q3</v>
      </c>
      <c r="E1398" s="16" t="s">
        <v>171</v>
      </c>
      <c r="F1398" s="16" t="s">
        <v>171</v>
      </c>
      <c r="G1398" s="172" t="s">
        <v>171</v>
      </c>
      <c r="H1398" s="175"/>
      <c r="I1398" s="57" t="str">
        <f t="shared" si="258"/>
        <v>Cancel</v>
      </c>
      <c r="J1398" s="175" t="s">
        <v>1568</v>
      </c>
      <c r="K1398" s="175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78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3">
        <f t="shared" si="261"/>
        <v>1</v>
      </c>
      <c r="AF1398" s="173">
        <f>IF(AND(COUNTIFS($J$18:J1398,J1398)=1,AE1398=1),1,"")</f>
        <v>1</v>
      </c>
      <c r="AG1398" s="173">
        <f>IF(C1398="","",IF(AND(COUNTIFS($J$18:J1398,J1398)=1,C1398&lt;&gt;""),1,""))</f>
        <v>1</v>
      </c>
      <c r="AH1398" s="173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2">
        <v>2020</v>
      </c>
      <c r="C1399" s="172">
        <v>11</v>
      </c>
      <c r="D1399" s="57" t="str">
        <f t="shared" si="269"/>
        <v>Q3</v>
      </c>
      <c r="E1399" s="16" t="s">
        <v>171</v>
      </c>
      <c r="F1399" s="16" t="s">
        <v>171</v>
      </c>
      <c r="G1399" s="172" t="s">
        <v>171</v>
      </c>
      <c r="H1399" s="175"/>
      <c r="I1399" s="57" t="str">
        <f t="shared" si="258"/>
        <v>Cancel</v>
      </c>
      <c r="J1399" s="175" t="s">
        <v>1568</v>
      </c>
      <c r="K1399" s="175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78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3">
        <f t="shared" si="261"/>
        <v>1</v>
      </c>
      <c r="AF1399" s="173" t="str">
        <f>IF(AND(COUNTIFS($J$18:J1399,J1399)=1,AE1399=1),1,"")</f>
        <v/>
      </c>
      <c r="AG1399" s="173" t="str">
        <f>IF(C1399="","",IF(AND(COUNTIFS($J$18:J1399,J1399)=1,C1399&lt;&gt;""),1,""))</f>
        <v/>
      </c>
      <c r="AH1399" s="173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2">
        <v>2020</v>
      </c>
      <c r="C1400" s="172">
        <v>11</v>
      </c>
      <c r="D1400" s="57" t="str">
        <f t="shared" si="269"/>
        <v>Q3</v>
      </c>
      <c r="E1400" s="16" t="s">
        <v>171</v>
      </c>
      <c r="F1400" s="16" t="s">
        <v>171</v>
      </c>
      <c r="G1400" s="172" t="s">
        <v>171</v>
      </c>
      <c r="H1400" s="175"/>
      <c r="I1400" s="57" t="str">
        <f t="shared" si="258"/>
        <v>Cancel</v>
      </c>
      <c r="J1400" s="175" t="s">
        <v>1474</v>
      </c>
      <c r="K1400" s="175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78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4">
        <v>7.1800000000000003E-2</v>
      </c>
      <c r="AE1400" s="173">
        <f t="shared" si="261"/>
        <v>1</v>
      </c>
      <c r="AF1400" s="173" t="str">
        <f>IF(AND(COUNTIFS($J$18:J1400,J1400)=1,AE1400=1),1,"")</f>
        <v/>
      </c>
      <c r="AG1400" s="173" t="str">
        <f>IF(C1400="","",IF(AND(COUNTIFS($J$18:J1400,J1400)=1,C1400&lt;&gt;""),1,""))</f>
        <v/>
      </c>
      <c r="AH1400" s="173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2">
        <v>2020</v>
      </c>
      <c r="C1401" s="172">
        <v>11</v>
      </c>
      <c r="D1401" s="57" t="str">
        <f t="shared" si="269"/>
        <v>Q3</v>
      </c>
      <c r="E1401" s="16" t="s">
        <v>171</v>
      </c>
      <c r="F1401" s="16" t="s">
        <v>171</v>
      </c>
      <c r="G1401" s="172" t="s">
        <v>171</v>
      </c>
      <c r="H1401" s="175"/>
      <c r="I1401" s="57" t="str">
        <f t="shared" si="258"/>
        <v>Cancel</v>
      </c>
      <c r="J1401" s="175" t="s">
        <v>1474</v>
      </c>
      <c r="K1401" s="175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78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4">
        <v>7.1800000000000003E-2</v>
      </c>
      <c r="AE1401" s="173">
        <f t="shared" si="261"/>
        <v>1</v>
      </c>
      <c r="AF1401" s="173" t="str">
        <f>IF(AND(COUNTIFS($J$18:J1401,J1401)=1,AE1401=1),1,"")</f>
        <v/>
      </c>
      <c r="AG1401" s="173" t="str">
        <f>IF(C1401="","",IF(AND(COUNTIFS($J$18:J1401,J1401)=1,C1401&lt;&gt;""),1,""))</f>
        <v/>
      </c>
      <c r="AH1401" s="173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2">
        <v>2020</v>
      </c>
      <c r="C1402" s="172">
        <v>11</v>
      </c>
      <c r="D1402" s="57" t="str">
        <f t="shared" si="269"/>
        <v>Q3</v>
      </c>
      <c r="E1402" s="16" t="s">
        <v>171</v>
      </c>
      <c r="F1402" s="16" t="s">
        <v>171</v>
      </c>
      <c r="G1402" s="172" t="s">
        <v>171</v>
      </c>
      <c r="H1402" s="175"/>
      <c r="I1402" s="57" t="str">
        <f t="shared" si="258"/>
        <v>Cancel</v>
      </c>
      <c r="J1402" s="175" t="s">
        <v>1474</v>
      </c>
      <c r="K1402" s="175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78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4">
        <v>7.1800000000000003E-2</v>
      </c>
      <c r="AE1402" s="173">
        <f t="shared" si="261"/>
        <v>1</v>
      </c>
      <c r="AF1402" s="173" t="str">
        <f>IF(AND(COUNTIFS($J$18:J1402,J1402)=1,AE1402=1),1,"")</f>
        <v/>
      </c>
      <c r="AG1402" s="173" t="str">
        <f>IF(C1402="","",IF(AND(COUNTIFS($J$18:J1402,J1402)=1,C1402&lt;&gt;""),1,""))</f>
        <v/>
      </c>
      <c r="AH1402" s="173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2">
        <v>2020</v>
      </c>
      <c r="C1403" s="172">
        <v>11</v>
      </c>
      <c r="D1403" s="57" t="str">
        <f t="shared" si="269"/>
        <v>Q3</v>
      </c>
      <c r="E1403" s="16" t="s">
        <v>171</v>
      </c>
      <c r="F1403" s="16" t="s">
        <v>171</v>
      </c>
      <c r="G1403" s="172" t="s">
        <v>171</v>
      </c>
      <c r="H1403" s="175"/>
      <c r="I1403" s="57" t="str">
        <f t="shared" si="258"/>
        <v>Cancel</v>
      </c>
      <c r="J1403" s="175" t="s">
        <v>1474</v>
      </c>
      <c r="K1403" s="175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78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4">
        <v>7.1800000000000003E-2</v>
      </c>
      <c r="AE1403" s="173">
        <f t="shared" si="261"/>
        <v>1</v>
      </c>
      <c r="AF1403" s="173" t="str">
        <f>IF(AND(COUNTIFS($J$18:J1403,J1403)=1,AE1403=1),1,"")</f>
        <v/>
      </c>
      <c r="AG1403" s="173" t="str">
        <f>IF(C1403="","",IF(AND(COUNTIFS($J$18:J1403,J1403)=1,C1403&lt;&gt;""),1,""))</f>
        <v/>
      </c>
      <c r="AH1403" s="173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2">
        <v>2020</v>
      </c>
      <c r="C1404" s="172">
        <v>11</v>
      </c>
      <c r="D1404" s="57" t="str">
        <f t="shared" si="269"/>
        <v>Q3</v>
      </c>
      <c r="E1404" s="16" t="s">
        <v>171</v>
      </c>
      <c r="F1404" s="16" t="s">
        <v>171</v>
      </c>
      <c r="G1404" s="172" t="s">
        <v>171</v>
      </c>
      <c r="H1404" s="175"/>
      <c r="I1404" s="57" t="str">
        <f t="shared" si="258"/>
        <v>Cancel</v>
      </c>
      <c r="J1404" s="175" t="s">
        <v>1474</v>
      </c>
      <c r="K1404" s="175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78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4">
        <v>7.1800000000000003E-2</v>
      </c>
      <c r="AE1404" s="173">
        <f t="shared" si="261"/>
        <v>1</v>
      </c>
      <c r="AF1404" s="173" t="str">
        <f>IF(AND(COUNTIFS($J$18:J1404,J1404)=1,AE1404=1),1,"")</f>
        <v/>
      </c>
      <c r="AG1404" s="173" t="str">
        <f>IF(C1404="","",IF(AND(COUNTIFS($J$18:J1404,J1404)=1,C1404&lt;&gt;""),1,""))</f>
        <v/>
      </c>
      <c r="AH1404" s="173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2">
        <v>2020</v>
      </c>
      <c r="C1405" s="172">
        <v>11</v>
      </c>
      <c r="D1405" s="57" t="str">
        <f t="shared" si="269"/>
        <v>Q3</v>
      </c>
      <c r="E1405" s="16" t="s">
        <v>171</v>
      </c>
      <c r="F1405" s="16" t="s">
        <v>171</v>
      </c>
      <c r="G1405" s="172" t="s">
        <v>171</v>
      </c>
      <c r="H1405" s="175"/>
      <c r="I1405" s="57" t="str">
        <f t="shared" si="258"/>
        <v>Cancel</v>
      </c>
      <c r="J1405" s="175" t="s">
        <v>1474</v>
      </c>
      <c r="K1405" s="175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78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4">
        <v>7.1800000000000003E-2</v>
      </c>
      <c r="AE1405" s="173">
        <f t="shared" si="261"/>
        <v>1</v>
      </c>
      <c r="AF1405" s="173" t="str">
        <f>IF(AND(COUNTIFS($J$18:J1405,J1405)=1,AE1405=1),1,"")</f>
        <v/>
      </c>
      <c r="AG1405" s="173" t="str">
        <f>IF(C1405="","",IF(AND(COUNTIFS($J$18:J1405,J1405)=1,C1405&lt;&gt;""),1,""))</f>
        <v/>
      </c>
      <c r="AH1405" s="173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2">
        <v>2020</v>
      </c>
      <c r="C1406" s="172">
        <v>11</v>
      </c>
      <c r="D1406" s="57" t="str">
        <f t="shared" si="269"/>
        <v>Q3</v>
      </c>
      <c r="E1406" s="16" t="s">
        <v>171</v>
      </c>
      <c r="F1406" s="16" t="s">
        <v>171</v>
      </c>
      <c r="G1406" s="172" t="s">
        <v>171</v>
      </c>
      <c r="H1406" s="175"/>
      <c r="I1406" s="57" t="str">
        <f t="shared" si="258"/>
        <v>Cancel</v>
      </c>
      <c r="J1406" s="175" t="s">
        <v>1474</v>
      </c>
      <c r="K1406" s="175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78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4">
        <v>7.1800000000000003E-2</v>
      </c>
      <c r="AE1406" s="173">
        <f t="shared" si="261"/>
        <v>1</v>
      </c>
      <c r="AF1406" s="173" t="str">
        <f>IF(AND(COUNTIFS($J$18:J1406,J1406)=1,AE1406=1),1,"")</f>
        <v/>
      </c>
      <c r="AG1406" s="173" t="str">
        <f>IF(C1406="","",IF(AND(COUNTIFS($J$18:J1406,J1406)=1,C1406&lt;&gt;""),1,""))</f>
        <v/>
      </c>
      <c r="AH1406" s="173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2">
        <v>2020</v>
      </c>
      <c r="C1407" s="172">
        <v>11</v>
      </c>
      <c r="D1407" s="57" t="str">
        <f t="shared" si="269"/>
        <v>Q3</v>
      </c>
      <c r="E1407" s="16" t="s">
        <v>171</v>
      </c>
      <c r="F1407" s="16" t="s">
        <v>171</v>
      </c>
      <c r="G1407" s="172" t="s">
        <v>171</v>
      </c>
      <c r="H1407" s="175"/>
      <c r="I1407" s="57" t="str">
        <f t="shared" si="258"/>
        <v>Cancel</v>
      </c>
      <c r="J1407" s="175" t="s">
        <v>1474</v>
      </c>
      <c r="K1407" s="175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78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4">
        <v>7.1800000000000003E-2</v>
      </c>
      <c r="AE1407" s="173">
        <f t="shared" si="261"/>
        <v>1</v>
      </c>
      <c r="AF1407" s="173" t="str">
        <f>IF(AND(COUNTIFS($J$18:J1407,J1407)=1,AE1407=1),1,"")</f>
        <v/>
      </c>
      <c r="AG1407" s="173" t="str">
        <f>IF(C1407="","",IF(AND(COUNTIFS($J$18:J1407,J1407)=1,C1407&lt;&gt;""),1,""))</f>
        <v/>
      </c>
      <c r="AH1407" s="173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2">
        <v>2020</v>
      </c>
      <c r="C1408" s="172">
        <v>11</v>
      </c>
      <c r="D1408" s="57" t="str">
        <f t="shared" si="269"/>
        <v>Q3</v>
      </c>
      <c r="E1408" s="16" t="s">
        <v>171</v>
      </c>
      <c r="F1408" s="16" t="s">
        <v>171</v>
      </c>
      <c r="G1408" s="172" t="s">
        <v>171</v>
      </c>
      <c r="H1408" s="175"/>
      <c r="I1408" s="57" t="str">
        <f t="shared" si="258"/>
        <v>Cancel</v>
      </c>
      <c r="J1408" s="175" t="s">
        <v>1474</v>
      </c>
      <c r="K1408" s="175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78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4">
        <v>7.1800000000000003E-2</v>
      </c>
      <c r="AE1408" s="173">
        <f t="shared" si="261"/>
        <v>1</v>
      </c>
      <c r="AF1408" s="173" t="str">
        <f>IF(AND(COUNTIFS($J$18:J1408,J1408)=1,AE1408=1),1,"")</f>
        <v/>
      </c>
      <c r="AG1408" s="173" t="str">
        <f>IF(C1408="","",IF(AND(COUNTIFS($J$18:J1408,J1408)=1,C1408&lt;&gt;""),1,""))</f>
        <v/>
      </c>
      <c r="AH1408" s="173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2">
        <v>2020</v>
      </c>
      <c r="C1409" s="172">
        <v>11</v>
      </c>
      <c r="D1409" s="57" t="str">
        <f t="shared" si="269"/>
        <v>Q3</v>
      </c>
      <c r="E1409" s="16" t="s">
        <v>171</v>
      </c>
      <c r="F1409" s="16" t="s">
        <v>171</v>
      </c>
      <c r="G1409" s="172" t="s">
        <v>171</v>
      </c>
      <c r="H1409" s="175"/>
      <c r="I1409" s="57" t="str">
        <f t="shared" si="258"/>
        <v>Cancel</v>
      </c>
      <c r="J1409" s="175" t="s">
        <v>1474</v>
      </c>
      <c r="K1409" s="175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78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4">
        <v>7.1800000000000003E-2</v>
      </c>
      <c r="AE1409" s="173">
        <f t="shared" si="261"/>
        <v>1</v>
      </c>
      <c r="AF1409" s="173" t="str">
        <f>IF(AND(COUNTIFS($J$18:J1409,J1409)=1,AE1409=1),1,"")</f>
        <v/>
      </c>
      <c r="AG1409" s="173" t="str">
        <f>IF(C1409="","",IF(AND(COUNTIFS($J$18:J1409,J1409)=1,C1409&lt;&gt;""),1,""))</f>
        <v/>
      </c>
      <c r="AH1409" s="173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2">
        <v>2020</v>
      </c>
      <c r="C1410" s="172">
        <v>11</v>
      </c>
      <c r="D1410" s="57" t="str">
        <f t="shared" si="269"/>
        <v>Q3</v>
      </c>
      <c r="E1410" s="16" t="s">
        <v>171</v>
      </c>
      <c r="F1410" s="16" t="s">
        <v>171</v>
      </c>
      <c r="G1410" s="172" t="s">
        <v>171</v>
      </c>
      <c r="H1410" s="175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5" t="s">
        <v>1569</v>
      </c>
      <c r="K1410" s="175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78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4">
        <v>0.12</v>
      </c>
      <c r="AE1410" s="173">
        <f t="shared" ref="AE1410:AE1473" si="275">IF(Q1410="","",IF(Q1410="Yes",1,0))</f>
        <v>0</v>
      </c>
      <c r="AF1410" s="173" t="str">
        <f>IF(AND(COUNTIFS($J$18:J1410,J1410)=1,AE1410=1),1,"")</f>
        <v/>
      </c>
      <c r="AG1410" s="173">
        <f>IF(C1410="","",IF(AND(COUNTIFS($J$18:J1410,J1410)=1,C1410&lt;&gt;""),1,""))</f>
        <v>1</v>
      </c>
      <c r="AH1410" s="173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2">
        <v>2020</v>
      </c>
      <c r="C1411" s="172">
        <v>11</v>
      </c>
      <c r="D1411" s="57" t="str">
        <f t="shared" si="269"/>
        <v>Q3</v>
      </c>
      <c r="E1411" s="16" t="s">
        <v>171</v>
      </c>
      <c r="F1411" s="16" t="s">
        <v>171</v>
      </c>
      <c r="G1411" s="172" t="s">
        <v>171</v>
      </c>
      <c r="H1411" s="175"/>
      <c r="I1411" s="57" t="str">
        <f t="shared" si="272"/>
        <v>Cancel</v>
      </c>
      <c r="J1411" s="175" t="s">
        <v>1569</v>
      </c>
      <c r="K1411" s="175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78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4">
        <v>0.12</v>
      </c>
      <c r="AE1411" s="173">
        <f t="shared" si="275"/>
        <v>0</v>
      </c>
      <c r="AF1411" s="173" t="str">
        <f>IF(AND(COUNTIFS($J$18:J1411,J1411)=1,AE1411=1),1,"")</f>
        <v/>
      </c>
      <c r="AG1411" s="173" t="str">
        <f>IF(C1411="","",IF(AND(COUNTIFS($J$18:J1411,J1411)=1,C1411&lt;&gt;""),1,""))</f>
        <v/>
      </c>
      <c r="AH1411" s="173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2">
        <v>2020</v>
      </c>
      <c r="C1412" s="172">
        <v>11</v>
      </c>
      <c r="D1412" s="57" t="str">
        <f t="shared" si="269"/>
        <v>Q3</v>
      </c>
      <c r="E1412" s="16" t="s">
        <v>171</v>
      </c>
      <c r="F1412" s="16" t="s">
        <v>171</v>
      </c>
      <c r="G1412" s="172" t="s">
        <v>171</v>
      </c>
      <c r="H1412" s="175"/>
      <c r="I1412" s="57" t="str">
        <f t="shared" si="272"/>
        <v>Cancel</v>
      </c>
      <c r="J1412" s="175" t="s">
        <v>1569</v>
      </c>
      <c r="K1412" s="175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78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4">
        <v>0.12</v>
      </c>
      <c r="AE1412" s="173">
        <f t="shared" si="275"/>
        <v>0</v>
      </c>
      <c r="AF1412" s="173" t="str">
        <f>IF(AND(COUNTIFS($J$18:J1412,J1412)=1,AE1412=1),1,"")</f>
        <v/>
      </c>
      <c r="AG1412" s="173" t="str">
        <f>IF(C1412="","",IF(AND(COUNTIFS($J$18:J1412,J1412)=1,C1412&lt;&gt;""),1,""))</f>
        <v/>
      </c>
      <c r="AH1412" s="173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2">
        <v>2020</v>
      </c>
      <c r="C1413" s="172">
        <v>11</v>
      </c>
      <c r="D1413" s="57" t="str">
        <f t="shared" si="269"/>
        <v>Q3</v>
      </c>
      <c r="E1413" s="16" t="s">
        <v>171</v>
      </c>
      <c r="F1413" s="16" t="s">
        <v>171</v>
      </c>
      <c r="G1413" s="172" t="s">
        <v>171</v>
      </c>
      <c r="H1413" s="175"/>
      <c r="I1413" s="57" t="str">
        <f t="shared" si="272"/>
        <v>Cancel</v>
      </c>
      <c r="J1413" s="175" t="s">
        <v>1569</v>
      </c>
      <c r="K1413" s="175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78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4">
        <v>0.12</v>
      </c>
      <c r="AE1413" s="173">
        <f t="shared" si="275"/>
        <v>0</v>
      </c>
      <c r="AF1413" s="173" t="str">
        <f>IF(AND(COUNTIFS($J$18:J1413,J1413)=1,AE1413=1),1,"")</f>
        <v/>
      </c>
      <c r="AG1413" s="173" t="str">
        <f>IF(C1413="","",IF(AND(COUNTIFS($J$18:J1413,J1413)=1,C1413&lt;&gt;""),1,""))</f>
        <v/>
      </c>
      <c r="AH1413" s="173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2">
        <v>2020</v>
      </c>
      <c r="C1414" s="172">
        <v>11</v>
      </c>
      <c r="D1414" s="57" t="str">
        <f t="shared" si="269"/>
        <v>Q3</v>
      </c>
      <c r="E1414" s="16" t="s">
        <v>171</v>
      </c>
      <c r="F1414" s="16" t="s">
        <v>171</v>
      </c>
      <c r="G1414" s="172" t="s">
        <v>171</v>
      </c>
      <c r="H1414" s="175"/>
      <c r="I1414" s="57" t="str">
        <f t="shared" si="272"/>
        <v>Cancel</v>
      </c>
      <c r="J1414" s="175" t="s">
        <v>1569</v>
      </c>
      <c r="K1414" s="175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78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4">
        <v>0.12</v>
      </c>
      <c r="AE1414" s="173">
        <f t="shared" si="275"/>
        <v>0</v>
      </c>
      <c r="AF1414" s="173" t="str">
        <f>IF(AND(COUNTIFS($J$18:J1414,J1414)=1,AE1414=1),1,"")</f>
        <v/>
      </c>
      <c r="AG1414" s="173" t="str">
        <f>IF(C1414="","",IF(AND(COUNTIFS($J$18:J1414,J1414)=1,C1414&lt;&gt;""),1,""))</f>
        <v/>
      </c>
      <c r="AH1414" s="173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2">
        <v>2020</v>
      </c>
      <c r="C1415" s="172">
        <v>11</v>
      </c>
      <c r="D1415" s="57" t="str">
        <f t="shared" si="269"/>
        <v>Q3</v>
      </c>
      <c r="E1415" s="16" t="s">
        <v>171</v>
      </c>
      <c r="F1415" s="16" t="s">
        <v>171</v>
      </c>
      <c r="G1415" s="172" t="s">
        <v>171</v>
      </c>
      <c r="H1415" s="175"/>
      <c r="I1415" s="57" t="str">
        <f t="shared" si="272"/>
        <v>Cancel</v>
      </c>
      <c r="J1415" s="175" t="s">
        <v>1569</v>
      </c>
      <c r="K1415" s="175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78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4">
        <v>0.12</v>
      </c>
      <c r="AE1415" s="173">
        <f t="shared" si="275"/>
        <v>0</v>
      </c>
      <c r="AF1415" s="173" t="str">
        <f>IF(AND(COUNTIFS($J$18:J1415,J1415)=1,AE1415=1),1,"")</f>
        <v/>
      </c>
      <c r="AG1415" s="173" t="str">
        <f>IF(C1415="","",IF(AND(COUNTIFS($J$18:J1415,J1415)=1,C1415&lt;&gt;""),1,""))</f>
        <v/>
      </c>
      <c r="AH1415" s="173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2">
        <v>2020</v>
      </c>
      <c r="C1416" s="172">
        <v>11</v>
      </c>
      <c r="D1416" s="57" t="str">
        <f t="shared" si="269"/>
        <v>Q3</v>
      </c>
      <c r="E1416" s="16" t="s">
        <v>171</v>
      </c>
      <c r="F1416" s="16" t="s">
        <v>171</v>
      </c>
      <c r="G1416" s="172" t="s">
        <v>171</v>
      </c>
      <c r="H1416" s="175"/>
      <c r="I1416" s="57" t="str">
        <f t="shared" si="272"/>
        <v>Cancel</v>
      </c>
      <c r="J1416" s="175" t="s">
        <v>1569</v>
      </c>
      <c r="K1416" s="175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78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4">
        <v>0.12</v>
      </c>
      <c r="AE1416" s="173">
        <f t="shared" si="275"/>
        <v>0</v>
      </c>
      <c r="AF1416" s="173" t="str">
        <f>IF(AND(COUNTIFS($J$18:J1416,J1416)=1,AE1416=1),1,"")</f>
        <v/>
      </c>
      <c r="AG1416" s="173" t="str">
        <f>IF(C1416="","",IF(AND(COUNTIFS($J$18:J1416,J1416)=1,C1416&lt;&gt;""),1,""))</f>
        <v/>
      </c>
      <c r="AH1416" s="173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2">
        <v>2020</v>
      </c>
      <c r="C1417" s="172">
        <v>11</v>
      </c>
      <c r="D1417" s="57" t="str">
        <f t="shared" si="269"/>
        <v>Q3</v>
      </c>
      <c r="E1417" s="16" t="s">
        <v>171</v>
      </c>
      <c r="F1417" s="16" t="s">
        <v>171</v>
      </c>
      <c r="G1417" s="172" t="s">
        <v>171</v>
      </c>
      <c r="H1417" s="175"/>
      <c r="I1417" s="57" t="str">
        <f t="shared" si="272"/>
        <v>Cancel</v>
      </c>
      <c r="J1417" s="175" t="s">
        <v>1569</v>
      </c>
      <c r="K1417" s="175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78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4">
        <v>0.12</v>
      </c>
      <c r="AE1417" s="173">
        <f t="shared" si="275"/>
        <v>0</v>
      </c>
      <c r="AF1417" s="173" t="str">
        <f>IF(AND(COUNTIFS($J$18:J1417,J1417)=1,AE1417=1),1,"")</f>
        <v/>
      </c>
      <c r="AG1417" s="173" t="str">
        <f>IF(C1417="","",IF(AND(COUNTIFS($J$18:J1417,J1417)=1,C1417&lt;&gt;""),1,""))</f>
        <v/>
      </c>
      <c r="AH1417" s="173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2">
        <v>2020</v>
      </c>
      <c r="C1418" s="172">
        <v>11</v>
      </c>
      <c r="D1418" s="57" t="str">
        <f t="shared" si="269"/>
        <v>Q3</v>
      </c>
      <c r="E1418" s="16" t="s">
        <v>171</v>
      </c>
      <c r="F1418" s="16" t="s">
        <v>171</v>
      </c>
      <c r="G1418" s="172" t="s">
        <v>171</v>
      </c>
      <c r="H1418" s="175"/>
      <c r="I1418" s="57" t="str">
        <f t="shared" si="272"/>
        <v>Cancel</v>
      </c>
      <c r="J1418" s="175" t="s">
        <v>1571</v>
      </c>
      <c r="K1418" s="175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78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4">
        <v>0.12</v>
      </c>
      <c r="AE1418" s="173">
        <f t="shared" si="275"/>
        <v>0</v>
      </c>
      <c r="AF1418" s="173" t="str">
        <f>IF(AND(COUNTIFS($J$18:J1418,J1418)=1,AE1418=1),1,"")</f>
        <v/>
      </c>
      <c r="AG1418" s="173">
        <f>IF(C1418="","",IF(AND(COUNTIFS($J$18:J1418,J1418)=1,C1418&lt;&gt;""),1,""))</f>
        <v>1</v>
      </c>
      <c r="AH1418" s="173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2">
        <v>2020</v>
      </c>
      <c r="C1419" s="172">
        <v>11</v>
      </c>
      <c r="D1419" s="57" t="str">
        <f t="shared" si="269"/>
        <v>Q3</v>
      </c>
      <c r="E1419" s="16" t="s">
        <v>171</v>
      </c>
      <c r="F1419" s="16" t="s">
        <v>171</v>
      </c>
      <c r="G1419" s="172" t="s">
        <v>171</v>
      </c>
      <c r="H1419" s="175"/>
      <c r="I1419" s="57" t="str">
        <f t="shared" si="272"/>
        <v>Cancel</v>
      </c>
      <c r="J1419" s="175" t="s">
        <v>1571</v>
      </c>
      <c r="K1419" s="175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78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4">
        <v>0.12</v>
      </c>
      <c r="AE1419" s="173">
        <f t="shared" si="275"/>
        <v>0</v>
      </c>
      <c r="AF1419" s="173" t="str">
        <f>IF(AND(COUNTIFS($J$18:J1419,J1419)=1,AE1419=1),1,"")</f>
        <v/>
      </c>
      <c r="AG1419" s="173" t="str">
        <f>IF(C1419="","",IF(AND(COUNTIFS($J$18:J1419,J1419)=1,C1419&lt;&gt;""),1,""))</f>
        <v/>
      </c>
      <c r="AH1419" s="173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2">
        <v>2020</v>
      </c>
      <c r="C1420" s="172">
        <v>11</v>
      </c>
      <c r="D1420" s="57" t="str">
        <f t="shared" si="269"/>
        <v>Q3</v>
      </c>
      <c r="E1420" s="16" t="s">
        <v>171</v>
      </c>
      <c r="F1420" s="16" t="s">
        <v>171</v>
      </c>
      <c r="G1420" s="172" t="s">
        <v>171</v>
      </c>
      <c r="H1420" s="175"/>
      <c r="I1420" s="57" t="str">
        <f t="shared" si="272"/>
        <v>Cancel</v>
      </c>
      <c r="J1420" s="175" t="s">
        <v>1571</v>
      </c>
      <c r="K1420" s="175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78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4">
        <v>0.12</v>
      </c>
      <c r="AE1420" s="173">
        <f t="shared" si="275"/>
        <v>0</v>
      </c>
      <c r="AF1420" s="173" t="str">
        <f>IF(AND(COUNTIFS($J$18:J1420,J1420)=1,AE1420=1),1,"")</f>
        <v/>
      </c>
      <c r="AG1420" s="173" t="str">
        <f>IF(C1420="","",IF(AND(COUNTIFS($J$18:J1420,J1420)=1,C1420&lt;&gt;""),1,""))</f>
        <v/>
      </c>
      <c r="AH1420" s="173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2">
        <v>2020</v>
      </c>
      <c r="C1421" s="172">
        <v>11</v>
      </c>
      <c r="D1421" s="57" t="str">
        <f t="shared" si="269"/>
        <v>Q3</v>
      </c>
      <c r="E1421" s="16" t="s">
        <v>171</v>
      </c>
      <c r="F1421" s="16" t="s">
        <v>171</v>
      </c>
      <c r="G1421" s="172" t="s">
        <v>171</v>
      </c>
      <c r="H1421" s="175"/>
      <c r="I1421" s="57" t="str">
        <f t="shared" si="272"/>
        <v>Cancel</v>
      </c>
      <c r="J1421" s="175" t="s">
        <v>1571</v>
      </c>
      <c r="K1421" s="175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78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4">
        <v>0.12</v>
      </c>
      <c r="AE1421" s="173">
        <f t="shared" si="275"/>
        <v>0</v>
      </c>
      <c r="AF1421" s="173" t="str">
        <f>IF(AND(COUNTIFS($J$18:J1421,J1421)=1,AE1421=1),1,"")</f>
        <v/>
      </c>
      <c r="AG1421" s="173" t="str">
        <f>IF(C1421="","",IF(AND(COUNTIFS($J$18:J1421,J1421)=1,C1421&lt;&gt;""),1,""))</f>
        <v/>
      </c>
      <c r="AH1421" s="173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2">
        <v>2020</v>
      </c>
      <c r="C1422" s="172">
        <v>11</v>
      </c>
      <c r="D1422" s="57" t="str">
        <f t="shared" si="269"/>
        <v>Q3</v>
      </c>
      <c r="E1422" s="16" t="s">
        <v>171</v>
      </c>
      <c r="F1422" s="16" t="s">
        <v>171</v>
      </c>
      <c r="G1422" s="172" t="s">
        <v>171</v>
      </c>
      <c r="H1422" s="175"/>
      <c r="I1422" s="57" t="str">
        <f t="shared" si="272"/>
        <v>Cancel</v>
      </c>
      <c r="J1422" s="175" t="s">
        <v>1571</v>
      </c>
      <c r="K1422" s="175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78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4">
        <v>0.12</v>
      </c>
      <c r="AE1422" s="173">
        <f t="shared" si="275"/>
        <v>0</v>
      </c>
      <c r="AF1422" s="173" t="str">
        <f>IF(AND(COUNTIFS($J$18:J1422,J1422)=1,AE1422=1),1,"")</f>
        <v/>
      </c>
      <c r="AG1422" s="173" t="str">
        <f>IF(C1422="","",IF(AND(COUNTIFS($J$18:J1422,J1422)=1,C1422&lt;&gt;""),1,""))</f>
        <v/>
      </c>
      <c r="AH1422" s="173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2">
        <v>2020</v>
      </c>
      <c r="C1423" s="172">
        <v>11</v>
      </c>
      <c r="D1423" s="57" t="str">
        <f t="shared" si="269"/>
        <v>Q3</v>
      </c>
      <c r="E1423" s="16" t="s">
        <v>171</v>
      </c>
      <c r="F1423" s="16" t="s">
        <v>171</v>
      </c>
      <c r="G1423" s="172" t="s">
        <v>171</v>
      </c>
      <c r="H1423" s="175"/>
      <c r="I1423" s="57" t="str">
        <f t="shared" si="272"/>
        <v>Cancel</v>
      </c>
      <c r="J1423" s="175" t="s">
        <v>1571</v>
      </c>
      <c r="K1423" s="175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78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4">
        <v>0.12</v>
      </c>
      <c r="AE1423" s="173">
        <f t="shared" si="275"/>
        <v>0</v>
      </c>
      <c r="AF1423" s="173" t="str">
        <f>IF(AND(COUNTIFS($J$18:J1423,J1423)=1,AE1423=1),1,"")</f>
        <v/>
      </c>
      <c r="AG1423" s="173" t="str">
        <f>IF(C1423="","",IF(AND(COUNTIFS($J$18:J1423,J1423)=1,C1423&lt;&gt;""),1,""))</f>
        <v/>
      </c>
      <c r="AH1423" s="173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2">
        <v>2020</v>
      </c>
      <c r="C1424" s="172">
        <v>11</v>
      </c>
      <c r="D1424" s="57" t="str">
        <f t="shared" si="269"/>
        <v>Q3</v>
      </c>
      <c r="E1424" s="16" t="s">
        <v>171</v>
      </c>
      <c r="F1424" s="16" t="s">
        <v>171</v>
      </c>
      <c r="G1424" s="172" t="s">
        <v>171</v>
      </c>
      <c r="H1424" s="175"/>
      <c r="I1424" s="57" t="str">
        <f t="shared" si="272"/>
        <v>Cancel</v>
      </c>
      <c r="J1424" s="175" t="s">
        <v>1571</v>
      </c>
      <c r="K1424" s="175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78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4">
        <v>0.12</v>
      </c>
      <c r="AE1424" s="173">
        <f t="shared" si="275"/>
        <v>0</v>
      </c>
      <c r="AF1424" s="173" t="str">
        <f>IF(AND(COUNTIFS($J$18:J1424,J1424)=1,AE1424=1),1,"")</f>
        <v/>
      </c>
      <c r="AG1424" s="173" t="str">
        <f>IF(C1424="","",IF(AND(COUNTIFS($J$18:J1424,J1424)=1,C1424&lt;&gt;""),1,""))</f>
        <v/>
      </c>
      <c r="AH1424" s="173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2">
        <v>2020</v>
      </c>
      <c r="C1425" s="172">
        <v>11</v>
      </c>
      <c r="D1425" s="57" t="str">
        <f t="shared" si="269"/>
        <v>Q3</v>
      </c>
      <c r="E1425" s="16" t="s">
        <v>171</v>
      </c>
      <c r="F1425" s="16" t="s">
        <v>171</v>
      </c>
      <c r="G1425" s="172" t="s">
        <v>171</v>
      </c>
      <c r="H1425" s="175"/>
      <c r="I1425" s="57" t="str">
        <f t="shared" si="272"/>
        <v>Cancel</v>
      </c>
      <c r="J1425" s="175" t="s">
        <v>1571</v>
      </c>
      <c r="K1425" s="175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78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4">
        <v>0.12</v>
      </c>
      <c r="AE1425" s="173">
        <f t="shared" si="275"/>
        <v>0</v>
      </c>
      <c r="AF1425" s="173" t="str">
        <f>IF(AND(COUNTIFS($J$18:J1425,J1425)=1,AE1425=1),1,"")</f>
        <v/>
      </c>
      <c r="AG1425" s="173" t="str">
        <f>IF(C1425="","",IF(AND(COUNTIFS($J$18:J1425,J1425)=1,C1425&lt;&gt;""),1,""))</f>
        <v/>
      </c>
      <c r="AH1425" s="173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2">
        <v>2020</v>
      </c>
      <c r="C1426" s="172">
        <v>11</v>
      </c>
      <c r="D1426" s="57" t="str">
        <f t="shared" si="269"/>
        <v>Q3</v>
      </c>
      <c r="E1426" s="16" t="s">
        <v>171</v>
      </c>
      <c r="F1426" s="16" t="s">
        <v>171</v>
      </c>
      <c r="G1426" s="172" t="s">
        <v>171</v>
      </c>
      <c r="H1426" s="175"/>
      <c r="I1426" s="57" t="str">
        <f t="shared" si="272"/>
        <v>Cancel</v>
      </c>
      <c r="J1426" s="175" t="s">
        <v>1572</v>
      </c>
      <c r="K1426" s="175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78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3">
        <f t="shared" si="275"/>
        <v>0</v>
      </c>
      <c r="AF1426" s="173" t="str">
        <f>IF(AND(COUNTIFS($J$18:J1426,J1426)=1,AE1426=1),1,"")</f>
        <v/>
      </c>
      <c r="AG1426" s="173">
        <f>IF(C1426="","",IF(AND(COUNTIFS($J$18:J1426,J1426)=1,C1426&lt;&gt;""),1,""))</f>
        <v>1</v>
      </c>
      <c r="AH1426" s="173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2">
        <v>2020</v>
      </c>
      <c r="C1427" s="172">
        <v>12</v>
      </c>
      <c r="D1427" s="57" t="str">
        <f t="shared" si="269"/>
        <v>Q3</v>
      </c>
      <c r="E1427" s="16" t="s">
        <v>171</v>
      </c>
      <c r="F1427" s="16" t="s">
        <v>171</v>
      </c>
      <c r="G1427" s="172" t="s">
        <v>171</v>
      </c>
      <c r="H1427" s="175"/>
      <c r="I1427" s="57" t="str">
        <f t="shared" si="272"/>
        <v>Cancel</v>
      </c>
      <c r="J1427" s="175" t="s">
        <v>1573</v>
      </c>
      <c r="K1427" s="175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78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3">
        <f t="shared" si="275"/>
        <v>1</v>
      </c>
      <c r="AF1427" s="173">
        <f>IF(AND(COUNTIFS($J$18:J1427,J1427)=1,AE1427=1),1,"")</f>
        <v>1</v>
      </c>
      <c r="AG1427" s="173">
        <f>IF(C1427="","",IF(AND(COUNTIFS($J$18:J1427,J1427)=1,C1427&lt;&gt;""),1,""))</f>
        <v>1</v>
      </c>
      <c r="AH1427" s="173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2">
        <v>2020</v>
      </c>
      <c r="C1428" s="172">
        <v>12</v>
      </c>
      <c r="D1428" s="57" t="str">
        <f t="shared" si="269"/>
        <v>Q3</v>
      </c>
      <c r="E1428" s="16" t="s">
        <v>171</v>
      </c>
      <c r="F1428" s="16" t="s">
        <v>171</v>
      </c>
      <c r="G1428" s="172" t="s">
        <v>171</v>
      </c>
      <c r="H1428" s="175"/>
      <c r="I1428" s="57" t="str">
        <f t="shared" si="272"/>
        <v>Cancel</v>
      </c>
      <c r="J1428" s="175" t="s">
        <v>1573</v>
      </c>
      <c r="K1428" s="175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78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3">
        <f t="shared" si="275"/>
        <v>1</v>
      </c>
      <c r="AF1428" s="173" t="str">
        <f>IF(AND(COUNTIFS($J$18:J1428,J1428)=1,AE1428=1),1,"")</f>
        <v/>
      </c>
      <c r="AG1428" s="173" t="str">
        <f>IF(C1428="","",IF(AND(COUNTIFS($J$18:J1428,J1428)=1,C1428&lt;&gt;""),1,""))</f>
        <v/>
      </c>
      <c r="AH1428" s="173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2">
        <v>2020</v>
      </c>
      <c r="C1429" s="172">
        <v>12</v>
      </c>
      <c r="D1429" s="57" t="str">
        <f t="shared" si="269"/>
        <v>Q3</v>
      </c>
      <c r="E1429" s="16" t="s">
        <v>171</v>
      </c>
      <c r="F1429" s="16" t="s">
        <v>171</v>
      </c>
      <c r="G1429" s="172" t="s">
        <v>171</v>
      </c>
      <c r="H1429" s="175"/>
      <c r="I1429" s="57" t="str">
        <f t="shared" si="272"/>
        <v>Cancel</v>
      </c>
      <c r="J1429" s="175" t="s">
        <v>1573</v>
      </c>
      <c r="K1429" s="175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78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3">
        <f t="shared" si="275"/>
        <v>1</v>
      </c>
      <c r="AF1429" s="173" t="str">
        <f>IF(AND(COUNTIFS($J$18:J1429,J1429)=1,AE1429=1),1,"")</f>
        <v/>
      </c>
      <c r="AG1429" s="173" t="str">
        <f>IF(C1429="","",IF(AND(COUNTIFS($J$18:J1429,J1429)=1,C1429&lt;&gt;""),1,""))</f>
        <v/>
      </c>
      <c r="AH1429" s="173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2">
        <v>2020</v>
      </c>
      <c r="C1430" s="172">
        <v>12</v>
      </c>
      <c r="D1430" s="57" t="str">
        <f t="shared" si="269"/>
        <v>Q3</v>
      </c>
      <c r="E1430" s="16" t="s">
        <v>171</v>
      </c>
      <c r="F1430" s="16" t="s">
        <v>171</v>
      </c>
      <c r="G1430" s="172" t="s">
        <v>171</v>
      </c>
      <c r="H1430" s="175"/>
      <c r="I1430" s="57" t="str">
        <f t="shared" si="272"/>
        <v>Cancel</v>
      </c>
      <c r="J1430" s="175" t="s">
        <v>1573</v>
      </c>
      <c r="K1430" s="175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78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3">
        <f t="shared" si="275"/>
        <v>1</v>
      </c>
      <c r="AF1430" s="173" t="str">
        <f>IF(AND(COUNTIFS($J$18:J1430,J1430)=1,AE1430=1),1,"")</f>
        <v/>
      </c>
      <c r="AG1430" s="173" t="str">
        <f>IF(C1430="","",IF(AND(COUNTIFS($J$18:J1430,J1430)=1,C1430&lt;&gt;""),1,""))</f>
        <v/>
      </c>
      <c r="AH1430" s="173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2">
        <v>2020</v>
      </c>
      <c r="C1431" s="172">
        <v>12</v>
      </c>
      <c r="D1431" s="57" t="str">
        <f t="shared" si="269"/>
        <v>Q3</v>
      </c>
      <c r="E1431" s="16" t="s">
        <v>171</v>
      </c>
      <c r="F1431" s="16" t="s">
        <v>171</v>
      </c>
      <c r="G1431" s="172" t="s">
        <v>171</v>
      </c>
      <c r="H1431" s="175" t="s">
        <v>1553</v>
      </c>
      <c r="I1431" s="57" t="str">
        <f t="shared" si="272"/>
        <v>Cancel</v>
      </c>
      <c r="J1431" s="175" t="s">
        <v>1574</v>
      </c>
      <c r="K1431" s="175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78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3">
        <f t="shared" si="275"/>
        <v>0</v>
      </c>
      <c r="AF1431" s="173" t="str">
        <f>IF(AND(COUNTIFS($J$18:J1431,J1431)=1,AE1431=1),1,"")</f>
        <v/>
      </c>
      <c r="AG1431" s="173">
        <f>IF(C1431="","",IF(AND(COUNTIFS($J$18:J1431,J1431)=1,C1431&lt;&gt;""),1,""))</f>
        <v>1</v>
      </c>
      <c r="AH1431" s="173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2">
        <v>2020</v>
      </c>
      <c r="C1432" s="172">
        <v>12</v>
      </c>
      <c r="D1432" s="57" t="str">
        <f t="shared" si="269"/>
        <v>Q3</v>
      </c>
      <c r="E1432" s="16" t="s">
        <v>171</v>
      </c>
      <c r="F1432" s="16" t="s">
        <v>171</v>
      </c>
      <c r="G1432" s="172" t="s">
        <v>171</v>
      </c>
      <c r="H1432" s="175" t="s">
        <v>1553</v>
      </c>
      <c r="I1432" s="57" t="str">
        <f t="shared" si="272"/>
        <v>Cancel</v>
      </c>
      <c r="J1432" s="175" t="s">
        <v>1574</v>
      </c>
      <c r="K1432" s="175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78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3">
        <f t="shared" si="275"/>
        <v>0</v>
      </c>
      <c r="AF1432" s="173" t="str">
        <f>IF(AND(COUNTIFS($J$18:J1432,J1432)=1,AE1432=1),1,"")</f>
        <v/>
      </c>
      <c r="AG1432" s="173" t="str">
        <f>IF(C1432="","",IF(AND(COUNTIFS($J$18:J1432,J1432)=1,C1432&lt;&gt;""),1,""))</f>
        <v/>
      </c>
      <c r="AH1432" s="173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2">
        <v>2020</v>
      </c>
      <c r="C1433" s="172">
        <v>12</v>
      </c>
      <c r="D1433" s="57" t="str">
        <f t="shared" si="269"/>
        <v>Q3</v>
      </c>
      <c r="E1433" s="16" t="s">
        <v>171</v>
      </c>
      <c r="F1433" s="16" t="s">
        <v>171</v>
      </c>
      <c r="G1433" s="172" t="s">
        <v>171</v>
      </c>
      <c r="H1433" s="175" t="s">
        <v>1553</v>
      </c>
      <c r="I1433" s="57" t="str">
        <f t="shared" si="272"/>
        <v>Cancel</v>
      </c>
      <c r="J1433" s="175" t="s">
        <v>1574</v>
      </c>
      <c r="K1433" s="175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78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3">
        <f t="shared" si="275"/>
        <v>0</v>
      </c>
      <c r="AF1433" s="173" t="str">
        <f>IF(AND(COUNTIFS($J$18:J1433,J1433)=1,AE1433=1),1,"")</f>
        <v/>
      </c>
      <c r="AG1433" s="173" t="str">
        <f>IF(C1433="","",IF(AND(COUNTIFS($J$18:J1433,J1433)=1,C1433&lt;&gt;""),1,""))</f>
        <v/>
      </c>
      <c r="AH1433" s="173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2">
        <v>2020</v>
      </c>
      <c r="C1434" s="172">
        <v>12</v>
      </c>
      <c r="D1434" s="57" t="str">
        <f t="shared" si="269"/>
        <v>Q3</v>
      </c>
      <c r="E1434" s="16" t="s">
        <v>171</v>
      </c>
      <c r="F1434" s="16" t="s">
        <v>171</v>
      </c>
      <c r="G1434" s="172" t="s">
        <v>171</v>
      </c>
      <c r="H1434" s="175" t="s">
        <v>1553</v>
      </c>
      <c r="I1434" s="57" t="str">
        <f t="shared" si="272"/>
        <v>Cancel</v>
      </c>
      <c r="J1434" s="175" t="s">
        <v>1574</v>
      </c>
      <c r="K1434" s="175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78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3">
        <f t="shared" si="275"/>
        <v>0</v>
      </c>
      <c r="AF1434" s="173" t="str">
        <f>IF(AND(COUNTIFS($J$18:J1434,J1434)=1,AE1434=1),1,"")</f>
        <v/>
      </c>
      <c r="AG1434" s="173" t="str">
        <f>IF(C1434="","",IF(AND(COUNTIFS($J$18:J1434,J1434)=1,C1434&lt;&gt;""),1,""))</f>
        <v/>
      </c>
      <c r="AH1434" s="173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2">
        <v>2020</v>
      </c>
      <c r="C1435" s="172">
        <v>12</v>
      </c>
      <c r="D1435" s="57" t="str">
        <f t="shared" si="269"/>
        <v>Q3</v>
      </c>
      <c r="E1435" s="16" t="s">
        <v>171</v>
      </c>
      <c r="F1435" s="16" t="s">
        <v>171</v>
      </c>
      <c r="G1435" s="172" t="s">
        <v>171</v>
      </c>
      <c r="H1435" s="175"/>
      <c r="I1435" s="57" t="str">
        <f t="shared" si="272"/>
        <v>Cancel</v>
      </c>
      <c r="J1435" s="175" t="s">
        <v>1575</v>
      </c>
      <c r="K1435" s="175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78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3">
        <f t="shared" si="275"/>
        <v>0</v>
      </c>
      <c r="AF1435" s="173" t="str">
        <f>IF(AND(COUNTIFS($J$18:J1435,J1435)=1,AE1435=1),1,"")</f>
        <v/>
      </c>
      <c r="AG1435" s="173">
        <f>IF(C1435="","",IF(AND(COUNTIFS($J$18:J1435,J1435)=1,C1435&lt;&gt;""),1,""))</f>
        <v>1</v>
      </c>
      <c r="AH1435" s="173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2">
        <v>2020</v>
      </c>
      <c r="C1436" s="172">
        <v>12</v>
      </c>
      <c r="D1436" s="57" t="str">
        <f t="shared" si="269"/>
        <v>Q3</v>
      </c>
      <c r="E1436" s="16" t="s">
        <v>171</v>
      </c>
      <c r="F1436" s="16" t="s">
        <v>171</v>
      </c>
      <c r="G1436" s="172" t="s">
        <v>171</v>
      </c>
      <c r="H1436" s="175"/>
      <c r="I1436" s="57" t="str">
        <f t="shared" si="272"/>
        <v>Cancel</v>
      </c>
      <c r="J1436" s="175" t="s">
        <v>1575</v>
      </c>
      <c r="K1436" s="175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78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3">
        <f t="shared" si="275"/>
        <v>0</v>
      </c>
      <c r="AF1436" s="173" t="str">
        <f>IF(AND(COUNTIFS($J$18:J1436,J1436)=1,AE1436=1),1,"")</f>
        <v/>
      </c>
      <c r="AG1436" s="173" t="str">
        <f>IF(C1436="","",IF(AND(COUNTIFS($J$18:J1436,J1436)=1,C1436&lt;&gt;""),1,""))</f>
        <v/>
      </c>
      <c r="AH1436" s="173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2">
        <v>2020</v>
      </c>
      <c r="C1437" s="172">
        <v>12</v>
      </c>
      <c r="D1437" s="57" t="str">
        <f t="shared" si="269"/>
        <v>Q3</v>
      </c>
      <c r="E1437" s="16" t="s">
        <v>171</v>
      </c>
      <c r="F1437" s="16" t="s">
        <v>171</v>
      </c>
      <c r="G1437" s="172" t="s">
        <v>171</v>
      </c>
      <c r="H1437" s="175"/>
      <c r="I1437" s="57" t="str">
        <f t="shared" si="272"/>
        <v>Cancel</v>
      </c>
      <c r="J1437" s="175" t="s">
        <v>1575</v>
      </c>
      <c r="K1437" s="175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78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3">
        <f t="shared" si="275"/>
        <v>0</v>
      </c>
      <c r="AF1437" s="173" t="str">
        <f>IF(AND(COUNTIFS($J$18:J1437,J1437)=1,AE1437=1),1,"")</f>
        <v/>
      </c>
      <c r="AG1437" s="173" t="str">
        <f>IF(C1437="","",IF(AND(COUNTIFS($J$18:J1437,J1437)=1,C1437&lt;&gt;""),1,""))</f>
        <v/>
      </c>
      <c r="AH1437" s="173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2">
        <v>2020</v>
      </c>
      <c r="C1438" s="172">
        <v>12</v>
      </c>
      <c r="D1438" s="57" t="str">
        <f t="shared" si="269"/>
        <v>Q3</v>
      </c>
      <c r="E1438" s="16" t="s">
        <v>171</v>
      </c>
      <c r="F1438" s="16" t="s">
        <v>171</v>
      </c>
      <c r="G1438" s="172" t="s">
        <v>171</v>
      </c>
      <c r="H1438" s="175"/>
      <c r="I1438" s="57" t="str">
        <f t="shared" si="272"/>
        <v>Cancel</v>
      </c>
      <c r="J1438" s="175" t="s">
        <v>1575</v>
      </c>
      <c r="K1438" s="175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78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3">
        <f t="shared" si="275"/>
        <v>0</v>
      </c>
      <c r="AF1438" s="173" t="str">
        <f>IF(AND(COUNTIFS($J$18:J1438,J1438)=1,AE1438=1),1,"")</f>
        <v/>
      </c>
      <c r="AG1438" s="173" t="str">
        <f>IF(C1438="","",IF(AND(COUNTIFS($J$18:J1438,J1438)=1,C1438&lt;&gt;""),1,""))</f>
        <v/>
      </c>
      <c r="AH1438" s="173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2">
        <v>2020</v>
      </c>
      <c r="C1439" s="172">
        <v>12</v>
      </c>
      <c r="D1439" s="57" t="str">
        <f t="shared" si="269"/>
        <v>Q3</v>
      </c>
      <c r="E1439" s="16" t="s">
        <v>171</v>
      </c>
      <c r="F1439" s="16" t="s">
        <v>171</v>
      </c>
      <c r="G1439" s="172" t="s">
        <v>171</v>
      </c>
      <c r="H1439" s="175"/>
      <c r="I1439" s="57" t="str">
        <f t="shared" si="272"/>
        <v>Cancel</v>
      </c>
      <c r="J1439" s="175" t="s">
        <v>1575</v>
      </c>
      <c r="K1439" s="175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78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3">
        <f t="shared" si="275"/>
        <v>0</v>
      </c>
      <c r="AF1439" s="173" t="str">
        <f>IF(AND(COUNTIFS($J$18:J1439,J1439)=1,AE1439=1),1,"")</f>
        <v/>
      </c>
      <c r="AG1439" s="173" t="str">
        <f>IF(C1439="","",IF(AND(COUNTIFS($J$18:J1439,J1439)=1,C1439&lt;&gt;""),1,""))</f>
        <v/>
      </c>
      <c r="AH1439" s="173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2">
        <v>2020</v>
      </c>
      <c r="C1440" s="172">
        <v>12</v>
      </c>
      <c r="D1440" s="57" t="str">
        <f t="shared" si="269"/>
        <v>Q3</v>
      </c>
      <c r="E1440" s="16" t="s">
        <v>171</v>
      </c>
      <c r="F1440" s="16" t="s">
        <v>171</v>
      </c>
      <c r="G1440" s="172" t="s">
        <v>171</v>
      </c>
      <c r="H1440" s="175"/>
      <c r="I1440" s="57" t="str">
        <f t="shared" si="272"/>
        <v>Cancel</v>
      </c>
      <c r="J1440" s="175" t="s">
        <v>1575</v>
      </c>
      <c r="K1440" s="175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78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3">
        <f t="shared" si="275"/>
        <v>0</v>
      </c>
      <c r="AF1440" s="173" t="str">
        <f>IF(AND(COUNTIFS($J$18:J1440,J1440)=1,AE1440=1),1,"")</f>
        <v/>
      </c>
      <c r="AG1440" s="173" t="str">
        <f>IF(C1440="","",IF(AND(COUNTIFS($J$18:J1440,J1440)=1,C1440&lt;&gt;""),1,""))</f>
        <v/>
      </c>
      <c r="AH1440" s="173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2">
        <v>2020</v>
      </c>
      <c r="C1441" s="172">
        <v>12</v>
      </c>
      <c r="D1441" s="57" t="str">
        <f t="shared" si="269"/>
        <v>Q3</v>
      </c>
      <c r="E1441" s="16" t="s">
        <v>171</v>
      </c>
      <c r="F1441" s="16" t="s">
        <v>171</v>
      </c>
      <c r="G1441" s="172" t="s">
        <v>171</v>
      </c>
      <c r="H1441" s="175"/>
      <c r="I1441" s="57" t="str">
        <f t="shared" si="272"/>
        <v>Cancel</v>
      </c>
      <c r="J1441" s="175" t="s">
        <v>1575</v>
      </c>
      <c r="K1441" s="175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78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3">
        <f t="shared" si="275"/>
        <v>0</v>
      </c>
      <c r="AF1441" s="173" t="str">
        <f>IF(AND(COUNTIFS($J$18:J1441,J1441)=1,AE1441=1),1,"")</f>
        <v/>
      </c>
      <c r="AG1441" s="173" t="str">
        <f>IF(C1441="","",IF(AND(COUNTIFS($J$18:J1441,J1441)=1,C1441&lt;&gt;""),1,""))</f>
        <v/>
      </c>
      <c r="AH1441" s="173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2">
        <v>2020</v>
      </c>
      <c r="C1442" s="172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2" t="s">
        <v>171</v>
      </c>
      <c r="H1442" s="175"/>
      <c r="I1442" s="57" t="str">
        <f t="shared" si="272"/>
        <v>Cancel</v>
      </c>
      <c r="J1442" s="175" t="s">
        <v>1575</v>
      </c>
      <c r="K1442" s="175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78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3">
        <f t="shared" si="275"/>
        <v>0</v>
      </c>
      <c r="AF1442" s="173" t="str">
        <f>IF(AND(COUNTIFS($J$18:J1442,J1442)=1,AE1442=1),1,"")</f>
        <v/>
      </c>
      <c r="AG1442" s="173" t="str">
        <f>IF(C1442="","",IF(AND(COUNTIFS($J$18:J1442,J1442)=1,C1442&lt;&gt;""),1,""))</f>
        <v/>
      </c>
      <c r="AH1442" s="173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2">
        <v>2020</v>
      </c>
      <c r="C1443" s="172">
        <v>12</v>
      </c>
      <c r="D1443" s="57" t="str">
        <f t="shared" si="282"/>
        <v>Q3</v>
      </c>
      <c r="E1443" s="16" t="s">
        <v>171</v>
      </c>
      <c r="F1443" s="16" t="s">
        <v>171</v>
      </c>
      <c r="G1443" s="172" t="s">
        <v>171</v>
      </c>
      <c r="H1443" s="175"/>
      <c r="I1443" s="57" t="str">
        <f t="shared" si="272"/>
        <v>Cancel</v>
      </c>
      <c r="J1443" s="175" t="s">
        <v>1576</v>
      </c>
      <c r="K1443" s="175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78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4">
        <v>0.12</v>
      </c>
      <c r="AE1443" s="173">
        <f t="shared" si="275"/>
        <v>1</v>
      </c>
      <c r="AF1443" s="173">
        <f>IF(AND(COUNTIFS($J$18:J1443,J1443)=1,AE1443=1),1,"")</f>
        <v>1</v>
      </c>
      <c r="AG1443" s="173">
        <f>IF(C1443="","",IF(AND(COUNTIFS($J$18:J1443,J1443)=1,C1443&lt;&gt;""),1,""))</f>
        <v>1</v>
      </c>
      <c r="AH1443" s="173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2">
        <v>2020</v>
      </c>
      <c r="C1444" s="172">
        <v>12</v>
      </c>
      <c r="D1444" s="57" t="str">
        <f t="shared" si="282"/>
        <v>Q3</v>
      </c>
      <c r="E1444" s="16" t="s">
        <v>171</v>
      </c>
      <c r="F1444" s="16" t="s">
        <v>171</v>
      </c>
      <c r="G1444" s="172" t="s">
        <v>171</v>
      </c>
      <c r="H1444" s="175"/>
      <c r="I1444" s="57" t="str">
        <f t="shared" si="272"/>
        <v>Cancel</v>
      </c>
      <c r="J1444" s="175" t="s">
        <v>1576</v>
      </c>
      <c r="K1444" s="175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78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4">
        <v>0.12</v>
      </c>
      <c r="AE1444" s="173">
        <f t="shared" si="275"/>
        <v>1</v>
      </c>
      <c r="AF1444" s="173" t="str">
        <f>IF(AND(COUNTIFS($J$18:J1444,J1444)=1,AE1444=1),1,"")</f>
        <v/>
      </c>
      <c r="AG1444" s="173" t="str">
        <f>IF(C1444="","",IF(AND(COUNTIFS($J$18:J1444,J1444)=1,C1444&lt;&gt;""),1,""))</f>
        <v/>
      </c>
      <c r="AH1444" s="173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2">
        <v>2020</v>
      </c>
      <c r="C1445" s="172">
        <v>12</v>
      </c>
      <c r="D1445" s="57" t="str">
        <f t="shared" si="282"/>
        <v>Q3</v>
      </c>
      <c r="E1445" s="16" t="s">
        <v>171</v>
      </c>
      <c r="F1445" s="16" t="s">
        <v>171</v>
      </c>
      <c r="G1445" s="172" t="s">
        <v>171</v>
      </c>
      <c r="H1445" s="175"/>
      <c r="I1445" s="57" t="str">
        <f t="shared" si="272"/>
        <v>Cancel</v>
      </c>
      <c r="J1445" s="175" t="s">
        <v>1576</v>
      </c>
      <c r="K1445" s="175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78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4">
        <v>0.12</v>
      </c>
      <c r="AE1445" s="173">
        <f t="shared" si="275"/>
        <v>1</v>
      </c>
      <c r="AF1445" s="173" t="str">
        <f>IF(AND(COUNTIFS($J$18:J1445,J1445)=1,AE1445=1),1,"")</f>
        <v/>
      </c>
      <c r="AG1445" s="173" t="str">
        <f>IF(C1445="","",IF(AND(COUNTIFS($J$18:J1445,J1445)=1,C1445&lt;&gt;""),1,""))</f>
        <v/>
      </c>
      <c r="AH1445" s="173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2">
        <v>2020</v>
      </c>
      <c r="C1446" s="172">
        <v>12</v>
      </c>
      <c r="D1446" s="57" t="str">
        <f t="shared" si="282"/>
        <v>Q3</v>
      </c>
      <c r="E1446" s="16" t="s">
        <v>171</v>
      </c>
      <c r="F1446" s="16" t="s">
        <v>171</v>
      </c>
      <c r="G1446" s="172" t="s">
        <v>171</v>
      </c>
      <c r="H1446" s="175"/>
      <c r="I1446" s="57" t="str">
        <f t="shared" si="272"/>
        <v>Cancel</v>
      </c>
      <c r="J1446" s="175" t="s">
        <v>1576</v>
      </c>
      <c r="K1446" s="175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78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4">
        <v>0.12</v>
      </c>
      <c r="AE1446" s="173">
        <f t="shared" si="275"/>
        <v>1</v>
      </c>
      <c r="AF1446" s="173" t="str">
        <f>IF(AND(COUNTIFS($J$18:J1446,J1446)=1,AE1446=1),1,"")</f>
        <v/>
      </c>
      <c r="AG1446" s="173" t="str">
        <f>IF(C1446="","",IF(AND(COUNTIFS($J$18:J1446,J1446)=1,C1446&lt;&gt;""),1,""))</f>
        <v/>
      </c>
      <c r="AH1446" s="173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2">
        <v>2020</v>
      </c>
      <c r="C1447" s="172">
        <v>12</v>
      </c>
      <c r="D1447" s="57" t="str">
        <f t="shared" si="282"/>
        <v>Q3</v>
      </c>
      <c r="E1447" s="16" t="s">
        <v>171</v>
      </c>
      <c r="F1447" s="16" t="s">
        <v>171</v>
      </c>
      <c r="G1447" s="172" t="s">
        <v>171</v>
      </c>
      <c r="H1447" s="175"/>
      <c r="I1447" s="57" t="str">
        <f t="shared" si="272"/>
        <v>Cancel</v>
      </c>
      <c r="J1447" s="175" t="s">
        <v>1576</v>
      </c>
      <c r="K1447" s="175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78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4">
        <v>0.12</v>
      </c>
      <c r="AE1447" s="173">
        <f t="shared" si="275"/>
        <v>1</v>
      </c>
      <c r="AF1447" s="173" t="str">
        <f>IF(AND(COUNTIFS($J$18:J1447,J1447)=1,AE1447=1),1,"")</f>
        <v/>
      </c>
      <c r="AG1447" s="173" t="str">
        <f>IF(C1447="","",IF(AND(COUNTIFS($J$18:J1447,J1447)=1,C1447&lt;&gt;""),1,""))</f>
        <v/>
      </c>
      <c r="AH1447" s="173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2">
        <v>2020</v>
      </c>
      <c r="C1448" s="172">
        <v>12</v>
      </c>
      <c r="D1448" s="57" t="str">
        <f t="shared" si="282"/>
        <v>Q3</v>
      </c>
      <c r="E1448" s="16" t="s">
        <v>171</v>
      </c>
      <c r="F1448" s="16" t="s">
        <v>171</v>
      </c>
      <c r="G1448" s="172" t="s">
        <v>171</v>
      </c>
      <c r="H1448" s="175"/>
      <c r="I1448" s="57" t="str">
        <f t="shared" si="272"/>
        <v>Cancel</v>
      </c>
      <c r="J1448" s="175" t="s">
        <v>1576</v>
      </c>
      <c r="K1448" s="175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78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4">
        <v>0.12</v>
      </c>
      <c r="AE1448" s="173">
        <f t="shared" si="275"/>
        <v>1</v>
      </c>
      <c r="AF1448" s="173" t="str">
        <f>IF(AND(COUNTIFS($J$18:J1448,J1448)=1,AE1448=1),1,"")</f>
        <v/>
      </c>
      <c r="AG1448" s="173" t="str">
        <f>IF(C1448="","",IF(AND(COUNTIFS($J$18:J1448,J1448)=1,C1448&lt;&gt;""),1,""))</f>
        <v/>
      </c>
      <c r="AH1448" s="173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2">
        <v>2021</v>
      </c>
      <c r="C1449" s="172">
        <v>1</v>
      </c>
      <c r="D1449" s="57" t="str">
        <f t="shared" si="282"/>
        <v>Q4</v>
      </c>
      <c r="E1449" s="16" t="s">
        <v>35</v>
      </c>
      <c r="F1449" s="172">
        <v>2021</v>
      </c>
      <c r="G1449" s="172">
        <v>1</v>
      </c>
      <c r="H1449" s="175"/>
      <c r="I1449" s="57" t="str">
        <f t="shared" si="272"/>
        <v>Q4</v>
      </c>
      <c r="J1449" s="175" t="s">
        <v>1577</v>
      </c>
      <c r="K1449" s="175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78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4">
        <v>0.16300000000000001</v>
      </c>
      <c r="AE1449" s="173">
        <f t="shared" si="275"/>
        <v>0</v>
      </c>
      <c r="AF1449" s="173" t="str">
        <f>IF(AND(COUNTIFS($J$18:J1449,J1449)=1,AE1449=1),1,"")</f>
        <v/>
      </c>
      <c r="AG1449" s="173">
        <f>IF(C1449="","",IF(AND(COUNTIFS($J$18:J1449,J1449)=1,C1449&lt;&gt;""),1,""))</f>
        <v>1</v>
      </c>
      <c r="AH1449" s="173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2">
        <v>2021</v>
      </c>
      <c r="C1450" s="172">
        <v>1</v>
      </c>
      <c r="D1450" s="57" t="str">
        <f t="shared" si="282"/>
        <v>Q4</v>
      </c>
      <c r="E1450" s="16" t="s">
        <v>35</v>
      </c>
      <c r="F1450" s="172">
        <v>2021</v>
      </c>
      <c r="G1450" s="172">
        <v>1</v>
      </c>
      <c r="H1450" s="175"/>
      <c r="I1450" s="57" t="str">
        <f t="shared" si="272"/>
        <v>Q4</v>
      </c>
      <c r="J1450" s="175" t="s">
        <v>1577</v>
      </c>
      <c r="K1450" s="175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78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4">
        <v>0.16300000000000001</v>
      </c>
      <c r="AE1450" s="173">
        <f t="shared" si="275"/>
        <v>0</v>
      </c>
      <c r="AF1450" s="173" t="str">
        <f>IF(AND(COUNTIFS($J$18:J1450,J1450)=1,AE1450=1),1,"")</f>
        <v/>
      </c>
      <c r="AG1450" s="173" t="str">
        <f>IF(C1450="","",IF(AND(COUNTIFS($J$18:J1450,J1450)=1,C1450&lt;&gt;""),1,""))</f>
        <v/>
      </c>
      <c r="AH1450" s="173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2">
        <v>2021</v>
      </c>
      <c r="C1451" s="172">
        <v>1</v>
      </c>
      <c r="D1451" s="57" t="str">
        <f t="shared" si="282"/>
        <v>Q4</v>
      </c>
      <c r="E1451" s="16" t="s">
        <v>35</v>
      </c>
      <c r="F1451" s="172">
        <v>2021</v>
      </c>
      <c r="G1451" s="172">
        <v>3</v>
      </c>
      <c r="H1451" s="175"/>
      <c r="I1451" s="57" t="str">
        <f t="shared" si="272"/>
        <v>Q4</v>
      </c>
      <c r="J1451" s="175" t="s">
        <v>1579</v>
      </c>
      <c r="K1451" s="175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78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4">
        <v>0.13339999999999999</v>
      </c>
      <c r="AE1451" s="173">
        <f t="shared" si="275"/>
        <v>0</v>
      </c>
      <c r="AF1451" s="173" t="str">
        <f>IF(AND(COUNTIFS($J$18:J1451,J1451)=1,AE1451=1),1,"")</f>
        <v/>
      </c>
      <c r="AG1451" s="173">
        <f>IF(C1451="","",IF(AND(COUNTIFS($J$18:J1451,J1451)=1,C1451&lt;&gt;""),1,""))</f>
        <v>1</v>
      </c>
      <c r="AH1451" s="173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2">
        <v>2021</v>
      </c>
      <c r="C1452" s="172">
        <v>1</v>
      </c>
      <c r="D1452" s="57" t="str">
        <f t="shared" si="282"/>
        <v>Q4</v>
      </c>
      <c r="E1452" s="16" t="s">
        <v>35</v>
      </c>
      <c r="F1452" s="172">
        <v>2021</v>
      </c>
      <c r="G1452" s="172">
        <v>3</v>
      </c>
      <c r="H1452" s="175"/>
      <c r="I1452" s="57" t="str">
        <f t="shared" si="272"/>
        <v>Q4</v>
      </c>
      <c r="J1452" s="175" t="s">
        <v>1579</v>
      </c>
      <c r="K1452" s="175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78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4">
        <v>0.13339999999999999</v>
      </c>
      <c r="AE1452" s="173">
        <f t="shared" si="275"/>
        <v>0</v>
      </c>
      <c r="AF1452" s="173" t="str">
        <f>IF(AND(COUNTIFS($J$18:J1452,J1452)=1,AE1452=1),1,"")</f>
        <v/>
      </c>
      <c r="AG1452" s="173" t="str">
        <f>IF(C1452="","",IF(AND(COUNTIFS($J$18:J1452,J1452)=1,C1452&lt;&gt;""),1,""))</f>
        <v/>
      </c>
      <c r="AH1452" s="173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2">
        <v>2021</v>
      </c>
      <c r="C1453" s="172">
        <v>1</v>
      </c>
      <c r="D1453" s="57" t="str">
        <f t="shared" si="282"/>
        <v>Q4</v>
      </c>
      <c r="E1453" s="16" t="s">
        <v>35</v>
      </c>
      <c r="F1453" s="172">
        <v>2021</v>
      </c>
      <c r="G1453" s="172">
        <v>3</v>
      </c>
      <c r="H1453" s="175"/>
      <c r="I1453" s="57" t="str">
        <f t="shared" si="272"/>
        <v>Q4</v>
      </c>
      <c r="J1453" s="175" t="s">
        <v>1579</v>
      </c>
      <c r="K1453" s="175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78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4">
        <v>0.13339999999999999</v>
      </c>
      <c r="AE1453" s="173">
        <f t="shared" si="275"/>
        <v>0</v>
      </c>
      <c r="AF1453" s="173" t="str">
        <f>IF(AND(COUNTIFS($J$18:J1453,J1453)=1,AE1453=1),1,"")</f>
        <v/>
      </c>
      <c r="AG1453" s="173" t="str">
        <f>IF(C1453="","",IF(AND(COUNTIFS($J$18:J1453,J1453)=1,C1453&lt;&gt;""),1,""))</f>
        <v/>
      </c>
      <c r="AH1453" s="173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2">
        <v>2021</v>
      </c>
      <c r="C1454" s="172">
        <v>1</v>
      </c>
      <c r="D1454" s="57" t="str">
        <f t="shared" si="282"/>
        <v>Q4</v>
      </c>
      <c r="E1454" s="16" t="s">
        <v>35</v>
      </c>
      <c r="F1454" s="172">
        <v>2021</v>
      </c>
      <c r="G1454" s="172">
        <v>3</v>
      </c>
      <c r="H1454" s="175"/>
      <c r="I1454" s="57" t="str">
        <f t="shared" si="272"/>
        <v>Q4</v>
      </c>
      <c r="J1454" s="175" t="s">
        <v>1579</v>
      </c>
      <c r="K1454" s="175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78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4">
        <v>0.13339999999999999</v>
      </c>
      <c r="AE1454" s="173">
        <f t="shared" si="275"/>
        <v>0</v>
      </c>
      <c r="AF1454" s="173" t="str">
        <f>IF(AND(COUNTIFS($J$18:J1454,J1454)=1,AE1454=1),1,"")</f>
        <v/>
      </c>
      <c r="AG1454" s="173" t="str">
        <f>IF(C1454="","",IF(AND(COUNTIFS($J$18:J1454,J1454)=1,C1454&lt;&gt;""),1,""))</f>
        <v/>
      </c>
      <c r="AH1454" s="173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2">
        <v>2021</v>
      </c>
      <c r="C1455" s="172">
        <v>1</v>
      </c>
      <c r="D1455" s="57" t="str">
        <f t="shared" si="282"/>
        <v>Q4</v>
      </c>
      <c r="E1455" s="16" t="s">
        <v>35</v>
      </c>
      <c r="F1455" s="172">
        <v>2021</v>
      </c>
      <c r="G1455" s="172">
        <v>3</v>
      </c>
      <c r="H1455" s="175"/>
      <c r="I1455" s="57" t="str">
        <f t="shared" si="272"/>
        <v>Q4</v>
      </c>
      <c r="J1455" s="175" t="s">
        <v>1581</v>
      </c>
      <c r="K1455" s="175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78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4">
        <v>0.12970000000000001</v>
      </c>
      <c r="AE1455" s="173">
        <f t="shared" si="275"/>
        <v>0</v>
      </c>
      <c r="AF1455" s="173" t="str">
        <f>IF(AND(COUNTIFS($J$18:J1455,J1455)=1,AE1455=1),1,"")</f>
        <v/>
      </c>
      <c r="AG1455" s="173">
        <f>IF(C1455="","",IF(AND(COUNTIFS($J$18:J1455,J1455)=1,C1455&lt;&gt;""),1,""))</f>
        <v>1</v>
      </c>
      <c r="AH1455" s="173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2">
        <v>2021</v>
      </c>
      <c r="C1456" s="172">
        <v>1</v>
      </c>
      <c r="D1456" s="57" t="str">
        <f t="shared" si="282"/>
        <v>Q4</v>
      </c>
      <c r="E1456" s="16" t="s">
        <v>35</v>
      </c>
      <c r="F1456" s="172">
        <v>2021</v>
      </c>
      <c r="G1456" s="172">
        <v>3</v>
      </c>
      <c r="H1456" s="175"/>
      <c r="I1456" s="57" t="str">
        <f t="shared" si="272"/>
        <v>Q4</v>
      </c>
      <c r="J1456" s="175" t="s">
        <v>1583</v>
      </c>
      <c r="K1456" s="175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78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4">
        <v>9.2999999999999999E-2</v>
      </c>
      <c r="AE1456" s="173">
        <f t="shared" si="275"/>
        <v>1</v>
      </c>
      <c r="AF1456" s="173">
        <f>IF(AND(COUNTIFS($J$18:J1456,J1456)=1,AE1456=1),1,"")</f>
        <v>1</v>
      </c>
      <c r="AG1456" s="173">
        <f>IF(C1456="","",IF(AND(COUNTIFS($J$18:J1456,J1456)=1,C1456&lt;&gt;""),1,""))</f>
        <v>1</v>
      </c>
      <c r="AH1456" s="173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2">
        <v>2021</v>
      </c>
      <c r="C1457" s="172">
        <v>1</v>
      </c>
      <c r="D1457" s="57" t="str">
        <f t="shared" si="282"/>
        <v>Q4</v>
      </c>
      <c r="E1457" s="16" t="s">
        <v>35</v>
      </c>
      <c r="F1457" s="172">
        <v>2021</v>
      </c>
      <c r="G1457" s="172">
        <v>3</v>
      </c>
      <c r="H1457" s="175"/>
      <c r="I1457" s="57" t="str">
        <f t="shared" si="272"/>
        <v>Q4</v>
      </c>
      <c r="J1457" s="175" t="s">
        <v>1583</v>
      </c>
      <c r="K1457" s="175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78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4">
        <v>9.2999999999999999E-2</v>
      </c>
      <c r="AE1457" s="173">
        <f t="shared" si="275"/>
        <v>1</v>
      </c>
      <c r="AF1457" s="173" t="str">
        <f>IF(AND(COUNTIFS($J$18:J1457,J1457)=1,AE1457=1),1,"")</f>
        <v/>
      </c>
      <c r="AG1457" s="173" t="str">
        <f>IF(C1457="","",IF(AND(COUNTIFS($J$18:J1457,J1457)=1,C1457&lt;&gt;""),1,""))</f>
        <v/>
      </c>
      <c r="AH1457" s="173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2">
        <v>2021</v>
      </c>
      <c r="C1458" s="172">
        <v>1</v>
      </c>
      <c r="D1458" s="57" t="str">
        <f t="shared" si="282"/>
        <v>Q4</v>
      </c>
      <c r="E1458" s="16" t="s">
        <v>35</v>
      </c>
      <c r="F1458" s="172">
        <v>2021</v>
      </c>
      <c r="G1458" s="172">
        <v>2</v>
      </c>
      <c r="H1458" s="175"/>
      <c r="I1458" s="57" t="str">
        <f t="shared" si="272"/>
        <v>Q4</v>
      </c>
      <c r="J1458" s="175" t="s">
        <v>1585</v>
      </c>
      <c r="K1458" s="175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78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4">
        <v>0.14940000000000001</v>
      </c>
      <c r="AE1458" s="173">
        <f t="shared" si="275"/>
        <v>1</v>
      </c>
      <c r="AF1458" s="173">
        <f>IF(AND(COUNTIFS($J$18:J1458,J1458)=1,AE1458=1),1,"")</f>
        <v>1</v>
      </c>
      <c r="AG1458" s="173">
        <f>IF(C1458="","",IF(AND(COUNTIFS($J$18:J1458,J1458)=1,C1458&lt;&gt;""),1,""))</f>
        <v>1</v>
      </c>
      <c r="AH1458" s="173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2">
        <v>2021</v>
      </c>
      <c r="C1459" s="172">
        <v>1</v>
      </c>
      <c r="D1459" s="57" t="str">
        <f t="shared" si="282"/>
        <v>Q4</v>
      </c>
      <c r="E1459" s="16" t="s">
        <v>35</v>
      </c>
      <c r="F1459" s="172">
        <v>2021</v>
      </c>
      <c r="G1459" s="172">
        <v>2</v>
      </c>
      <c r="H1459" s="175"/>
      <c r="I1459" s="57" t="str">
        <f t="shared" si="272"/>
        <v>Q4</v>
      </c>
      <c r="J1459" s="175" t="s">
        <v>1587</v>
      </c>
      <c r="K1459" s="175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78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4">
        <v>0.17530000000000001</v>
      </c>
      <c r="AE1459" s="173">
        <f t="shared" si="275"/>
        <v>0</v>
      </c>
      <c r="AF1459" s="173" t="str">
        <f>IF(AND(COUNTIFS($J$18:J1459,J1459)=1,AE1459=1),1,"")</f>
        <v/>
      </c>
      <c r="AG1459" s="173">
        <f>IF(C1459="","",IF(AND(COUNTIFS($J$18:J1459,J1459)=1,C1459&lt;&gt;""),1,""))</f>
        <v>1</v>
      </c>
      <c r="AH1459" s="173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2">
        <v>2021</v>
      </c>
      <c r="C1460" s="172">
        <v>1</v>
      </c>
      <c r="D1460" s="57" t="str">
        <f t="shared" si="282"/>
        <v>Q4</v>
      </c>
      <c r="E1460" s="16" t="s">
        <v>35</v>
      </c>
      <c r="F1460" s="172">
        <v>2021</v>
      </c>
      <c r="G1460" s="172">
        <v>2</v>
      </c>
      <c r="H1460" s="175"/>
      <c r="I1460" s="57" t="str">
        <f t="shared" si="272"/>
        <v>Q4</v>
      </c>
      <c r="J1460" s="175" t="s">
        <v>1588</v>
      </c>
      <c r="K1460" s="175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78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4">
        <v>0.161</v>
      </c>
      <c r="AE1460" s="173">
        <f t="shared" si="275"/>
        <v>0</v>
      </c>
      <c r="AF1460" s="173" t="str">
        <f>IF(AND(COUNTIFS($J$18:J1460,J1460)=1,AE1460=1),1,"")</f>
        <v/>
      </c>
      <c r="AG1460" s="173">
        <f>IF(C1460="","",IF(AND(COUNTIFS($J$18:J1460,J1460)=1,C1460&lt;&gt;""),1,""))</f>
        <v>1</v>
      </c>
      <c r="AH1460" s="173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2">
        <v>2021</v>
      </c>
      <c r="C1461" s="172">
        <v>1</v>
      </c>
      <c r="D1461" s="57" t="str">
        <f t="shared" si="282"/>
        <v>Q4</v>
      </c>
      <c r="E1461" s="16" t="s">
        <v>35</v>
      </c>
      <c r="F1461" s="172">
        <v>2021</v>
      </c>
      <c r="G1461" s="172">
        <v>2</v>
      </c>
      <c r="H1461" s="175"/>
      <c r="I1461" s="57" t="str">
        <f t="shared" si="272"/>
        <v>Q4</v>
      </c>
      <c r="J1461" s="175" t="s">
        <v>1589</v>
      </c>
      <c r="K1461" s="175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78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4">
        <v>0.1148</v>
      </c>
      <c r="AE1461" s="173">
        <f t="shared" si="275"/>
        <v>0</v>
      </c>
      <c r="AF1461" s="173" t="str">
        <f>IF(AND(COUNTIFS($J$18:J1461,J1461)=1,AE1461=1),1,"")</f>
        <v/>
      </c>
      <c r="AG1461" s="173">
        <f>IF(C1461="","",IF(AND(COUNTIFS($J$18:J1461,J1461)=1,C1461&lt;&gt;""),1,""))</f>
        <v>1</v>
      </c>
      <c r="AH1461" s="173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2">
        <v>2021</v>
      </c>
      <c r="C1462" s="172">
        <v>1</v>
      </c>
      <c r="D1462" s="57" t="str">
        <f t="shared" si="282"/>
        <v>Q4</v>
      </c>
      <c r="E1462" s="16" t="s">
        <v>35</v>
      </c>
      <c r="F1462" s="172">
        <v>2021</v>
      </c>
      <c r="G1462" s="172">
        <v>3</v>
      </c>
      <c r="H1462" s="175"/>
      <c r="I1462" s="57" t="str">
        <f t="shared" si="272"/>
        <v>Q4</v>
      </c>
      <c r="J1462" s="175" t="s">
        <v>1591</v>
      </c>
      <c r="K1462" s="175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78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4">
        <v>0.1353</v>
      </c>
      <c r="AE1462" s="173">
        <f t="shared" si="275"/>
        <v>0</v>
      </c>
      <c r="AF1462" s="173" t="str">
        <f>IF(AND(COUNTIFS($J$18:J1462,J1462)=1,AE1462=1),1,"")</f>
        <v/>
      </c>
      <c r="AG1462" s="173">
        <f>IF(C1462="","",IF(AND(COUNTIFS($J$18:J1462,J1462)=1,C1462&lt;&gt;""),1,""))</f>
        <v>1</v>
      </c>
      <c r="AH1462" s="173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2">
        <v>2021</v>
      </c>
      <c r="C1463" s="172">
        <v>1</v>
      </c>
      <c r="D1463" s="57" t="str">
        <f t="shared" si="282"/>
        <v>Q4</v>
      </c>
      <c r="E1463" s="16" t="s">
        <v>35</v>
      </c>
      <c r="F1463" s="172">
        <v>2021</v>
      </c>
      <c r="G1463" s="172">
        <v>3</v>
      </c>
      <c r="H1463" s="175"/>
      <c r="I1463" s="57" t="str">
        <f t="shared" si="272"/>
        <v>Q4</v>
      </c>
      <c r="J1463" s="175" t="s">
        <v>1591</v>
      </c>
      <c r="K1463" s="175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78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4">
        <v>0.1353</v>
      </c>
      <c r="AE1463" s="173">
        <f t="shared" si="275"/>
        <v>0</v>
      </c>
      <c r="AF1463" s="173" t="str">
        <f>IF(AND(COUNTIFS($J$18:J1463,J1463)=1,AE1463=1),1,"")</f>
        <v/>
      </c>
      <c r="AG1463" s="173" t="str">
        <f>IF(C1463="","",IF(AND(COUNTIFS($J$18:J1463,J1463)=1,C1463&lt;&gt;""),1,""))</f>
        <v/>
      </c>
      <c r="AH1463" s="173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2">
        <v>2021</v>
      </c>
      <c r="C1464" s="172">
        <v>1</v>
      </c>
      <c r="D1464" s="57" t="str">
        <f t="shared" si="282"/>
        <v>Q4</v>
      </c>
      <c r="E1464" s="16" t="s">
        <v>35</v>
      </c>
      <c r="F1464" s="172">
        <v>2021</v>
      </c>
      <c r="G1464" s="172">
        <v>3</v>
      </c>
      <c r="H1464" s="175"/>
      <c r="I1464" s="57" t="str">
        <f t="shared" si="272"/>
        <v>Q4</v>
      </c>
      <c r="J1464" s="175" t="s">
        <v>1594</v>
      </c>
      <c r="K1464" s="175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78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4">
        <v>0.1171</v>
      </c>
      <c r="AE1464" s="173">
        <f t="shared" si="275"/>
        <v>0</v>
      </c>
      <c r="AF1464" s="173" t="str">
        <f>IF(AND(COUNTIFS($J$18:J1464,J1464)=1,AE1464=1),1,"")</f>
        <v/>
      </c>
      <c r="AG1464" s="173">
        <f>IF(C1464="","",IF(AND(COUNTIFS($J$18:J1464,J1464)=1,C1464&lt;&gt;""),1,""))</f>
        <v>1</v>
      </c>
      <c r="AH1464" s="173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2">
        <v>2021</v>
      </c>
      <c r="C1465" s="172">
        <v>1</v>
      </c>
      <c r="D1465" s="57" t="str">
        <f t="shared" si="282"/>
        <v>Q4</v>
      </c>
      <c r="E1465" s="16" t="s">
        <v>35</v>
      </c>
      <c r="F1465" s="172">
        <v>2021</v>
      </c>
      <c r="G1465" s="172">
        <v>3</v>
      </c>
      <c r="H1465" s="175"/>
      <c r="I1465" s="57" t="str">
        <f t="shared" si="272"/>
        <v>Q4</v>
      </c>
      <c r="J1465" s="175" t="s">
        <v>1594</v>
      </c>
      <c r="K1465" s="175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78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4">
        <v>0.1171</v>
      </c>
      <c r="AE1465" s="173">
        <f t="shared" si="275"/>
        <v>0</v>
      </c>
      <c r="AF1465" s="173" t="str">
        <f>IF(AND(COUNTIFS($J$18:J1465,J1465)=1,AE1465=1),1,"")</f>
        <v/>
      </c>
      <c r="AG1465" s="173" t="str">
        <f>IF(C1465="","",IF(AND(COUNTIFS($J$18:J1465,J1465)=1,C1465&lt;&gt;""),1,""))</f>
        <v/>
      </c>
      <c r="AH1465" s="173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2">
        <v>2021</v>
      </c>
      <c r="C1466" s="172">
        <v>2</v>
      </c>
      <c r="D1466" s="57" t="str">
        <f t="shared" si="282"/>
        <v>Q4</v>
      </c>
      <c r="E1466" s="16" t="s">
        <v>35</v>
      </c>
      <c r="F1466" s="172">
        <v>2021</v>
      </c>
      <c r="G1466" s="172">
        <v>3</v>
      </c>
      <c r="H1466" s="175"/>
      <c r="I1466" s="57" t="str">
        <f t="shared" si="272"/>
        <v>Q4</v>
      </c>
      <c r="J1466" s="175" t="s">
        <v>1596</v>
      </c>
      <c r="K1466" s="175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78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4">
        <v>0.15010000000000001</v>
      </c>
      <c r="AE1466" s="173">
        <f t="shared" si="275"/>
        <v>1</v>
      </c>
      <c r="AF1466" s="173">
        <f>IF(AND(COUNTIFS($J$18:J1466,J1466)=1,AE1466=1),1,"")</f>
        <v>1</v>
      </c>
      <c r="AG1466" s="173">
        <f>IF(C1466="","",IF(AND(COUNTIFS($J$18:J1466,J1466)=1,C1466&lt;&gt;""),1,""))</f>
        <v>1</v>
      </c>
      <c r="AH1466" s="173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2">
        <v>2021</v>
      </c>
      <c r="C1467" s="172">
        <v>2</v>
      </c>
      <c r="D1467" s="57" t="str">
        <f t="shared" si="282"/>
        <v>Q4</v>
      </c>
      <c r="E1467" s="16" t="s">
        <v>35</v>
      </c>
      <c r="F1467" s="172">
        <v>2021</v>
      </c>
      <c r="G1467" s="172">
        <v>3</v>
      </c>
      <c r="H1467" s="175"/>
      <c r="I1467" s="57" t="str">
        <f t="shared" si="272"/>
        <v>Q4</v>
      </c>
      <c r="J1467" s="175" t="s">
        <v>1596</v>
      </c>
      <c r="K1467" s="175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78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4">
        <v>0.15010000000000001</v>
      </c>
      <c r="AE1467" s="173">
        <f t="shared" si="275"/>
        <v>1</v>
      </c>
      <c r="AF1467" s="173" t="str">
        <f>IF(AND(COUNTIFS($J$18:J1467,J1467)=1,AE1467=1),1,"")</f>
        <v/>
      </c>
      <c r="AG1467" s="173" t="str">
        <f>IF(C1467="","",IF(AND(COUNTIFS($J$18:J1467,J1467)=1,C1467&lt;&gt;""),1,""))</f>
        <v/>
      </c>
      <c r="AH1467" s="173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2">
        <v>2021</v>
      </c>
      <c r="C1468" s="172">
        <v>2</v>
      </c>
      <c r="D1468" s="57" t="str">
        <f t="shared" si="282"/>
        <v>Q4</v>
      </c>
      <c r="E1468" s="16" t="s">
        <v>35</v>
      </c>
      <c r="F1468" s="172">
        <v>2021</v>
      </c>
      <c r="G1468" s="172">
        <v>3</v>
      </c>
      <c r="H1468" s="175"/>
      <c r="I1468" s="57" t="str">
        <f t="shared" si="272"/>
        <v>Q4</v>
      </c>
      <c r="J1468" s="175" t="s">
        <v>1598</v>
      </c>
      <c r="K1468" s="175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78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4">
        <v>0.129</v>
      </c>
      <c r="AE1468" s="173">
        <f t="shared" si="275"/>
        <v>1</v>
      </c>
      <c r="AF1468" s="173">
        <f>IF(AND(COUNTIFS($J$18:J1468,J1468)=1,AE1468=1),1,"")</f>
        <v>1</v>
      </c>
      <c r="AG1468" s="173">
        <f>IF(C1468="","",IF(AND(COUNTIFS($J$18:J1468,J1468)=1,C1468&lt;&gt;""),1,""))</f>
        <v>1</v>
      </c>
      <c r="AH1468" s="173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2">
        <v>2021</v>
      </c>
      <c r="C1469" s="172">
        <v>2</v>
      </c>
      <c r="D1469" s="57" t="str">
        <f t="shared" si="282"/>
        <v>Q4</v>
      </c>
      <c r="E1469" s="16" t="s">
        <v>35</v>
      </c>
      <c r="F1469" s="172">
        <v>2021</v>
      </c>
      <c r="G1469" s="172">
        <v>2</v>
      </c>
      <c r="H1469" s="175"/>
      <c r="I1469" s="57" t="str">
        <f t="shared" si="272"/>
        <v>Q4</v>
      </c>
      <c r="J1469" s="175" t="s">
        <v>1600</v>
      </c>
      <c r="K1469" s="175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78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4">
        <v>0.1452</v>
      </c>
      <c r="AE1469" s="173">
        <f t="shared" si="275"/>
        <v>0</v>
      </c>
      <c r="AF1469" s="173" t="str">
        <f>IF(AND(COUNTIFS($J$18:J1469,J1469)=1,AE1469=1),1,"")</f>
        <v/>
      </c>
      <c r="AG1469" s="173">
        <f>IF(C1469="","",IF(AND(COUNTIFS($J$18:J1469,J1469)=1,C1469&lt;&gt;""),1,""))</f>
        <v>1</v>
      </c>
      <c r="AH1469" s="173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2">
        <v>2021</v>
      </c>
      <c r="C1470" s="172">
        <v>1</v>
      </c>
      <c r="D1470" s="57" t="str">
        <f t="shared" si="282"/>
        <v>Q4</v>
      </c>
      <c r="E1470" s="16" t="s">
        <v>35</v>
      </c>
      <c r="F1470" s="172">
        <v>2021</v>
      </c>
      <c r="G1470" s="172">
        <v>3</v>
      </c>
      <c r="H1470" s="175"/>
      <c r="I1470" s="57" t="str">
        <f t="shared" si="272"/>
        <v>Q4</v>
      </c>
      <c r="J1470" s="175" t="s">
        <v>1602</v>
      </c>
      <c r="K1470" s="175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78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4">
        <v>0.1285</v>
      </c>
      <c r="AE1470" s="173">
        <f t="shared" si="275"/>
        <v>0</v>
      </c>
      <c r="AF1470" s="173" t="str">
        <f>IF(AND(COUNTIFS($J$18:J1470,J1470)=1,AE1470=1),1,"")</f>
        <v/>
      </c>
      <c r="AG1470" s="173">
        <f>IF(C1470="","",IF(AND(COUNTIFS($J$18:J1470,J1470)=1,C1470&lt;&gt;""),1,""))</f>
        <v>1</v>
      </c>
      <c r="AH1470" s="173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2">
        <v>2021</v>
      </c>
      <c r="C1471" s="172">
        <v>1</v>
      </c>
      <c r="D1471" s="57" t="str">
        <f t="shared" si="282"/>
        <v>Q4</v>
      </c>
      <c r="E1471" s="16" t="s">
        <v>35</v>
      </c>
      <c r="F1471" s="172">
        <v>2021</v>
      </c>
      <c r="G1471" s="172">
        <v>3</v>
      </c>
      <c r="H1471" s="175"/>
      <c r="I1471" s="57" t="str">
        <f t="shared" si="272"/>
        <v>Q4</v>
      </c>
      <c r="J1471" s="175" t="s">
        <v>1602</v>
      </c>
      <c r="K1471" s="175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78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4">
        <v>0.1285</v>
      </c>
      <c r="AE1471" s="173">
        <f t="shared" si="275"/>
        <v>0</v>
      </c>
      <c r="AF1471" s="173" t="str">
        <f>IF(AND(COUNTIFS($J$18:J1471,J1471)=1,AE1471=1),1,"")</f>
        <v/>
      </c>
      <c r="AG1471" s="173" t="str">
        <f>IF(C1471="","",IF(AND(COUNTIFS($J$18:J1471,J1471)=1,C1471&lt;&gt;""),1,""))</f>
        <v/>
      </c>
      <c r="AH1471" s="173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2">
        <v>2021</v>
      </c>
      <c r="C1472" s="172">
        <v>1</v>
      </c>
      <c r="D1472" s="57" t="str">
        <f t="shared" si="282"/>
        <v>Q4</v>
      </c>
      <c r="E1472" s="16" t="s">
        <v>35</v>
      </c>
      <c r="F1472" s="172">
        <v>2021</v>
      </c>
      <c r="G1472" s="172">
        <v>2</v>
      </c>
      <c r="H1472" s="175"/>
      <c r="I1472" s="57" t="str">
        <f t="shared" si="272"/>
        <v>Q4</v>
      </c>
      <c r="J1472" s="175" t="s">
        <v>1602</v>
      </c>
      <c r="K1472" s="175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78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4">
        <v>0.1285</v>
      </c>
      <c r="AE1472" s="173">
        <f t="shared" si="275"/>
        <v>0</v>
      </c>
      <c r="AF1472" s="173" t="str">
        <f>IF(AND(COUNTIFS($J$18:J1472,J1472)=1,AE1472=1),1,"")</f>
        <v/>
      </c>
      <c r="AG1472" s="173" t="str">
        <f>IF(C1472="","",IF(AND(COUNTIFS($J$18:J1472,J1472)=1,C1472&lt;&gt;""),1,""))</f>
        <v/>
      </c>
      <c r="AH1472" s="173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2">
        <v>2021</v>
      </c>
      <c r="C1473" s="172">
        <v>1</v>
      </c>
      <c r="D1473" s="57" t="str">
        <f t="shared" si="282"/>
        <v>Q4</v>
      </c>
      <c r="E1473" s="16" t="s">
        <v>35</v>
      </c>
      <c r="F1473" s="172">
        <v>2021</v>
      </c>
      <c r="G1473" s="172">
        <v>2</v>
      </c>
      <c r="H1473" s="175"/>
      <c r="I1473" s="57" t="str">
        <f t="shared" si="272"/>
        <v>Q4</v>
      </c>
      <c r="J1473" s="175" t="s">
        <v>1602</v>
      </c>
      <c r="K1473" s="175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78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4">
        <v>0.1285</v>
      </c>
      <c r="AE1473" s="173">
        <f t="shared" si="275"/>
        <v>0</v>
      </c>
      <c r="AF1473" s="173" t="str">
        <f>IF(AND(COUNTIFS($J$18:J1473,J1473)=1,AE1473=1),1,"")</f>
        <v/>
      </c>
      <c r="AG1473" s="173" t="str">
        <f>IF(C1473="","",IF(AND(COUNTIFS($J$18:J1473,J1473)=1,C1473&lt;&gt;""),1,""))</f>
        <v/>
      </c>
      <c r="AH1473" s="173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2">
        <v>2021</v>
      </c>
      <c r="C1474" s="172">
        <v>1</v>
      </c>
      <c r="D1474" s="57" t="str">
        <f t="shared" si="282"/>
        <v>Q4</v>
      </c>
      <c r="E1474" s="16" t="s">
        <v>35</v>
      </c>
      <c r="F1474" s="172">
        <v>2021</v>
      </c>
      <c r="G1474" s="172">
        <v>3</v>
      </c>
      <c r="H1474" s="175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5" t="s">
        <v>1603</v>
      </c>
      <c r="K1474" s="175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78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4">
        <v>9.69E-2</v>
      </c>
      <c r="AE1474" s="173">
        <f t="shared" ref="AE1474:AE1537" si="288">IF(Q1474="","",IF(Q1474="Yes",1,0))</f>
        <v>0</v>
      </c>
      <c r="AF1474" s="173" t="str">
        <f>IF(AND(COUNTIFS($J$18:J1474,J1474)=1,AE1474=1),1,"")</f>
        <v/>
      </c>
      <c r="AG1474" s="173">
        <f>IF(C1474="","",IF(AND(COUNTIFS($J$18:J1474,J1474)=1,C1474&lt;&gt;""),1,""))</f>
        <v>1</v>
      </c>
      <c r="AH1474" s="173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2">
        <v>2021</v>
      </c>
      <c r="C1475" s="172">
        <v>1</v>
      </c>
      <c r="D1475" s="57" t="str">
        <f t="shared" si="282"/>
        <v>Q4</v>
      </c>
      <c r="E1475" s="16" t="s">
        <v>35</v>
      </c>
      <c r="F1475" s="172">
        <v>2021</v>
      </c>
      <c r="G1475" s="172">
        <v>3</v>
      </c>
      <c r="H1475" s="175"/>
      <c r="I1475" s="57" t="str">
        <f t="shared" si="285"/>
        <v>Q4</v>
      </c>
      <c r="J1475" s="175" t="s">
        <v>1603</v>
      </c>
      <c r="K1475" s="175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78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4">
        <v>9.69E-2</v>
      </c>
      <c r="AE1475" s="173">
        <f t="shared" si="288"/>
        <v>0</v>
      </c>
      <c r="AF1475" s="173" t="str">
        <f>IF(AND(COUNTIFS($J$18:J1475,J1475)=1,AE1475=1),1,"")</f>
        <v/>
      </c>
      <c r="AG1475" s="173" t="str">
        <f>IF(C1475="","",IF(AND(COUNTIFS($J$18:J1475,J1475)=1,C1475&lt;&gt;""),1,""))</f>
        <v/>
      </c>
      <c r="AH1475" s="173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2">
        <v>2021</v>
      </c>
      <c r="C1476" s="172">
        <v>1</v>
      </c>
      <c r="D1476" s="57" t="str">
        <f t="shared" si="282"/>
        <v>Q4</v>
      </c>
      <c r="E1476" s="16" t="s">
        <v>35</v>
      </c>
      <c r="F1476" s="172">
        <v>2021</v>
      </c>
      <c r="G1476" s="172">
        <v>3</v>
      </c>
      <c r="H1476" s="175"/>
      <c r="I1476" s="57" t="str">
        <f t="shared" si="285"/>
        <v>Q4</v>
      </c>
      <c r="J1476" s="175" t="s">
        <v>1603</v>
      </c>
      <c r="K1476" s="175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78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4">
        <v>9.69E-2</v>
      </c>
      <c r="AE1476" s="173">
        <f t="shared" si="288"/>
        <v>0</v>
      </c>
      <c r="AF1476" s="173" t="str">
        <f>IF(AND(COUNTIFS($J$18:J1476,J1476)=1,AE1476=1),1,"")</f>
        <v/>
      </c>
      <c r="AG1476" s="173" t="str">
        <f>IF(C1476="","",IF(AND(COUNTIFS($J$18:J1476,J1476)=1,C1476&lt;&gt;""),1,""))</f>
        <v/>
      </c>
      <c r="AH1476" s="173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2">
        <v>2021</v>
      </c>
      <c r="C1477" s="172">
        <v>1</v>
      </c>
      <c r="D1477" s="57" t="str">
        <f t="shared" si="282"/>
        <v>Q4</v>
      </c>
      <c r="E1477" s="16" t="s">
        <v>35</v>
      </c>
      <c r="F1477" s="172">
        <v>2021</v>
      </c>
      <c r="G1477" s="172">
        <v>3</v>
      </c>
      <c r="H1477" s="175"/>
      <c r="I1477" s="57" t="str">
        <f t="shared" si="285"/>
        <v>Q4</v>
      </c>
      <c r="J1477" s="175" t="s">
        <v>1603</v>
      </c>
      <c r="K1477" s="175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78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4">
        <v>9.69E-2</v>
      </c>
      <c r="AE1477" s="173">
        <f t="shared" si="288"/>
        <v>0</v>
      </c>
      <c r="AF1477" s="173" t="str">
        <f>IF(AND(COUNTIFS($J$18:J1477,J1477)=1,AE1477=1),1,"")</f>
        <v/>
      </c>
      <c r="AG1477" s="173" t="str">
        <f>IF(C1477="","",IF(AND(COUNTIFS($J$18:J1477,J1477)=1,C1477&lt;&gt;""),1,""))</f>
        <v/>
      </c>
      <c r="AH1477" s="173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2">
        <v>2021</v>
      </c>
      <c r="C1478" s="172">
        <v>1</v>
      </c>
      <c r="D1478" s="57" t="str">
        <f t="shared" si="282"/>
        <v>Q4</v>
      </c>
      <c r="E1478" s="16" t="s">
        <v>35</v>
      </c>
      <c r="F1478" s="172">
        <v>2021</v>
      </c>
      <c r="G1478" s="172">
        <v>3</v>
      </c>
      <c r="H1478" s="175"/>
      <c r="I1478" s="57" t="str">
        <f t="shared" si="285"/>
        <v>Q4</v>
      </c>
      <c r="J1478" s="175" t="s">
        <v>1603</v>
      </c>
      <c r="K1478" s="175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78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4">
        <v>9.69E-2</v>
      </c>
      <c r="AE1478" s="173">
        <f t="shared" si="288"/>
        <v>0</v>
      </c>
      <c r="AF1478" s="173" t="str">
        <f>IF(AND(COUNTIFS($J$18:J1478,J1478)=1,AE1478=1),1,"")</f>
        <v/>
      </c>
      <c r="AG1478" s="173" t="str">
        <f>IF(C1478="","",IF(AND(COUNTIFS($J$18:J1478,J1478)=1,C1478&lt;&gt;""),1,""))</f>
        <v/>
      </c>
      <c r="AH1478" s="173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2">
        <v>2021</v>
      </c>
      <c r="C1479" s="172">
        <v>1</v>
      </c>
      <c r="D1479" s="57" t="str">
        <f t="shared" si="282"/>
        <v>Q4</v>
      </c>
      <c r="E1479" s="16" t="s">
        <v>35</v>
      </c>
      <c r="F1479" s="172">
        <v>2021</v>
      </c>
      <c r="G1479" s="172">
        <v>3</v>
      </c>
      <c r="H1479" s="175"/>
      <c r="I1479" s="57" t="str">
        <f t="shared" si="285"/>
        <v>Q4</v>
      </c>
      <c r="J1479" s="175" t="s">
        <v>1603</v>
      </c>
      <c r="K1479" s="175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78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4">
        <v>9.69E-2</v>
      </c>
      <c r="AE1479" s="173">
        <f t="shared" si="288"/>
        <v>0</v>
      </c>
      <c r="AF1479" s="173" t="str">
        <f>IF(AND(COUNTIFS($J$18:J1479,J1479)=1,AE1479=1),1,"")</f>
        <v/>
      </c>
      <c r="AG1479" s="173" t="str">
        <f>IF(C1479="","",IF(AND(COUNTIFS($J$18:J1479,J1479)=1,C1479&lt;&gt;""),1,""))</f>
        <v/>
      </c>
      <c r="AH1479" s="173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2">
        <v>2021</v>
      </c>
      <c r="C1480" s="172">
        <v>1</v>
      </c>
      <c r="D1480" s="57" t="str">
        <f t="shared" si="282"/>
        <v>Q4</v>
      </c>
      <c r="E1480" s="16" t="s">
        <v>35</v>
      </c>
      <c r="F1480" s="172">
        <v>2021</v>
      </c>
      <c r="G1480" s="172">
        <v>3</v>
      </c>
      <c r="H1480" s="175"/>
      <c r="I1480" s="57" t="str">
        <f t="shared" si="285"/>
        <v>Q4</v>
      </c>
      <c r="J1480" s="175" t="s">
        <v>1603</v>
      </c>
      <c r="K1480" s="175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78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4">
        <v>9.69E-2</v>
      </c>
      <c r="AE1480" s="173">
        <f t="shared" si="288"/>
        <v>0</v>
      </c>
      <c r="AF1480" s="173" t="str">
        <f>IF(AND(COUNTIFS($J$18:J1480,J1480)=1,AE1480=1),1,"")</f>
        <v/>
      </c>
      <c r="AG1480" s="173" t="str">
        <f>IF(C1480="","",IF(AND(COUNTIFS($J$18:J1480,J1480)=1,C1480&lt;&gt;""),1,""))</f>
        <v/>
      </c>
      <c r="AH1480" s="173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2">
        <v>2021</v>
      </c>
      <c r="C1481" s="172">
        <v>1</v>
      </c>
      <c r="D1481" s="57" t="str">
        <f t="shared" si="282"/>
        <v>Q4</v>
      </c>
      <c r="E1481" s="16" t="s">
        <v>35</v>
      </c>
      <c r="F1481" s="172">
        <v>2021</v>
      </c>
      <c r="G1481" s="172">
        <v>3</v>
      </c>
      <c r="H1481" s="175"/>
      <c r="I1481" s="57" t="str">
        <f t="shared" si="285"/>
        <v>Q4</v>
      </c>
      <c r="J1481" s="175" t="s">
        <v>1603</v>
      </c>
      <c r="K1481" s="175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78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4">
        <v>9.69E-2</v>
      </c>
      <c r="AE1481" s="173">
        <f t="shared" si="288"/>
        <v>0</v>
      </c>
      <c r="AF1481" s="173" t="str">
        <f>IF(AND(COUNTIFS($J$18:J1481,J1481)=1,AE1481=1),1,"")</f>
        <v/>
      </c>
      <c r="AG1481" s="173" t="str">
        <f>IF(C1481="","",IF(AND(COUNTIFS($J$18:J1481,J1481)=1,C1481&lt;&gt;""),1,""))</f>
        <v/>
      </c>
      <c r="AH1481" s="173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2">
        <v>2021</v>
      </c>
      <c r="C1482" s="172">
        <v>1</v>
      </c>
      <c r="D1482" s="57" t="str">
        <f t="shared" si="282"/>
        <v>Q4</v>
      </c>
      <c r="E1482" s="16" t="s">
        <v>35</v>
      </c>
      <c r="F1482" s="172">
        <v>2021</v>
      </c>
      <c r="G1482" s="172">
        <v>3</v>
      </c>
      <c r="H1482" s="175"/>
      <c r="I1482" s="57" t="str">
        <f t="shared" si="285"/>
        <v>Q4</v>
      </c>
      <c r="J1482" s="175" t="s">
        <v>1604</v>
      </c>
      <c r="K1482" s="175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78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4">
        <v>0.12364</v>
      </c>
      <c r="AE1482" s="173">
        <f t="shared" si="288"/>
        <v>0</v>
      </c>
      <c r="AF1482" s="173" t="str">
        <f>IF(AND(COUNTIFS($J$18:J1482,J1482)=1,AE1482=1),1,"")</f>
        <v/>
      </c>
      <c r="AG1482" s="173">
        <f>IF(C1482="","",IF(AND(COUNTIFS($J$18:J1482,J1482)=1,C1482&lt;&gt;""),1,""))</f>
        <v>1</v>
      </c>
      <c r="AH1482" s="173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2">
        <v>2021</v>
      </c>
      <c r="C1483" s="172">
        <v>1</v>
      </c>
      <c r="D1483" s="57" t="str">
        <f t="shared" si="282"/>
        <v>Q4</v>
      </c>
      <c r="E1483" s="16" t="s">
        <v>40</v>
      </c>
      <c r="F1483" s="172">
        <v>2021</v>
      </c>
      <c r="G1483" s="172">
        <v>4</v>
      </c>
      <c r="H1483" s="175"/>
      <c r="I1483" s="57" t="str">
        <f t="shared" si="285"/>
        <v>Q1</v>
      </c>
      <c r="J1483" s="175" t="s">
        <v>1605</v>
      </c>
      <c r="K1483" s="175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78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4">
        <v>0.13969999999999999</v>
      </c>
      <c r="AE1483" s="173">
        <f t="shared" si="288"/>
        <v>0</v>
      </c>
      <c r="AF1483" s="173" t="str">
        <f>IF(AND(COUNTIFS($J$18:J1483,J1483)=1,AE1483=1),1,"")</f>
        <v/>
      </c>
      <c r="AG1483" s="173">
        <f>IF(C1483="","",IF(AND(COUNTIFS($J$18:J1483,J1483)=1,C1483&lt;&gt;""),1,""))</f>
        <v>1</v>
      </c>
      <c r="AH1483" s="173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2">
        <v>2021</v>
      </c>
      <c r="C1484" s="172">
        <v>1</v>
      </c>
      <c r="D1484" s="57" t="str">
        <f t="shared" si="282"/>
        <v>Q4</v>
      </c>
      <c r="E1484" s="16" t="s">
        <v>40</v>
      </c>
      <c r="F1484" s="172">
        <v>2021</v>
      </c>
      <c r="G1484" s="172">
        <v>4</v>
      </c>
      <c r="H1484" s="175"/>
      <c r="I1484" s="57" t="str">
        <f t="shared" si="285"/>
        <v>Q1</v>
      </c>
      <c r="J1484" s="175" t="s">
        <v>1605</v>
      </c>
      <c r="K1484" s="175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78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4">
        <v>0.13969999999999999</v>
      </c>
      <c r="AE1484" s="173">
        <f t="shared" si="288"/>
        <v>0</v>
      </c>
      <c r="AF1484" s="173" t="str">
        <f>IF(AND(COUNTIFS($J$18:J1484,J1484)=1,AE1484=1),1,"")</f>
        <v/>
      </c>
      <c r="AG1484" s="173" t="str">
        <f>IF(C1484="","",IF(AND(COUNTIFS($J$18:J1484,J1484)=1,C1484&lt;&gt;""),1,""))</f>
        <v/>
      </c>
      <c r="AH1484" s="173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2">
        <v>2021</v>
      </c>
      <c r="C1485" s="172">
        <v>1</v>
      </c>
      <c r="D1485" s="57" t="str">
        <f t="shared" si="282"/>
        <v>Q4</v>
      </c>
      <c r="E1485" s="16" t="s">
        <v>40</v>
      </c>
      <c r="F1485" s="172">
        <v>2021</v>
      </c>
      <c r="G1485" s="172">
        <v>4</v>
      </c>
      <c r="H1485" s="175"/>
      <c r="I1485" s="57" t="str">
        <f t="shared" si="285"/>
        <v>Q1</v>
      </c>
      <c r="J1485" s="175" t="s">
        <v>1607</v>
      </c>
      <c r="K1485" s="175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78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4">
        <v>0.1452</v>
      </c>
      <c r="AE1485" s="173">
        <f t="shared" si="288"/>
        <v>1</v>
      </c>
      <c r="AF1485" s="173">
        <f>IF(AND(COUNTIFS($J$18:J1485,J1485)=1,AE1485=1),1,"")</f>
        <v>1</v>
      </c>
      <c r="AG1485" s="173">
        <f>IF(C1485="","",IF(AND(COUNTIFS($J$18:J1485,J1485)=1,C1485&lt;&gt;""),1,""))</f>
        <v>1</v>
      </c>
      <c r="AH1485" s="173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2">
        <v>2021</v>
      </c>
      <c r="C1486" s="172">
        <v>1</v>
      </c>
      <c r="D1486" s="57" t="str">
        <f t="shared" si="282"/>
        <v>Q4</v>
      </c>
      <c r="E1486" s="16" t="s">
        <v>40</v>
      </c>
      <c r="F1486" s="172">
        <v>2021</v>
      </c>
      <c r="G1486" s="172">
        <v>4</v>
      </c>
      <c r="H1486" s="175"/>
      <c r="I1486" s="57" t="str">
        <f t="shared" si="285"/>
        <v>Q1</v>
      </c>
      <c r="J1486" s="175" t="s">
        <v>1609</v>
      </c>
      <c r="K1486" s="175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78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4">
        <v>0.1104</v>
      </c>
      <c r="AE1486" s="173">
        <f t="shared" si="288"/>
        <v>0</v>
      </c>
      <c r="AF1486" s="173" t="str">
        <f>IF(AND(COUNTIFS($J$18:J1486,J1486)=1,AE1486=1),1,"")</f>
        <v/>
      </c>
      <c r="AG1486" s="173">
        <f>IF(C1486="","",IF(AND(COUNTIFS($J$18:J1486,J1486)=1,C1486&lt;&gt;""),1,""))</f>
        <v>1</v>
      </c>
      <c r="AH1486" s="173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2">
        <v>2021</v>
      </c>
      <c r="C1487" s="172">
        <v>1</v>
      </c>
      <c r="D1487" s="57" t="str">
        <f t="shared" si="282"/>
        <v>Q4</v>
      </c>
      <c r="E1487" s="16" t="s">
        <v>40</v>
      </c>
      <c r="F1487" s="172">
        <v>2021</v>
      </c>
      <c r="G1487" s="172">
        <v>4</v>
      </c>
      <c r="H1487" s="175"/>
      <c r="I1487" s="57" t="str">
        <f t="shared" si="285"/>
        <v>Q1</v>
      </c>
      <c r="J1487" s="175" t="s">
        <v>1610</v>
      </c>
      <c r="K1487" s="175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78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4">
        <v>0.1459</v>
      </c>
      <c r="AE1487" s="173">
        <f t="shared" si="288"/>
        <v>1</v>
      </c>
      <c r="AF1487" s="173">
        <f>IF(AND(COUNTIFS($J$18:J1487,J1487)=1,AE1487=1),1,"")</f>
        <v>1</v>
      </c>
      <c r="AG1487" s="173">
        <f>IF(C1487="","",IF(AND(COUNTIFS($J$18:J1487,J1487)=1,C1487&lt;&gt;""),1,""))</f>
        <v>1</v>
      </c>
      <c r="AH1487" s="173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2">
        <v>2021</v>
      </c>
      <c r="C1488" s="172">
        <v>1</v>
      </c>
      <c r="D1488" s="57" t="str">
        <f t="shared" si="282"/>
        <v>Q4</v>
      </c>
      <c r="E1488" s="16" t="s">
        <v>40</v>
      </c>
      <c r="F1488" s="172">
        <v>2021</v>
      </c>
      <c r="G1488" s="172">
        <v>4</v>
      </c>
      <c r="H1488" s="175"/>
      <c r="I1488" s="57" t="str">
        <f t="shared" si="285"/>
        <v>Q1</v>
      </c>
      <c r="J1488" s="175" t="s">
        <v>1612</v>
      </c>
      <c r="K1488" s="175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78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4">
        <v>0.12659999999999999</v>
      </c>
      <c r="AE1488" s="173">
        <f t="shared" si="288"/>
        <v>0</v>
      </c>
      <c r="AF1488" s="173" t="str">
        <f>IF(AND(COUNTIFS($J$18:J1488,J1488)=1,AE1488=1),1,"")</f>
        <v/>
      </c>
      <c r="AG1488" s="173">
        <f>IF(C1488="","",IF(AND(COUNTIFS($J$18:J1488,J1488)=1,C1488&lt;&gt;""),1,""))</f>
        <v>1</v>
      </c>
      <c r="AH1488" s="173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2">
        <v>2021</v>
      </c>
      <c r="C1489" s="172">
        <v>1</v>
      </c>
      <c r="D1489" s="57" t="str">
        <f t="shared" si="282"/>
        <v>Q4</v>
      </c>
      <c r="E1489" s="16" t="s">
        <v>40</v>
      </c>
      <c r="F1489" s="172">
        <v>2021</v>
      </c>
      <c r="G1489" s="172">
        <v>4</v>
      </c>
      <c r="H1489" s="175"/>
      <c r="I1489" s="57" t="str">
        <f t="shared" si="285"/>
        <v>Q1</v>
      </c>
      <c r="J1489" s="175" t="s">
        <v>1612</v>
      </c>
      <c r="K1489" s="175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78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4">
        <v>0.12659999999999999</v>
      </c>
      <c r="AE1489" s="173">
        <f t="shared" si="288"/>
        <v>0</v>
      </c>
      <c r="AF1489" s="173" t="str">
        <f>IF(AND(COUNTIFS($J$18:J1489,J1489)=1,AE1489=1),1,"")</f>
        <v/>
      </c>
      <c r="AG1489" s="173" t="str">
        <f>IF(C1489="","",IF(AND(COUNTIFS($J$18:J1489,J1489)=1,C1489&lt;&gt;""),1,""))</f>
        <v/>
      </c>
      <c r="AH1489" s="173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2">
        <v>2021</v>
      </c>
      <c r="C1490" s="172">
        <v>1</v>
      </c>
      <c r="D1490" s="57" t="str">
        <f t="shared" si="282"/>
        <v>Q4</v>
      </c>
      <c r="E1490" s="16" t="s">
        <v>40</v>
      </c>
      <c r="F1490" s="172">
        <v>2021</v>
      </c>
      <c r="G1490" s="172">
        <v>4</v>
      </c>
      <c r="H1490" s="175"/>
      <c r="I1490" s="57" t="str">
        <f t="shared" si="285"/>
        <v>Q1</v>
      </c>
      <c r="J1490" s="175" t="s">
        <v>1612</v>
      </c>
      <c r="K1490" s="175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78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4">
        <v>0.12659999999999999</v>
      </c>
      <c r="AE1490" s="173">
        <f t="shared" si="288"/>
        <v>0</v>
      </c>
      <c r="AF1490" s="173" t="str">
        <f>IF(AND(COUNTIFS($J$18:J1490,J1490)=1,AE1490=1),1,"")</f>
        <v/>
      </c>
      <c r="AG1490" s="173" t="str">
        <f>IF(C1490="","",IF(AND(COUNTIFS($J$18:J1490,J1490)=1,C1490&lt;&gt;""),1,""))</f>
        <v/>
      </c>
      <c r="AH1490" s="173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2">
        <v>2021</v>
      </c>
      <c r="C1491" s="172">
        <v>1</v>
      </c>
      <c r="D1491" s="57" t="str">
        <f t="shared" si="282"/>
        <v>Q4</v>
      </c>
      <c r="E1491" s="16" t="s">
        <v>40</v>
      </c>
      <c r="F1491" s="172">
        <v>2021</v>
      </c>
      <c r="G1491" s="172">
        <v>4</v>
      </c>
      <c r="H1491" s="175"/>
      <c r="I1491" s="57" t="str">
        <f t="shared" si="285"/>
        <v>Q1</v>
      </c>
      <c r="J1491" s="175" t="s">
        <v>1612</v>
      </c>
      <c r="K1491" s="175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78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4">
        <v>0.12659999999999999</v>
      </c>
      <c r="AE1491" s="173">
        <f t="shared" si="288"/>
        <v>0</v>
      </c>
      <c r="AF1491" s="173" t="str">
        <f>IF(AND(COUNTIFS($J$18:J1491,J1491)=1,AE1491=1),1,"")</f>
        <v/>
      </c>
      <c r="AG1491" s="173" t="str">
        <f>IF(C1491="","",IF(AND(COUNTIFS($J$18:J1491,J1491)=1,C1491&lt;&gt;""),1,""))</f>
        <v/>
      </c>
      <c r="AH1491" s="173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2">
        <v>2021</v>
      </c>
      <c r="C1492" s="172">
        <v>1</v>
      </c>
      <c r="D1492" s="57" t="str">
        <f t="shared" si="282"/>
        <v>Q4</v>
      </c>
      <c r="E1492" s="16" t="s">
        <v>40</v>
      </c>
      <c r="F1492" s="172">
        <v>2021</v>
      </c>
      <c r="G1492" s="172">
        <v>4</v>
      </c>
      <c r="H1492" s="175"/>
      <c r="I1492" s="57" t="str">
        <f t="shared" si="285"/>
        <v>Q1</v>
      </c>
      <c r="J1492" s="175" t="s">
        <v>1613</v>
      </c>
      <c r="K1492" s="175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78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4">
        <v>0.24490000000000001</v>
      </c>
      <c r="AE1492" s="173">
        <f t="shared" si="288"/>
        <v>0</v>
      </c>
      <c r="AF1492" s="173" t="str">
        <f>IF(AND(COUNTIFS($J$18:J1492,J1492)=1,AE1492=1),1,"")</f>
        <v/>
      </c>
      <c r="AG1492" s="173">
        <f>IF(C1492="","",IF(AND(COUNTIFS($J$18:J1492,J1492)=1,C1492&lt;&gt;""),1,""))</f>
        <v>1</v>
      </c>
      <c r="AH1492" s="173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2">
        <v>2021</v>
      </c>
      <c r="C1493" s="172">
        <v>1</v>
      </c>
      <c r="D1493" s="57" t="str">
        <f t="shared" si="282"/>
        <v>Q4</v>
      </c>
      <c r="E1493" s="16" t="s">
        <v>40</v>
      </c>
      <c r="F1493" s="172">
        <v>2021</v>
      </c>
      <c r="G1493" s="172">
        <v>4</v>
      </c>
      <c r="H1493" s="175"/>
      <c r="I1493" s="57" t="str">
        <f t="shared" si="285"/>
        <v>Q1</v>
      </c>
      <c r="J1493" s="175" t="s">
        <v>1614</v>
      </c>
      <c r="K1493" s="175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78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4">
        <v>0.18179999999999999</v>
      </c>
      <c r="AE1493" s="173">
        <f t="shared" si="288"/>
        <v>0</v>
      </c>
      <c r="AF1493" s="173" t="str">
        <f>IF(AND(COUNTIFS($J$18:J1493,J1493)=1,AE1493=1),1,"")</f>
        <v/>
      </c>
      <c r="AG1493" s="173">
        <f>IF(C1493="","",IF(AND(COUNTIFS($J$18:J1493,J1493)=1,C1493&lt;&gt;""),1,""))</f>
        <v>1</v>
      </c>
      <c r="AH1493" s="173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2">
        <v>2021</v>
      </c>
      <c r="C1494" s="172">
        <v>1</v>
      </c>
      <c r="D1494" s="57" t="str">
        <f t="shared" si="282"/>
        <v>Q4</v>
      </c>
      <c r="E1494" s="16" t="s">
        <v>40</v>
      </c>
      <c r="F1494" s="172">
        <v>2021</v>
      </c>
      <c r="G1494" s="172">
        <v>4</v>
      </c>
      <c r="H1494" s="175"/>
      <c r="I1494" s="57" t="str">
        <f t="shared" si="285"/>
        <v>Q1</v>
      </c>
      <c r="J1494" s="175" t="s">
        <v>1614</v>
      </c>
      <c r="K1494" s="175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78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4">
        <v>0.18179999999999999</v>
      </c>
      <c r="AE1494" s="173">
        <f t="shared" si="288"/>
        <v>0</v>
      </c>
      <c r="AF1494" s="173" t="str">
        <f>IF(AND(COUNTIFS($J$18:J1494,J1494)=1,AE1494=1),1,"")</f>
        <v/>
      </c>
      <c r="AG1494" s="173" t="str">
        <f>IF(C1494="","",IF(AND(COUNTIFS($J$18:J1494,J1494)=1,C1494&lt;&gt;""),1,""))</f>
        <v/>
      </c>
      <c r="AH1494" s="173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2">
        <v>2021</v>
      </c>
      <c r="C1495" s="172">
        <v>2</v>
      </c>
      <c r="D1495" s="57" t="str">
        <f t="shared" si="282"/>
        <v>Q4</v>
      </c>
      <c r="E1495" s="16" t="s">
        <v>40</v>
      </c>
      <c r="F1495" s="172">
        <v>2021</v>
      </c>
      <c r="G1495" s="172">
        <v>4</v>
      </c>
      <c r="H1495" s="175"/>
      <c r="I1495" s="57" t="str">
        <f t="shared" si="285"/>
        <v>Q1</v>
      </c>
      <c r="J1495" s="175" t="s">
        <v>1615</v>
      </c>
      <c r="K1495" s="175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78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4">
        <v>0.1138</v>
      </c>
      <c r="AE1495" s="173">
        <f t="shared" si="288"/>
        <v>0</v>
      </c>
      <c r="AF1495" s="173" t="str">
        <f>IF(AND(COUNTIFS($J$18:J1495,J1495)=1,AE1495=1),1,"")</f>
        <v/>
      </c>
      <c r="AG1495" s="173">
        <f>IF(C1495="","",IF(AND(COUNTIFS($J$18:J1495,J1495)=1,C1495&lt;&gt;""),1,""))</f>
        <v>1</v>
      </c>
      <c r="AH1495" s="173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2">
        <v>2021</v>
      </c>
      <c r="C1496" s="172">
        <v>2</v>
      </c>
      <c r="D1496" s="57" t="str">
        <f t="shared" si="282"/>
        <v>Q4</v>
      </c>
      <c r="E1496" s="16" t="s">
        <v>40</v>
      </c>
      <c r="F1496" s="172">
        <v>2021</v>
      </c>
      <c r="G1496" s="172">
        <v>4</v>
      </c>
      <c r="H1496" s="175"/>
      <c r="I1496" s="57" t="str">
        <f t="shared" si="285"/>
        <v>Q1</v>
      </c>
      <c r="J1496" s="175" t="s">
        <v>1617</v>
      </c>
      <c r="K1496" s="175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78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4">
        <v>0.16009999999999999</v>
      </c>
      <c r="AE1496" s="173">
        <f t="shared" si="288"/>
        <v>0</v>
      </c>
      <c r="AF1496" s="173" t="str">
        <f>IF(AND(COUNTIFS($J$18:J1496,J1496)=1,AE1496=1),1,"")</f>
        <v/>
      </c>
      <c r="AG1496" s="173">
        <f>IF(C1496="","",IF(AND(COUNTIFS($J$18:J1496,J1496)=1,C1496&lt;&gt;""),1,""))</f>
        <v>1</v>
      </c>
      <c r="AH1496" s="173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2">
        <v>2021</v>
      </c>
      <c r="C1497" s="172">
        <v>2</v>
      </c>
      <c r="D1497" s="57" t="str">
        <f t="shared" si="282"/>
        <v>Q4</v>
      </c>
      <c r="E1497" s="16" t="s">
        <v>40</v>
      </c>
      <c r="F1497" s="172">
        <v>2021</v>
      </c>
      <c r="G1497" s="172">
        <v>4</v>
      </c>
      <c r="H1497" s="175"/>
      <c r="I1497" s="57" t="str">
        <f t="shared" si="285"/>
        <v>Q1</v>
      </c>
      <c r="J1497" s="175" t="s">
        <v>1617</v>
      </c>
      <c r="K1497" s="175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78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4">
        <v>0.16009999999999999</v>
      </c>
      <c r="AE1497" s="173">
        <f t="shared" si="288"/>
        <v>0</v>
      </c>
      <c r="AF1497" s="173" t="str">
        <f>IF(AND(COUNTIFS($J$18:J1497,J1497)=1,AE1497=1),1,"")</f>
        <v/>
      </c>
      <c r="AG1497" s="173" t="str">
        <f>IF(C1497="","",IF(AND(COUNTIFS($J$18:J1497,J1497)=1,C1497&lt;&gt;""),1,""))</f>
        <v/>
      </c>
      <c r="AH1497" s="173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2">
        <v>2021</v>
      </c>
      <c r="C1498" s="172">
        <v>2</v>
      </c>
      <c r="D1498" s="57" t="str">
        <f t="shared" si="282"/>
        <v>Q4</v>
      </c>
      <c r="E1498" s="16" t="s">
        <v>40</v>
      </c>
      <c r="F1498" s="172">
        <v>2021</v>
      </c>
      <c r="G1498" s="172">
        <v>4</v>
      </c>
      <c r="H1498" s="175"/>
      <c r="I1498" s="57" t="str">
        <f t="shared" si="285"/>
        <v>Q1</v>
      </c>
      <c r="J1498" s="175" t="s">
        <v>1619</v>
      </c>
      <c r="K1498" s="175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78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4">
        <v>0.14130000000000001</v>
      </c>
      <c r="AE1498" s="173">
        <f t="shared" si="288"/>
        <v>0</v>
      </c>
      <c r="AF1498" s="173" t="str">
        <f>IF(AND(COUNTIFS($J$18:J1498,J1498)=1,AE1498=1),1,"")</f>
        <v/>
      </c>
      <c r="AG1498" s="173">
        <f>IF(C1498="","",IF(AND(COUNTIFS($J$18:J1498,J1498)=1,C1498&lt;&gt;""),1,""))</f>
        <v>1</v>
      </c>
      <c r="AH1498" s="173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2">
        <v>2021</v>
      </c>
      <c r="C1499" s="172">
        <v>2</v>
      </c>
      <c r="D1499" s="57" t="str">
        <f t="shared" si="282"/>
        <v>Q4</v>
      </c>
      <c r="E1499" s="16" t="s">
        <v>40</v>
      </c>
      <c r="F1499" s="172">
        <v>2021</v>
      </c>
      <c r="G1499" s="172">
        <v>4</v>
      </c>
      <c r="H1499" s="175"/>
      <c r="I1499" s="57" t="str">
        <f t="shared" si="285"/>
        <v>Q1</v>
      </c>
      <c r="J1499" s="175" t="s">
        <v>1619</v>
      </c>
      <c r="K1499" s="175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78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4">
        <v>0.14130000000000001</v>
      </c>
      <c r="AE1499" s="173">
        <f t="shared" si="288"/>
        <v>0</v>
      </c>
      <c r="AF1499" s="173" t="str">
        <f>IF(AND(COUNTIFS($J$18:J1499,J1499)=1,AE1499=1),1,"")</f>
        <v/>
      </c>
      <c r="AG1499" s="173" t="str">
        <f>IF(C1499="","",IF(AND(COUNTIFS($J$18:J1499,J1499)=1,C1499&lt;&gt;""),1,""))</f>
        <v/>
      </c>
      <c r="AH1499" s="173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2">
        <v>2021</v>
      </c>
      <c r="C1500" s="172">
        <v>2</v>
      </c>
      <c r="D1500" s="57" t="str">
        <f t="shared" si="282"/>
        <v>Q4</v>
      </c>
      <c r="E1500" s="16" t="s">
        <v>40</v>
      </c>
      <c r="F1500" s="172">
        <v>2021</v>
      </c>
      <c r="G1500" s="172">
        <v>4</v>
      </c>
      <c r="H1500" s="175"/>
      <c r="I1500" s="57" t="str">
        <f t="shared" si="285"/>
        <v>Q1</v>
      </c>
      <c r="J1500" s="175" t="s">
        <v>1598</v>
      </c>
      <c r="K1500" s="175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78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4">
        <v>0.129</v>
      </c>
      <c r="AE1500" s="173">
        <f t="shared" si="288"/>
        <v>0</v>
      </c>
      <c r="AF1500" s="173" t="str">
        <f>IF(AND(COUNTIFS($J$18:J1500,J1500)=1,AE1500=1),1,"")</f>
        <v/>
      </c>
      <c r="AG1500" s="173" t="str">
        <f>IF(C1500="","",IF(AND(COUNTIFS($J$18:J1500,J1500)=1,C1500&lt;&gt;""),1,""))</f>
        <v/>
      </c>
      <c r="AH1500" s="173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2">
        <v>2021</v>
      </c>
      <c r="C1501" s="172">
        <v>2</v>
      </c>
      <c r="D1501" s="57" t="str">
        <f t="shared" si="282"/>
        <v>Q4</v>
      </c>
      <c r="E1501" s="16" t="s">
        <v>40</v>
      </c>
      <c r="F1501" s="172">
        <v>2021</v>
      </c>
      <c r="G1501" s="172">
        <v>4</v>
      </c>
      <c r="H1501" s="175"/>
      <c r="I1501" s="57" t="str">
        <f t="shared" si="285"/>
        <v>Q1</v>
      </c>
      <c r="J1501" s="175" t="s">
        <v>1598</v>
      </c>
      <c r="K1501" s="175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78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4">
        <v>0.129</v>
      </c>
      <c r="AE1501" s="173">
        <f t="shared" si="288"/>
        <v>0</v>
      </c>
      <c r="AF1501" s="173" t="str">
        <f>IF(AND(COUNTIFS($J$18:J1501,J1501)=1,AE1501=1),1,"")</f>
        <v/>
      </c>
      <c r="AG1501" s="173" t="str">
        <f>IF(C1501="","",IF(AND(COUNTIFS($J$18:J1501,J1501)=1,C1501&lt;&gt;""),1,""))</f>
        <v/>
      </c>
      <c r="AH1501" s="173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2">
        <v>2021</v>
      </c>
      <c r="C1502" s="172">
        <v>2</v>
      </c>
      <c r="D1502" s="57" t="str">
        <f t="shared" si="282"/>
        <v>Q4</v>
      </c>
      <c r="E1502" s="16" t="s">
        <v>40</v>
      </c>
      <c r="F1502" s="172">
        <v>2021</v>
      </c>
      <c r="G1502" s="172">
        <v>4</v>
      </c>
      <c r="H1502" s="175"/>
      <c r="I1502" s="57" t="str">
        <f t="shared" si="285"/>
        <v>Q1</v>
      </c>
      <c r="J1502" s="175" t="s">
        <v>1598</v>
      </c>
      <c r="K1502" s="175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78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4">
        <v>0.129</v>
      </c>
      <c r="AE1502" s="173">
        <f t="shared" si="288"/>
        <v>0</v>
      </c>
      <c r="AF1502" s="173" t="str">
        <f>IF(AND(COUNTIFS($J$18:J1502,J1502)=1,AE1502=1),1,"")</f>
        <v/>
      </c>
      <c r="AG1502" s="173" t="str">
        <f>IF(C1502="","",IF(AND(COUNTIFS($J$18:J1502,J1502)=1,C1502&lt;&gt;""),1,""))</f>
        <v/>
      </c>
      <c r="AH1502" s="173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2">
        <v>2021</v>
      </c>
      <c r="C1503" s="172">
        <v>3</v>
      </c>
      <c r="D1503" s="57" t="str">
        <f t="shared" si="282"/>
        <v>Q4</v>
      </c>
      <c r="E1503" s="16" t="s">
        <v>40</v>
      </c>
      <c r="F1503" s="172">
        <v>2021</v>
      </c>
      <c r="G1503" s="172">
        <v>4</v>
      </c>
      <c r="H1503" s="175"/>
      <c r="I1503" s="57" t="str">
        <f t="shared" si="285"/>
        <v>Q1</v>
      </c>
      <c r="J1503" s="175" t="s">
        <v>1620</v>
      </c>
      <c r="K1503" s="175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78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4">
        <v>0.10050000000000001</v>
      </c>
      <c r="AE1503" s="173">
        <f t="shared" si="288"/>
        <v>0</v>
      </c>
      <c r="AF1503" s="173" t="str">
        <f>IF(AND(COUNTIFS($J$18:J1503,J1503)=1,AE1503=1),1,"")</f>
        <v/>
      </c>
      <c r="AG1503" s="173">
        <f>IF(C1503="","",IF(AND(COUNTIFS($J$18:J1503,J1503)=1,C1503&lt;&gt;""),1,""))</f>
        <v>1</v>
      </c>
      <c r="AH1503" s="173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2">
        <v>2021</v>
      </c>
      <c r="C1504" s="172">
        <v>3</v>
      </c>
      <c r="D1504" s="57" t="str">
        <f t="shared" si="282"/>
        <v>Q4</v>
      </c>
      <c r="E1504" s="16" t="s">
        <v>40</v>
      </c>
      <c r="F1504" s="172">
        <v>2021</v>
      </c>
      <c r="G1504" s="172">
        <v>4</v>
      </c>
      <c r="H1504" s="175"/>
      <c r="I1504" s="57" t="str">
        <f t="shared" si="285"/>
        <v>Q1</v>
      </c>
      <c r="J1504" s="175" t="s">
        <v>1620</v>
      </c>
      <c r="K1504" s="175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78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4">
        <v>0.10050000000000001</v>
      </c>
      <c r="AE1504" s="173">
        <f t="shared" si="288"/>
        <v>0</v>
      </c>
      <c r="AF1504" s="173" t="str">
        <f>IF(AND(COUNTIFS($J$18:J1504,J1504)=1,AE1504=1),1,"")</f>
        <v/>
      </c>
      <c r="AG1504" s="173" t="str">
        <f>IF(C1504="","",IF(AND(COUNTIFS($J$18:J1504,J1504)=1,C1504&lt;&gt;""),1,""))</f>
        <v/>
      </c>
      <c r="AH1504" s="173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2">
        <v>2021</v>
      </c>
      <c r="C1505" s="172">
        <v>2</v>
      </c>
      <c r="D1505" s="57" t="str">
        <f t="shared" si="282"/>
        <v>Q4</v>
      </c>
      <c r="E1505" s="16" t="s">
        <v>40</v>
      </c>
      <c r="F1505" s="172">
        <v>2021</v>
      </c>
      <c r="G1505" s="172">
        <v>4</v>
      </c>
      <c r="H1505" s="175"/>
      <c r="I1505" s="57" t="str">
        <f t="shared" si="285"/>
        <v>Q1</v>
      </c>
      <c r="J1505" s="175" t="s">
        <v>1622</v>
      </c>
      <c r="K1505" s="175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78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4">
        <v>0.18540000000000001</v>
      </c>
      <c r="AE1505" s="173">
        <f t="shared" si="288"/>
        <v>0</v>
      </c>
      <c r="AF1505" s="173" t="str">
        <f>IF(AND(COUNTIFS($J$18:J1505,J1505)=1,AE1505=1),1,"")</f>
        <v/>
      </c>
      <c r="AG1505" s="173">
        <f>IF(C1505="","",IF(AND(COUNTIFS($J$18:J1505,J1505)=1,C1505&lt;&gt;""),1,""))</f>
        <v>1</v>
      </c>
      <c r="AH1505" s="173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2">
        <v>2021</v>
      </c>
      <c r="C1506" s="172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2">
        <v>2021</v>
      </c>
      <c r="G1506" s="172">
        <v>4</v>
      </c>
      <c r="H1506" s="175"/>
      <c r="I1506" s="57" t="str">
        <f t="shared" si="285"/>
        <v>Q1</v>
      </c>
      <c r="J1506" s="175" t="s">
        <v>1623</v>
      </c>
      <c r="K1506" s="175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78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3">
        <f t="shared" si="288"/>
        <v>0</v>
      </c>
      <c r="AF1506" s="173" t="str">
        <f>IF(AND(COUNTIFS($J$18:J1506,J1506)=1,AE1506=1),1,"")</f>
        <v/>
      </c>
      <c r="AG1506" s="173">
        <f>IF(C1506="","",IF(AND(COUNTIFS($J$18:J1506,J1506)=1,C1506&lt;&gt;""),1,""))</f>
        <v>1</v>
      </c>
      <c r="AH1506" s="173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2">
        <v>2021</v>
      </c>
      <c r="C1507" s="172">
        <v>3</v>
      </c>
      <c r="D1507" s="57" t="str">
        <f t="shared" si="295"/>
        <v>Q4</v>
      </c>
      <c r="E1507" s="16" t="s">
        <v>40</v>
      </c>
      <c r="F1507" s="172">
        <v>2021</v>
      </c>
      <c r="G1507" s="172">
        <v>4</v>
      </c>
      <c r="H1507" s="175"/>
      <c r="I1507" s="57" t="str">
        <f t="shared" si="285"/>
        <v>Q1</v>
      </c>
      <c r="J1507" s="175" t="s">
        <v>1623</v>
      </c>
      <c r="K1507" s="175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78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3">
        <f t="shared" si="288"/>
        <v>0</v>
      </c>
      <c r="AF1507" s="173" t="str">
        <f>IF(AND(COUNTIFS($J$18:J1507,J1507)=1,AE1507=1),1,"")</f>
        <v/>
      </c>
      <c r="AG1507" s="173" t="str">
        <f>IF(C1507="","",IF(AND(COUNTIFS($J$18:J1507,J1507)=1,C1507&lt;&gt;""),1,""))</f>
        <v/>
      </c>
      <c r="AH1507" s="173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2">
        <v>2021</v>
      </c>
      <c r="C1508" s="172">
        <v>3</v>
      </c>
      <c r="D1508" s="57" t="str">
        <f t="shared" si="295"/>
        <v>Q4</v>
      </c>
      <c r="E1508" s="16" t="s">
        <v>40</v>
      </c>
      <c r="F1508" s="172">
        <v>2021</v>
      </c>
      <c r="G1508" s="172">
        <v>4</v>
      </c>
      <c r="H1508" s="175"/>
      <c r="I1508" s="57" t="str">
        <f t="shared" si="285"/>
        <v>Q1</v>
      </c>
      <c r="J1508" s="175" t="s">
        <v>1623</v>
      </c>
      <c r="K1508" s="175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78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3">
        <f t="shared" si="288"/>
        <v>0</v>
      </c>
      <c r="AF1508" s="173" t="str">
        <f>IF(AND(COUNTIFS($J$18:J1508,J1508)=1,AE1508=1),1,"")</f>
        <v/>
      </c>
      <c r="AG1508" s="173" t="str">
        <f>IF(C1508="","",IF(AND(COUNTIFS($J$18:J1508,J1508)=1,C1508&lt;&gt;""),1,""))</f>
        <v/>
      </c>
      <c r="AH1508" s="173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2">
        <v>2021</v>
      </c>
      <c r="C1509" s="172">
        <v>3</v>
      </c>
      <c r="D1509" s="57" t="str">
        <f t="shared" si="295"/>
        <v>Q4</v>
      </c>
      <c r="E1509" s="16" t="s">
        <v>40</v>
      </c>
      <c r="F1509" s="172">
        <v>2021</v>
      </c>
      <c r="G1509" s="172">
        <v>4</v>
      </c>
      <c r="H1509" s="175"/>
      <c r="I1509" s="57" t="str">
        <f t="shared" si="285"/>
        <v>Q1</v>
      </c>
      <c r="J1509" s="175" t="s">
        <v>1624</v>
      </c>
      <c r="K1509" s="175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78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4">
        <v>0.23019999999999999</v>
      </c>
      <c r="AE1509" s="173">
        <f t="shared" si="288"/>
        <v>0</v>
      </c>
      <c r="AF1509" s="173" t="str">
        <f>IF(AND(COUNTIFS($J$18:J1509,J1509)=1,AE1509=1),1,"")</f>
        <v/>
      </c>
      <c r="AG1509" s="173">
        <f>IF(C1509="","",IF(AND(COUNTIFS($J$18:J1509,J1509)=1,C1509&lt;&gt;""),1,""))</f>
        <v>1</v>
      </c>
      <c r="AH1509" s="173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2">
        <v>2021</v>
      </c>
      <c r="C1510" s="172">
        <v>3</v>
      </c>
      <c r="D1510" s="57" t="str">
        <f t="shared" si="295"/>
        <v>Q4</v>
      </c>
      <c r="E1510" s="16" t="s">
        <v>40</v>
      </c>
      <c r="F1510" s="172">
        <v>2021</v>
      </c>
      <c r="G1510" s="172">
        <v>4</v>
      </c>
      <c r="H1510" s="175"/>
      <c r="I1510" s="57" t="str">
        <f t="shared" si="285"/>
        <v>Q1</v>
      </c>
      <c r="J1510" s="175" t="s">
        <v>1624</v>
      </c>
      <c r="K1510" s="175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78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4">
        <v>0.23019999999999999</v>
      </c>
      <c r="AE1510" s="173">
        <f t="shared" si="288"/>
        <v>0</v>
      </c>
      <c r="AF1510" s="173" t="str">
        <f>IF(AND(COUNTIFS($J$18:J1510,J1510)=1,AE1510=1),1,"")</f>
        <v/>
      </c>
      <c r="AG1510" s="173" t="str">
        <f>IF(C1510="","",IF(AND(COUNTIFS($J$18:J1510,J1510)=1,C1510&lt;&gt;""),1,""))</f>
        <v/>
      </c>
      <c r="AH1510" s="173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2">
        <v>2021</v>
      </c>
      <c r="C1511" s="172">
        <v>3</v>
      </c>
      <c r="D1511" s="57" t="str">
        <f t="shared" si="295"/>
        <v>Q4</v>
      </c>
      <c r="E1511" s="16" t="s">
        <v>40</v>
      </c>
      <c r="F1511" s="172">
        <v>2021</v>
      </c>
      <c r="G1511" s="172">
        <v>4</v>
      </c>
      <c r="H1511" s="175"/>
      <c r="I1511" s="57" t="str">
        <f t="shared" si="285"/>
        <v>Q1</v>
      </c>
      <c r="J1511" s="175" t="s">
        <v>1626</v>
      </c>
      <c r="K1511" s="175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78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4">
        <v>0.1439</v>
      </c>
      <c r="AE1511" s="173">
        <f t="shared" si="288"/>
        <v>1</v>
      </c>
      <c r="AF1511" s="173">
        <f>IF(AND(COUNTIFS($J$18:J1511,J1511)=1,AE1511=1),1,"")</f>
        <v>1</v>
      </c>
      <c r="AG1511" s="173">
        <f>IF(C1511="","",IF(AND(COUNTIFS($J$18:J1511,J1511)=1,C1511&lt;&gt;""),1,""))</f>
        <v>1</v>
      </c>
      <c r="AH1511" s="173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2">
        <v>2021</v>
      </c>
      <c r="C1512" s="172">
        <v>2</v>
      </c>
      <c r="D1512" s="57" t="str">
        <f t="shared" si="295"/>
        <v>Q4</v>
      </c>
      <c r="E1512" s="16" t="s">
        <v>40</v>
      </c>
      <c r="F1512" s="172">
        <v>2021</v>
      </c>
      <c r="G1512" s="172">
        <v>4</v>
      </c>
      <c r="H1512" s="175"/>
      <c r="I1512" s="57" t="str">
        <f t="shared" si="285"/>
        <v>Q1</v>
      </c>
      <c r="J1512" s="175" t="s">
        <v>1627</v>
      </c>
      <c r="K1512" s="175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78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4">
        <v>0.13020000000000001</v>
      </c>
      <c r="AE1512" s="173">
        <f t="shared" si="288"/>
        <v>1</v>
      </c>
      <c r="AF1512" s="173">
        <f>IF(AND(COUNTIFS($J$18:J1512,J1512)=1,AE1512=1),1,"")</f>
        <v>1</v>
      </c>
      <c r="AG1512" s="173">
        <f>IF(C1512="","",IF(AND(COUNTIFS($J$18:J1512,J1512)=1,C1512&lt;&gt;""),1,""))</f>
        <v>1</v>
      </c>
      <c r="AH1512" s="173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2">
        <v>2021</v>
      </c>
      <c r="C1513" s="172">
        <v>2</v>
      </c>
      <c r="D1513" s="57" t="str">
        <f t="shared" si="295"/>
        <v>Q4</v>
      </c>
      <c r="E1513" s="16" t="s">
        <v>40</v>
      </c>
      <c r="F1513" s="172">
        <v>2021</v>
      </c>
      <c r="G1513" s="172">
        <v>4</v>
      </c>
      <c r="H1513" s="175"/>
      <c r="I1513" s="57" t="str">
        <f t="shared" si="285"/>
        <v>Q1</v>
      </c>
      <c r="J1513" s="175" t="s">
        <v>1627</v>
      </c>
      <c r="K1513" s="175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78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4">
        <v>0.13020000000000001</v>
      </c>
      <c r="AE1513" s="173">
        <f t="shared" si="288"/>
        <v>1</v>
      </c>
      <c r="AF1513" s="173" t="str">
        <f>IF(AND(COUNTIFS($J$18:J1513,J1513)=1,AE1513=1),1,"")</f>
        <v/>
      </c>
      <c r="AG1513" s="173" t="str">
        <f>IF(C1513="","",IF(AND(COUNTIFS($J$18:J1513,J1513)=1,C1513&lt;&gt;""),1,""))</f>
        <v/>
      </c>
      <c r="AH1513" s="173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2">
        <v>2021</v>
      </c>
      <c r="C1514" s="172">
        <v>3</v>
      </c>
      <c r="D1514" s="57" t="str">
        <f t="shared" si="295"/>
        <v>Q4</v>
      </c>
      <c r="E1514" s="16" t="s">
        <v>40</v>
      </c>
      <c r="F1514" s="172">
        <v>2021</v>
      </c>
      <c r="G1514" s="172">
        <v>4</v>
      </c>
      <c r="H1514" s="175"/>
      <c r="I1514" s="57" t="str">
        <f t="shared" si="285"/>
        <v>Q1</v>
      </c>
      <c r="J1514" s="175" t="s">
        <v>1629</v>
      </c>
      <c r="K1514" s="175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78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4">
        <v>0.16489999999999999</v>
      </c>
      <c r="AE1514" s="173">
        <f t="shared" si="288"/>
        <v>1</v>
      </c>
      <c r="AF1514" s="173">
        <f>IF(AND(COUNTIFS($J$18:J1514,J1514)=1,AE1514=1),1,"")</f>
        <v>1</v>
      </c>
      <c r="AG1514" s="173">
        <f>IF(C1514="","",IF(AND(COUNTIFS($J$18:J1514,J1514)=1,C1514&lt;&gt;""),1,""))</f>
        <v>1</v>
      </c>
      <c r="AH1514" s="173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2">
        <v>2021</v>
      </c>
      <c r="C1515" s="172">
        <v>3</v>
      </c>
      <c r="D1515" s="57" t="str">
        <f t="shared" si="295"/>
        <v>Q4</v>
      </c>
      <c r="E1515" s="16" t="s">
        <v>40</v>
      </c>
      <c r="F1515" s="172">
        <v>2021</v>
      </c>
      <c r="G1515" s="172">
        <v>4</v>
      </c>
      <c r="H1515" s="175"/>
      <c r="I1515" s="57" t="str">
        <f t="shared" si="285"/>
        <v>Q1</v>
      </c>
      <c r="J1515" s="175" t="s">
        <v>1631</v>
      </c>
      <c r="K1515" s="175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78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4">
        <v>0.19500000000000001</v>
      </c>
      <c r="AE1515" s="173">
        <f t="shared" si="288"/>
        <v>0</v>
      </c>
      <c r="AF1515" s="173" t="str">
        <f>IF(AND(COUNTIFS($J$18:J1515,J1515)=1,AE1515=1),1,"")</f>
        <v/>
      </c>
      <c r="AG1515" s="173">
        <f>IF(C1515="","",IF(AND(COUNTIFS($J$18:J1515,J1515)=1,C1515&lt;&gt;""),1,""))</f>
        <v>1</v>
      </c>
      <c r="AH1515" s="173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2">
        <v>2021</v>
      </c>
      <c r="C1516" s="172">
        <v>3</v>
      </c>
      <c r="D1516" s="57" t="str">
        <f t="shared" si="295"/>
        <v>Q4</v>
      </c>
      <c r="E1516" s="16" t="s">
        <v>40</v>
      </c>
      <c r="F1516" s="172">
        <v>2021</v>
      </c>
      <c r="G1516" s="172">
        <v>4</v>
      </c>
      <c r="H1516" s="175"/>
      <c r="I1516" s="57" t="str">
        <f t="shared" si="285"/>
        <v>Q1</v>
      </c>
      <c r="J1516" s="175" t="s">
        <v>1631</v>
      </c>
      <c r="K1516" s="175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78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4">
        <v>0.19500000000000001</v>
      </c>
      <c r="AE1516" s="173">
        <f t="shared" si="288"/>
        <v>0</v>
      </c>
      <c r="AF1516" s="173" t="str">
        <f>IF(AND(COUNTIFS($J$18:J1516,J1516)=1,AE1516=1),1,"")</f>
        <v/>
      </c>
      <c r="AG1516" s="173" t="str">
        <f>IF(C1516="","",IF(AND(COUNTIFS($J$18:J1516,J1516)=1,C1516&lt;&gt;""),1,""))</f>
        <v/>
      </c>
      <c r="AH1516" s="173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2">
        <v>2021</v>
      </c>
      <c r="C1517" s="172">
        <v>4</v>
      </c>
      <c r="D1517" s="57" t="str">
        <f t="shared" si="295"/>
        <v>Q1</v>
      </c>
      <c r="E1517" s="16" t="s">
        <v>40</v>
      </c>
      <c r="F1517" s="172">
        <v>2021</v>
      </c>
      <c r="G1517" s="172">
        <v>4</v>
      </c>
      <c r="H1517" s="175"/>
      <c r="I1517" s="57" t="str">
        <f t="shared" si="285"/>
        <v>Q1</v>
      </c>
      <c r="J1517" s="175" t="s">
        <v>1632</v>
      </c>
      <c r="K1517" s="175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78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4">
        <v>0.1421</v>
      </c>
      <c r="AE1517" s="173">
        <f t="shared" si="288"/>
        <v>1</v>
      </c>
      <c r="AF1517" s="173">
        <f>IF(AND(COUNTIFS($J$18:J1517,J1517)=1,AE1517=1),1,"")</f>
        <v>1</v>
      </c>
      <c r="AG1517" s="173">
        <f>IF(C1517="","",IF(AND(COUNTIFS($J$18:J1517,J1517)=1,C1517&lt;&gt;""),1,""))</f>
        <v>1</v>
      </c>
      <c r="AH1517" s="173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2">
        <v>2021</v>
      </c>
      <c r="C1518" s="172">
        <v>4</v>
      </c>
      <c r="D1518" s="57" t="str">
        <f t="shared" si="295"/>
        <v>Q1</v>
      </c>
      <c r="E1518" s="16" t="s">
        <v>40</v>
      </c>
      <c r="F1518" s="172">
        <v>2021</v>
      </c>
      <c r="G1518" s="172">
        <v>4</v>
      </c>
      <c r="H1518" s="175"/>
      <c r="I1518" s="57" t="str">
        <f t="shared" si="285"/>
        <v>Q1</v>
      </c>
      <c r="J1518" s="175" t="s">
        <v>1634</v>
      </c>
      <c r="K1518" s="175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78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4">
        <v>0.13450000000000001</v>
      </c>
      <c r="AE1518" s="173">
        <f t="shared" si="288"/>
        <v>1</v>
      </c>
      <c r="AF1518" s="173">
        <f>IF(AND(COUNTIFS($J$18:J1518,J1518)=1,AE1518=1),1,"")</f>
        <v>1</v>
      </c>
      <c r="AG1518" s="173">
        <f>IF(C1518="","",IF(AND(COUNTIFS($J$18:J1518,J1518)=1,C1518&lt;&gt;""),1,""))</f>
        <v>1</v>
      </c>
      <c r="AH1518" s="173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2">
        <v>2021</v>
      </c>
      <c r="C1519" s="172">
        <v>4</v>
      </c>
      <c r="D1519" s="57" t="str">
        <f t="shared" si="295"/>
        <v>Q1</v>
      </c>
      <c r="E1519" s="16" t="s">
        <v>40</v>
      </c>
      <c r="F1519" s="172">
        <v>2021</v>
      </c>
      <c r="G1519" s="172">
        <v>4</v>
      </c>
      <c r="H1519" s="175"/>
      <c r="I1519" s="57" t="str">
        <f t="shared" si="285"/>
        <v>Q1</v>
      </c>
      <c r="J1519" s="175" t="s">
        <v>1636</v>
      </c>
      <c r="K1519" s="175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78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4">
        <v>0.12859999999999999</v>
      </c>
      <c r="AE1519" s="173">
        <f t="shared" si="288"/>
        <v>1</v>
      </c>
      <c r="AF1519" s="173">
        <f>IF(AND(COUNTIFS($J$18:J1519,J1519)=1,AE1519=1),1,"")</f>
        <v>1</v>
      </c>
      <c r="AG1519" s="173">
        <f>IF(C1519="","",IF(AND(COUNTIFS($J$18:J1519,J1519)=1,C1519&lt;&gt;""),1,""))</f>
        <v>1</v>
      </c>
      <c r="AH1519" s="173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2">
        <v>2021</v>
      </c>
      <c r="C1520" s="172">
        <v>4</v>
      </c>
      <c r="D1520" s="57" t="str">
        <f t="shared" si="295"/>
        <v>Q1</v>
      </c>
      <c r="E1520" s="16" t="s">
        <v>40</v>
      </c>
      <c r="F1520" s="172">
        <v>2021</v>
      </c>
      <c r="G1520" s="172">
        <v>4</v>
      </c>
      <c r="H1520" s="175"/>
      <c r="I1520" s="57" t="str">
        <f t="shared" si="285"/>
        <v>Q1</v>
      </c>
      <c r="J1520" s="175" t="s">
        <v>1636</v>
      </c>
      <c r="K1520" s="175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78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4">
        <v>0.12859999999999999</v>
      </c>
      <c r="AE1520" s="173">
        <f t="shared" si="288"/>
        <v>1</v>
      </c>
      <c r="AF1520" s="173" t="str">
        <f>IF(AND(COUNTIFS($J$18:J1520,J1520)=1,AE1520=1),1,"")</f>
        <v/>
      </c>
      <c r="AG1520" s="173" t="str">
        <f>IF(C1520="","",IF(AND(COUNTIFS($J$18:J1520,J1520)=1,C1520&lt;&gt;""),1,""))</f>
        <v/>
      </c>
      <c r="AH1520" s="173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2">
        <v>2021</v>
      </c>
      <c r="C1521" s="172">
        <v>3</v>
      </c>
      <c r="D1521" s="57" t="str">
        <f t="shared" si="295"/>
        <v>Q4</v>
      </c>
      <c r="E1521" s="16" t="s">
        <v>35</v>
      </c>
      <c r="F1521" s="172">
        <v>2021</v>
      </c>
      <c r="G1521" s="172">
        <v>3</v>
      </c>
      <c r="H1521" s="175"/>
      <c r="I1521" s="57" t="str">
        <f t="shared" si="285"/>
        <v>Q4</v>
      </c>
      <c r="J1521" s="175" t="s">
        <v>1638</v>
      </c>
      <c r="K1521" s="175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78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4">
        <v>9.0499999999999997E-2</v>
      </c>
      <c r="AE1521" s="173">
        <f t="shared" si="288"/>
        <v>0</v>
      </c>
      <c r="AF1521" s="173" t="str">
        <f>IF(AND(COUNTIFS($J$18:J1521,J1521)=1,AE1521=1),1,"")</f>
        <v/>
      </c>
      <c r="AG1521" s="173">
        <f>IF(C1521="","",IF(AND(COUNTIFS($J$18:J1521,J1521)=1,C1521&lt;&gt;""),1,""))</f>
        <v>1</v>
      </c>
      <c r="AH1521" s="173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2">
        <v>2021</v>
      </c>
      <c r="C1522" s="172">
        <v>3</v>
      </c>
      <c r="D1522" s="57" t="str">
        <f t="shared" si="295"/>
        <v>Q4</v>
      </c>
      <c r="E1522" s="16" t="s">
        <v>35</v>
      </c>
      <c r="F1522" s="172">
        <v>2021</v>
      </c>
      <c r="G1522" s="172">
        <v>3</v>
      </c>
      <c r="H1522" s="175"/>
      <c r="I1522" s="57" t="str">
        <f t="shared" si="285"/>
        <v>Q4</v>
      </c>
      <c r="J1522" s="175" t="s">
        <v>1638</v>
      </c>
      <c r="K1522" s="175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78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4">
        <v>9.0499999999999997E-2</v>
      </c>
      <c r="AE1522" s="173">
        <f t="shared" si="288"/>
        <v>0</v>
      </c>
      <c r="AF1522" s="173" t="str">
        <f>IF(AND(COUNTIFS($J$18:J1522,J1522)=1,AE1522=1),1,"")</f>
        <v/>
      </c>
      <c r="AG1522" s="173" t="str">
        <f>IF(C1522="","",IF(AND(COUNTIFS($J$18:J1522,J1522)=1,C1522&lt;&gt;""),1,""))</f>
        <v/>
      </c>
      <c r="AH1522" s="173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2">
        <v>2021</v>
      </c>
      <c r="C1523" s="172">
        <v>3</v>
      </c>
      <c r="D1523" s="57" t="str">
        <f t="shared" si="295"/>
        <v>Q4</v>
      </c>
      <c r="E1523" s="16" t="s">
        <v>35</v>
      </c>
      <c r="F1523" s="172">
        <v>2021</v>
      </c>
      <c r="G1523" s="172">
        <v>3</v>
      </c>
      <c r="H1523" s="175"/>
      <c r="I1523" s="57" t="str">
        <f t="shared" si="285"/>
        <v>Q4</v>
      </c>
      <c r="J1523" s="175" t="s">
        <v>1638</v>
      </c>
      <c r="K1523" s="175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78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4">
        <v>9.0499999999999997E-2</v>
      </c>
      <c r="AE1523" s="173">
        <f t="shared" si="288"/>
        <v>0</v>
      </c>
      <c r="AF1523" s="173" t="str">
        <f>IF(AND(COUNTIFS($J$18:J1523,J1523)=1,AE1523=1),1,"")</f>
        <v/>
      </c>
      <c r="AG1523" s="173" t="str">
        <f>IF(C1523="","",IF(AND(COUNTIFS($J$18:J1523,J1523)=1,C1523&lt;&gt;""),1,""))</f>
        <v/>
      </c>
      <c r="AH1523" s="173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2">
        <v>2021</v>
      </c>
      <c r="C1524" s="172">
        <v>3</v>
      </c>
      <c r="D1524" s="57" t="str">
        <f t="shared" si="295"/>
        <v>Q4</v>
      </c>
      <c r="E1524" s="16" t="s">
        <v>35</v>
      </c>
      <c r="F1524" s="172">
        <v>2021</v>
      </c>
      <c r="G1524" s="172">
        <v>3</v>
      </c>
      <c r="H1524" s="175"/>
      <c r="I1524" s="57" t="str">
        <f t="shared" si="285"/>
        <v>Q4</v>
      </c>
      <c r="J1524" s="175" t="s">
        <v>1638</v>
      </c>
      <c r="K1524" s="175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78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4">
        <v>9.0499999999999997E-2</v>
      </c>
      <c r="AE1524" s="173">
        <f t="shared" si="288"/>
        <v>0</v>
      </c>
      <c r="AF1524" s="173" t="str">
        <f>IF(AND(COUNTIFS($J$18:J1524,J1524)=1,AE1524=1),1,"")</f>
        <v/>
      </c>
      <c r="AG1524" s="173" t="str">
        <f>IF(C1524="","",IF(AND(COUNTIFS($J$18:J1524,J1524)=1,C1524&lt;&gt;""),1,""))</f>
        <v/>
      </c>
      <c r="AH1524" s="173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2">
        <v>2021</v>
      </c>
      <c r="C1525" s="172">
        <v>3</v>
      </c>
      <c r="D1525" s="57" t="str">
        <f t="shared" si="295"/>
        <v>Q4</v>
      </c>
      <c r="E1525" s="16" t="s">
        <v>35</v>
      </c>
      <c r="F1525" s="172">
        <v>2021</v>
      </c>
      <c r="G1525" s="172">
        <v>3</v>
      </c>
      <c r="H1525" s="175"/>
      <c r="I1525" s="57" t="str">
        <f t="shared" si="285"/>
        <v>Q4</v>
      </c>
      <c r="J1525" s="175" t="s">
        <v>1638</v>
      </c>
      <c r="K1525" s="175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78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4">
        <v>9.0499999999999997E-2</v>
      </c>
      <c r="AE1525" s="173">
        <f t="shared" si="288"/>
        <v>0</v>
      </c>
      <c r="AF1525" s="173" t="str">
        <f>IF(AND(COUNTIFS($J$18:J1525,J1525)=1,AE1525=1),1,"")</f>
        <v/>
      </c>
      <c r="AG1525" s="173" t="str">
        <f>IF(C1525="","",IF(AND(COUNTIFS($J$18:J1525,J1525)=1,C1525&lt;&gt;""),1,""))</f>
        <v/>
      </c>
      <c r="AH1525" s="173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2">
        <v>2021</v>
      </c>
      <c r="C1526" s="172">
        <v>3</v>
      </c>
      <c r="D1526" s="57" t="str">
        <f t="shared" si="295"/>
        <v>Q4</v>
      </c>
      <c r="E1526" s="16" t="s">
        <v>35</v>
      </c>
      <c r="F1526" s="172">
        <v>2021</v>
      </c>
      <c r="G1526" s="172">
        <v>3</v>
      </c>
      <c r="H1526" s="175"/>
      <c r="I1526" s="57" t="str">
        <f t="shared" si="285"/>
        <v>Q4</v>
      </c>
      <c r="J1526" s="175" t="s">
        <v>1638</v>
      </c>
      <c r="K1526" s="175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78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4">
        <v>9.0499999999999997E-2</v>
      </c>
      <c r="AE1526" s="173">
        <f t="shared" si="288"/>
        <v>0</v>
      </c>
      <c r="AF1526" s="173" t="str">
        <f>IF(AND(COUNTIFS($J$18:J1526,J1526)=1,AE1526=1),1,"")</f>
        <v/>
      </c>
      <c r="AG1526" s="173" t="str">
        <f>IF(C1526="","",IF(AND(COUNTIFS($J$18:J1526,J1526)=1,C1526&lt;&gt;""),1,""))</f>
        <v/>
      </c>
      <c r="AH1526" s="173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2">
        <v>2021</v>
      </c>
      <c r="C1527" s="172">
        <v>3</v>
      </c>
      <c r="D1527" s="57" t="str">
        <f t="shared" si="295"/>
        <v>Q4</v>
      </c>
      <c r="E1527" s="16" t="s">
        <v>35</v>
      </c>
      <c r="F1527" s="172">
        <v>2021</v>
      </c>
      <c r="G1527" s="172">
        <v>3</v>
      </c>
      <c r="H1527" s="175"/>
      <c r="I1527" s="57" t="str">
        <f t="shared" si="285"/>
        <v>Q4</v>
      </c>
      <c r="J1527" s="175" t="s">
        <v>1638</v>
      </c>
      <c r="K1527" s="175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78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4">
        <v>9.0499999999999997E-2</v>
      </c>
      <c r="AE1527" s="173">
        <f t="shared" si="288"/>
        <v>0</v>
      </c>
      <c r="AF1527" s="173" t="str">
        <f>IF(AND(COUNTIFS($J$18:J1527,J1527)=1,AE1527=1),1,"")</f>
        <v/>
      </c>
      <c r="AG1527" s="173" t="str">
        <f>IF(C1527="","",IF(AND(COUNTIFS($J$18:J1527,J1527)=1,C1527&lt;&gt;""),1,""))</f>
        <v/>
      </c>
      <c r="AH1527" s="173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2">
        <v>2021</v>
      </c>
      <c r="C1528" s="172">
        <v>3</v>
      </c>
      <c r="D1528" s="57" t="str">
        <f t="shared" si="295"/>
        <v>Q4</v>
      </c>
      <c r="E1528" s="16" t="s">
        <v>35</v>
      </c>
      <c r="F1528" s="172">
        <v>2021</v>
      </c>
      <c r="G1528" s="172">
        <v>3</v>
      </c>
      <c r="H1528" s="175"/>
      <c r="I1528" s="57" t="str">
        <f t="shared" si="285"/>
        <v>Q4</v>
      </c>
      <c r="J1528" s="175" t="s">
        <v>1638</v>
      </c>
      <c r="K1528" s="175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78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4">
        <v>9.0499999999999997E-2</v>
      </c>
      <c r="AE1528" s="173">
        <f t="shared" si="288"/>
        <v>0</v>
      </c>
      <c r="AF1528" s="173" t="str">
        <f>IF(AND(COUNTIFS($J$18:J1528,J1528)=1,AE1528=1),1,"")</f>
        <v/>
      </c>
      <c r="AG1528" s="173" t="str">
        <f>IF(C1528="","",IF(AND(COUNTIFS($J$18:J1528,J1528)=1,C1528&lt;&gt;""),1,""))</f>
        <v/>
      </c>
      <c r="AH1528" s="173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2">
        <v>2021</v>
      </c>
      <c r="C1529" s="172">
        <v>1</v>
      </c>
      <c r="D1529" s="57" t="str">
        <f t="shared" si="295"/>
        <v>Q4</v>
      </c>
      <c r="E1529" s="16" t="s">
        <v>40</v>
      </c>
      <c r="F1529" s="172">
        <v>2021</v>
      </c>
      <c r="G1529" s="172">
        <v>5</v>
      </c>
      <c r="H1529" s="175"/>
      <c r="I1529" s="57" t="str">
        <f t="shared" si="285"/>
        <v>Q1</v>
      </c>
      <c r="J1529" s="175" t="s">
        <v>1640</v>
      </c>
      <c r="K1529" s="175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78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4">
        <v>0.12709999999999999</v>
      </c>
      <c r="AE1529" s="173">
        <f t="shared" si="288"/>
        <v>1</v>
      </c>
      <c r="AF1529" s="173">
        <f>IF(AND(COUNTIFS($J$18:J1529,J1529)=1,AE1529=1),1,"")</f>
        <v>1</v>
      </c>
      <c r="AG1529" s="173">
        <f>IF(C1529="","",IF(AND(COUNTIFS($J$18:J1529,J1529)=1,C1529&lt;&gt;""),1,""))</f>
        <v>1</v>
      </c>
      <c r="AH1529" s="173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2">
        <v>2021</v>
      </c>
      <c r="C1530" s="172">
        <v>1</v>
      </c>
      <c r="D1530" s="57" t="str">
        <f t="shared" si="295"/>
        <v>Q4</v>
      </c>
      <c r="E1530" s="16" t="s">
        <v>40</v>
      </c>
      <c r="F1530" s="172">
        <v>2021</v>
      </c>
      <c r="G1530" s="172">
        <v>5</v>
      </c>
      <c r="H1530" s="175"/>
      <c r="I1530" s="57" t="str">
        <f t="shared" si="285"/>
        <v>Q1</v>
      </c>
      <c r="J1530" s="175" t="s">
        <v>1640</v>
      </c>
      <c r="K1530" s="175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78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4">
        <v>0.12709999999999999</v>
      </c>
      <c r="AE1530" s="173">
        <f t="shared" si="288"/>
        <v>1</v>
      </c>
      <c r="AF1530" s="173" t="str">
        <f>IF(AND(COUNTIFS($J$18:J1530,J1530)=1,AE1530=1),1,"")</f>
        <v/>
      </c>
      <c r="AG1530" s="173" t="str">
        <f>IF(C1530="","",IF(AND(COUNTIFS($J$18:J1530,J1530)=1,C1530&lt;&gt;""),1,""))</f>
        <v/>
      </c>
      <c r="AH1530" s="173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2">
        <v>2021</v>
      </c>
      <c r="C1531" s="172">
        <v>1</v>
      </c>
      <c r="D1531" s="57" t="str">
        <f t="shared" si="295"/>
        <v>Q4</v>
      </c>
      <c r="E1531" s="16" t="s">
        <v>40</v>
      </c>
      <c r="F1531" s="172">
        <v>2021</v>
      </c>
      <c r="G1531" s="172">
        <v>5</v>
      </c>
      <c r="H1531" s="175"/>
      <c r="I1531" s="57" t="str">
        <f t="shared" si="285"/>
        <v>Q1</v>
      </c>
      <c r="J1531" s="175" t="s">
        <v>1642</v>
      </c>
      <c r="K1531" s="175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78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4">
        <v>0.1149</v>
      </c>
      <c r="AE1531" s="173">
        <f t="shared" si="288"/>
        <v>0</v>
      </c>
      <c r="AF1531" s="173" t="str">
        <f>IF(AND(COUNTIFS($J$18:J1531,J1531)=1,AE1531=1),1,"")</f>
        <v/>
      </c>
      <c r="AG1531" s="173">
        <f>IF(C1531="","",IF(AND(COUNTIFS($J$18:J1531,J1531)=1,C1531&lt;&gt;""),1,""))</f>
        <v>1</v>
      </c>
      <c r="AH1531" s="173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2">
        <v>2021</v>
      </c>
      <c r="C1532" s="172">
        <v>1</v>
      </c>
      <c r="D1532" s="57" t="str">
        <f t="shared" si="295"/>
        <v>Q4</v>
      </c>
      <c r="E1532" s="16" t="s">
        <v>40</v>
      </c>
      <c r="F1532" s="172">
        <v>2021</v>
      </c>
      <c r="G1532" s="172">
        <v>5</v>
      </c>
      <c r="H1532" s="175"/>
      <c r="I1532" s="57" t="str">
        <f t="shared" si="285"/>
        <v>Q1</v>
      </c>
      <c r="J1532" s="175" t="s">
        <v>1642</v>
      </c>
      <c r="K1532" s="175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78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4">
        <v>0.1149</v>
      </c>
      <c r="AE1532" s="173">
        <f t="shared" si="288"/>
        <v>0</v>
      </c>
      <c r="AF1532" s="173" t="str">
        <f>IF(AND(COUNTIFS($J$18:J1532,J1532)=1,AE1532=1),1,"")</f>
        <v/>
      </c>
      <c r="AG1532" s="173" t="str">
        <f>IF(C1532="","",IF(AND(COUNTIFS($J$18:J1532,J1532)=1,C1532&lt;&gt;""),1,""))</f>
        <v/>
      </c>
      <c r="AH1532" s="173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2">
        <v>2021</v>
      </c>
      <c r="C1533" s="172">
        <v>1</v>
      </c>
      <c r="D1533" s="57" t="str">
        <f t="shared" si="295"/>
        <v>Q4</v>
      </c>
      <c r="E1533" s="16" t="s">
        <v>40</v>
      </c>
      <c r="F1533" s="172">
        <v>2021</v>
      </c>
      <c r="G1533" s="172">
        <v>5</v>
      </c>
      <c r="H1533" s="175"/>
      <c r="I1533" s="57" t="str">
        <f t="shared" si="285"/>
        <v>Q1</v>
      </c>
      <c r="J1533" s="175" t="s">
        <v>1642</v>
      </c>
      <c r="K1533" s="175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78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4">
        <v>0.1149</v>
      </c>
      <c r="AE1533" s="173">
        <f t="shared" si="288"/>
        <v>0</v>
      </c>
      <c r="AF1533" s="173" t="str">
        <f>IF(AND(COUNTIFS($J$18:J1533,J1533)=1,AE1533=1),1,"")</f>
        <v/>
      </c>
      <c r="AG1533" s="173" t="str">
        <f>IF(C1533="","",IF(AND(COUNTIFS($J$18:J1533,J1533)=1,C1533&lt;&gt;""),1,""))</f>
        <v/>
      </c>
      <c r="AH1533" s="173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2">
        <v>2021</v>
      </c>
      <c r="C1534" s="172">
        <v>1</v>
      </c>
      <c r="D1534" s="57" t="str">
        <f t="shared" si="295"/>
        <v>Q4</v>
      </c>
      <c r="E1534" s="16" t="s">
        <v>40</v>
      </c>
      <c r="F1534" s="172">
        <v>2021</v>
      </c>
      <c r="G1534" s="172">
        <v>5</v>
      </c>
      <c r="H1534" s="175"/>
      <c r="I1534" s="57" t="str">
        <f t="shared" si="285"/>
        <v>Q1</v>
      </c>
      <c r="J1534" s="175" t="s">
        <v>1642</v>
      </c>
      <c r="K1534" s="175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78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4">
        <v>0.1149</v>
      </c>
      <c r="AE1534" s="173">
        <f t="shared" si="288"/>
        <v>0</v>
      </c>
      <c r="AF1534" s="173" t="str">
        <f>IF(AND(COUNTIFS($J$18:J1534,J1534)=1,AE1534=1),1,"")</f>
        <v/>
      </c>
      <c r="AG1534" s="173" t="str">
        <f>IF(C1534="","",IF(AND(COUNTIFS($J$18:J1534,J1534)=1,C1534&lt;&gt;""),1,""))</f>
        <v/>
      </c>
      <c r="AH1534" s="173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2">
        <v>2021</v>
      </c>
      <c r="C1535" s="172">
        <v>1</v>
      </c>
      <c r="D1535" s="57" t="str">
        <f t="shared" si="295"/>
        <v>Q4</v>
      </c>
      <c r="E1535" s="16" t="s">
        <v>40</v>
      </c>
      <c r="F1535" s="172">
        <v>2021</v>
      </c>
      <c r="G1535" s="172">
        <v>5</v>
      </c>
      <c r="H1535" s="175"/>
      <c r="I1535" s="57" t="str">
        <f t="shared" si="285"/>
        <v>Q1</v>
      </c>
      <c r="J1535" s="175" t="s">
        <v>1642</v>
      </c>
      <c r="K1535" s="175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78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4">
        <v>0.1149</v>
      </c>
      <c r="AE1535" s="173">
        <f t="shared" si="288"/>
        <v>0</v>
      </c>
      <c r="AF1535" s="173" t="str">
        <f>IF(AND(COUNTIFS($J$18:J1535,J1535)=1,AE1535=1),1,"")</f>
        <v/>
      </c>
      <c r="AG1535" s="173" t="str">
        <f>IF(C1535="","",IF(AND(COUNTIFS($J$18:J1535,J1535)=1,C1535&lt;&gt;""),1,""))</f>
        <v/>
      </c>
      <c r="AH1535" s="173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2">
        <v>2021</v>
      </c>
      <c r="C1536" s="172">
        <v>1</v>
      </c>
      <c r="D1536" s="57" t="str">
        <f t="shared" si="295"/>
        <v>Q4</v>
      </c>
      <c r="E1536" s="16" t="s">
        <v>40</v>
      </c>
      <c r="F1536" s="172">
        <v>2021</v>
      </c>
      <c r="G1536" s="172">
        <v>5</v>
      </c>
      <c r="H1536" s="175"/>
      <c r="I1536" s="57" t="str">
        <f t="shared" si="285"/>
        <v>Q1</v>
      </c>
      <c r="J1536" s="175" t="s">
        <v>1642</v>
      </c>
      <c r="K1536" s="175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78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4">
        <v>0.1149</v>
      </c>
      <c r="AE1536" s="173">
        <f t="shared" si="288"/>
        <v>0</v>
      </c>
      <c r="AF1536" s="173" t="str">
        <f>IF(AND(COUNTIFS($J$18:J1536,J1536)=1,AE1536=1),1,"")</f>
        <v/>
      </c>
      <c r="AG1536" s="173" t="str">
        <f>IF(C1536="","",IF(AND(COUNTIFS($J$18:J1536,J1536)=1,C1536&lt;&gt;""),1,""))</f>
        <v/>
      </c>
      <c r="AH1536" s="173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2">
        <v>2021</v>
      </c>
      <c r="C1537" s="172">
        <v>1</v>
      </c>
      <c r="D1537" s="57" t="str">
        <f t="shared" si="295"/>
        <v>Q4</v>
      </c>
      <c r="E1537" s="16" t="s">
        <v>40</v>
      </c>
      <c r="F1537" s="172">
        <v>2021</v>
      </c>
      <c r="G1537" s="172">
        <v>5</v>
      </c>
      <c r="H1537" s="175"/>
      <c r="I1537" s="57" t="str">
        <f t="shared" si="285"/>
        <v>Q1</v>
      </c>
      <c r="J1537" s="175" t="s">
        <v>1644</v>
      </c>
      <c r="K1537" s="175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78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4">
        <v>0.15210000000000001</v>
      </c>
      <c r="AE1537" s="173">
        <f t="shared" si="288"/>
        <v>0</v>
      </c>
      <c r="AF1537" s="173" t="str">
        <f>IF(AND(COUNTIFS($J$18:J1537,J1537)=1,AE1537=1),1,"")</f>
        <v/>
      </c>
      <c r="AG1537" s="173">
        <f>IF(C1537="","",IF(AND(COUNTIFS($J$18:J1537,J1537)=1,C1537&lt;&gt;""),1,""))</f>
        <v>1</v>
      </c>
      <c r="AH1537" s="173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2">
        <v>2021</v>
      </c>
      <c r="C1538" s="172">
        <v>1</v>
      </c>
      <c r="D1538" s="57" t="str">
        <f t="shared" si="295"/>
        <v>Q4</v>
      </c>
      <c r="E1538" s="16" t="s">
        <v>40</v>
      </c>
      <c r="F1538" s="172">
        <v>2021</v>
      </c>
      <c r="G1538" s="172">
        <v>5</v>
      </c>
      <c r="H1538" s="175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5" t="s">
        <v>1646</v>
      </c>
      <c r="K1538" s="175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78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4">
        <v>0.1036</v>
      </c>
      <c r="AE1538" s="173">
        <f t="shared" ref="AE1538:AE1601" si="301">IF(Q1538="","",IF(Q1538="Yes",1,0))</f>
        <v>0</v>
      </c>
      <c r="AF1538" s="173" t="str">
        <f>IF(AND(COUNTIFS($J$18:J1538,J1538)=1,AE1538=1),1,"")</f>
        <v/>
      </c>
      <c r="AG1538" s="173">
        <f>IF(C1538="","",IF(AND(COUNTIFS($J$18:J1538,J1538)=1,C1538&lt;&gt;""),1,""))</f>
        <v>1</v>
      </c>
      <c r="AH1538" s="173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2">
        <v>2021</v>
      </c>
      <c r="C1539" s="172">
        <v>1</v>
      </c>
      <c r="D1539" s="57" t="str">
        <f t="shared" si="295"/>
        <v>Q4</v>
      </c>
      <c r="E1539" s="16" t="s">
        <v>40</v>
      </c>
      <c r="F1539" s="172">
        <v>2021</v>
      </c>
      <c r="G1539" s="172">
        <v>5</v>
      </c>
      <c r="H1539" s="175"/>
      <c r="I1539" s="57" t="str">
        <f t="shared" si="298"/>
        <v>Q1</v>
      </c>
      <c r="J1539" s="175" t="s">
        <v>1646</v>
      </c>
      <c r="K1539" s="175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78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4">
        <v>0.1036</v>
      </c>
      <c r="AE1539" s="173">
        <f t="shared" si="301"/>
        <v>0</v>
      </c>
      <c r="AF1539" s="173" t="str">
        <f>IF(AND(COUNTIFS($J$18:J1539,J1539)=1,AE1539=1),1,"")</f>
        <v/>
      </c>
      <c r="AG1539" s="173" t="str">
        <f>IF(C1539="","",IF(AND(COUNTIFS($J$18:J1539,J1539)=1,C1539&lt;&gt;""),1,""))</f>
        <v/>
      </c>
      <c r="AH1539" s="173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2">
        <v>2021</v>
      </c>
      <c r="C1540" s="172">
        <v>1</v>
      </c>
      <c r="D1540" s="57" t="str">
        <f t="shared" si="295"/>
        <v>Q4</v>
      </c>
      <c r="E1540" s="16" t="s">
        <v>40</v>
      </c>
      <c r="F1540" s="172">
        <v>2021</v>
      </c>
      <c r="G1540" s="172">
        <v>5</v>
      </c>
      <c r="H1540" s="175"/>
      <c r="I1540" s="57" t="str">
        <f t="shared" si="298"/>
        <v>Q1</v>
      </c>
      <c r="J1540" s="175" t="s">
        <v>1646</v>
      </c>
      <c r="K1540" s="175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78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4">
        <v>0.1036</v>
      </c>
      <c r="AE1540" s="173">
        <f t="shared" si="301"/>
        <v>0</v>
      </c>
      <c r="AF1540" s="173" t="str">
        <f>IF(AND(COUNTIFS($J$18:J1540,J1540)=1,AE1540=1),1,"")</f>
        <v/>
      </c>
      <c r="AG1540" s="173" t="str">
        <f>IF(C1540="","",IF(AND(COUNTIFS($J$18:J1540,J1540)=1,C1540&lt;&gt;""),1,""))</f>
        <v/>
      </c>
      <c r="AH1540" s="173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2">
        <v>2021</v>
      </c>
      <c r="C1541" s="172">
        <v>1</v>
      </c>
      <c r="D1541" s="57" t="str">
        <f t="shared" si="295"/>
        <v>Q4</v>
      </c>
      <c r="E1541" s="16" t="s">
        <v>40</v>
      </c>
      <c r="F1541" s="172">
        <v>2021</v>
      </c>
      <c r="G1541" s="172">
        <v>5</v>
      </c>
      <c r="H1541" s="175"/>
      <c r="I1541" s="57" t="str">
        <f t="shared" si="298"/>
        <v>Q1</v>
      </c>
      <c r="J1541" s="175" t="s">
        <v>1646</v>
      </c>
      <c r="K1541" s="175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78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4">
        <v>0.1036</v>
      </c>
      <c r="AE1541" s="173">
        <f t="shared" si="301"/>
        <v>0</v>
      </c>
      <c r="AF1541" s="173" t="str">
        <f>IF(AND(COUNTIFS($J$18:J1541,J1541)=1,AE1541=1),1,"")</f>
        <v/>
      </c>
      <c r="AG1541" s="173" t="str">
        <f>IF(C1541="","",IF(AND(COUNTIFS($J$18:J1541,J1541)=1,C1541&lt;&gt;""),1,""))</f>
        <v/>
      </c>
      <c r="AH1541" s="173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2">
        <v>2021</v>
      </c>
      <c r="C1542" s="172">
        <v>1</v>
      </c>
      <c r="D1542" s="57" t="str">
        <f t="shared" si="295"/>
        <v>Q4</v>
      </c>
      <c r="E1542" s="16" t="s">
        <v>40</v>
      </c>
      <c r="F1542" s="172">
        <v>2021</v>
      </c>
      <c r="G1542" s="172">
        <v>5</v>
      </c>
      <c r="H1542" s="175"/>
      <c r="I1542" s="57" t="str">
        <f t="shared" si="298"/>
        <v>Q1</v>
      </c>
      <c r="J1542" s="175" t="s">
        <v>1647</v>
      </c>
      <c r="K1542" s="175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78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4">
        <v>0.1227</v>
      </c>
      <c r="AE1542" s="173">
        <f t="shared" si="301"/>
        <v>1</v>
      </c>
      <c r="AF1542" s="173">
        <f>IF(AND(COUNTIFS($J$18:J1542,J1542)=1,AE1542=1),1,"")</f>
        <v>1</v>
      </c>
      <c r="AG1542" s="173">
        <f>IF(C1542="","",IF(AND(COUNTIFS($J$18:J1542,J1542)=1,C1542&lt;&gt;""),1,""))</f>
        <v>1</v>
      </c>
      <c r="AH1542" s="173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2">
        <v>2021</v>
      </c>
      <c r="C1543" s="172">
        <v>1</v>
      </c>
      <c r="D1543" s="57" t="str">
        <f t="shared" si="295"/>
        <v>Q4</v>
      </c>
      <c r="E1543" s="16" t="s">
        <v>40</v>
      </c>
      <c r="F1543" s="172">
        <v>2021</v>
      </c>
      <c r="G1543" s="172">
        <v>5</v>
      </c>
      <c r="H1543" s="175"/>
      <c r="I1543" s="57" t="str">
        <f t="shared" si="298"/>
        <v>Q1</v>
      </c>
      <c r="J1543" s="175" t="s">
        <v>1650</v>
      </c>
      <c r="K1543" s="175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78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4">
        <v>0.10589999999999999</v>
      </c>
      <c r="AE1543" s="173">
        <f t="shared" si="301"/>
        <v>0</v>
      </c>
      <c r="AF1543" s="173" t="str">
        <f>IF(AND(COUNTIFS($J$18:J1543,J1543)=1,AE1543=1),1,"")</f>
        <v/>
      </c>
      <c r="AG1543" s="173">
        <f>IF(C1543="","",IF(AND(COUNTIFS($J$18:J1543,J1543)=1,C1543&lt;&gt;""),1,""))</f>
        <v>1</v>
      </c>
      <c r="AH1543" s="173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2">
        <v>2021</v>
      </c>
      <c r="C1544" s="172">
        <v>1</v>
      </c>
      <c r="D1544" s="57" t="str">
        <f t="shared" si="295"/>
        <v>Q4</v>
      </c>
      <c r="E1544" s="16" t="s">
        <v>40</v>
      </c>
      <c r="F1544" s="172">
        <v>2021</v>
      </c>
      <c r="G1544" s="172">
        <v>5</v>
      </c>
      <c r="H1544" s="175"/>
      <c r="I1544" s="57" t="str">
        <f t="shared" si="298"/>
        <v>Q1</v>
      </c>
      <c r="J1544" s="175" t="s">
        <v>1650</v>
      </c>
      <c r="K1544" s="175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78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4">
        <v>0.10589999999999999</v>
      </c>
      <c r="AE1544" s="173">
        <f t="shared" si="301"/>
        <v>0</v>
      </c>
      <c r="AF1544" s="173" t="str">
        <f>IF(AND(COUNTIFS($J$18:J1544,J1544)=1,AE1544=1),1,"")</f>
        <v/>
      </c>
      <c r="AG1544" s="173" t="str">
        <f>IF(C1544="","",IF(AND(COUNTIFS($J$18:J1544,J1544)=1,C1544&lt;&gt;""),1,""))</f>
        <v/>
      </c>
      <c r="AH1544" s="173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2">
        <v>2021</v>
      </c>
      <c r="C1545" s="172">
        <v>1</v>
      </c>
      <c r="D1545" s="57" t="str">
        <f t="shared" si="295"/>
        <v>Q4</v>
      </c>
      <c r="E1545" s="16" t="s">
        <v>40</v>
      </c>
      <c r="F1545" s="172">
        <v>2021</v>
      </c>
      <c r="G1545" s="172">
        <v>5</v>
      </c>
      <c r="H1545" s="175"/>
      <c r="I1545" s="57" t="str">
        <f t="shared" si="298"/>
        <v>Q1</v>
      </c>
      <c r="J1545" s="175" t="s">
        <v>1650</v>
      </c>
      <c r="K1545" s="175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78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4">
        <v>0.10589999999999999</v>
      </c>
      <c r="AE1545" s="173">
        <f t="shared" si="301"/>
        <v>0</v>
      </c>
      <c r="AF1545" s="173" t="str">
        <f>IF(AND(COUNTIFS($J$18:J1545,J1545)=1,AE1545=1),1,"")</f>
        <v/>
      </c>
      <c r="AG1545" s="173" t="str">
        <f>IF(C1545="","",IF(AND(COUNTIFS($J$18:J1545,J1545)=1,C1545&lt;&gt;""),1,""))</f>
        <v/>
      </c>
      <c r="AH1545" s="173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2">
        <v>2021</v>
      </c>
      <c r="C1546" s="172">
        <v>1</v>
      </c>
      <c r="D1546" s="57" t="str">
        <f t="shared" si="295"/>
        <v>Q4</v>
      </c>
      <c r="E1546" s="16" t="s">
        <v>40</v>
      </c>
      <c r="F1546" s="172">
        <v>2021</v>
      </c>
      <c r="G1546" s="172">
        <v>5</v>
      </c>
      <c r="H1546" s="175"/>
      <c r="I1546" s="57" t="str">
        <f t="shared" si="298"/>
        <v>Q1</v>
      </c>
      <c r="J1546" s="175" t="s">
        <v>1650</v>
      </c>
      <c r="K1546" s="175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78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4">
        <v>0.10589999999999999</v>
      </c>
      <c r="AE1546" s="173">
        <f t="shared" si="301"/>
        <v>0</v>
      </c>
      <c r="AF1546" s="173" t="str">
        <f>IF(AND(COUNTIFS($J$18:J1546,J1546)=1,AE1546=1),1,"")</f>
        <v/>
      </c>
      <c r="AG1546" s="173" t="str">
        <f>IF(C1546="","",IF(AND(COUNTIFS($J$18:J1546,J1546)=1,C1546&lt;&gt;""),1,""))</f>
        <v/>
      </c>
      <c r="AH1546" s="173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2">
        <v>2021</v>
      </c>
      <c r="C1547" s="172">
        <v>1</v>
      </c>
      <c r="D1547" s="57" t="str">
        <f t="shared" si="295"/>
        <v>Q4</v>
      </c>
      <c r="E1547" s="16" t="s">
        <v>40</v>
      </c>
      <c r="F1547" s="172">
        <v>2021</v>
      </c>
      <c r="G1547" s="172">
        <v>5</v>
      </c>
      <c r="H1547" s="175"/>
      <c r="I1547" s="57" t="str">
        <f t="shared" si="298"/>
        <v>Q1</v>
      </c>
      <c r="J1547" s="175" t="s">
        <v>1650</v>
      </c>
      <c r="K1547" s="175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78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4">
        <v>0.10589999999999999</v>
      </c>
      <c r="AE1547" s="173">
        <f t="shared" si="301"/>
        <v>0</v>
      </c>
      <c r="AF1547" s="173" t="str">
        <f>IF(AND(COUNTIFS($J$18:J1547,J1547)=1,AE1547=1),1,"")</f>
        <v/>
      </c>
      <c r="AG1547" s="173" t="str">
        <f>IF(C1547="","",IF(AND(COUNTIFS($J$18:J1547,J1547)=1,C1547&lt;&gt;""),1,""))</f>
        <v/>
      </c>
      <c r="AH1547" s="173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2">
        <v>2021</v>
      </c>
      <c r="C1548" s="172">
        <v>1</v>
      </c>
      <c r="D1548" s="57" t="str">
        <f t="shared" si="295"/>
        <v>Q4</v>
      </c>
      <c r="E1548" s="16" t="s">
        <v>40</v>
      </c>
      <c r="F1548" s="172">
        <v>2021</v>
      </c>
      <c r="G1548" s="172">
        <v>5</v>
      </c>
      <c r="H1548" s="175"/>
      <c r="I1548" s="57" t="str">
        <f t="shared" si="298"/>
        <v>Q1</v>
      </c>
      <c r="J1548" s="175" t="s">
        <v>1651</v>
      </c>
      <c r="K1548" s="175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78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4">
        <v>0.13730000000000001</v>
      </c>
      <c r="AE1548" s="173">
        <f t="shared" si="301"/>
        <v>0</v>
      </c>
      <c r="AF1548" s="173" t="str">
        <f>IF(AND(COUNTIFS($J$18:J1548,J1548)=1,AE1548=1),1,"")</f>
        <v/>
      </c>
      <c r="AG1548" s="173">
        <f>IF(C1548="","",IF(AND(COUNTIFS($J$18:J1548,J1548)=1,C1548&lt;&gt;""),1,""))</f>
        <v>1</v>
      </c>
      <c r="AH1548" s="173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2">
        <v>2021</v>
      </c>
      <c r="C1549" s="172">
        <v>3</v>
      </c>
      <c r="D1549" s="57" t="str">
        <f t="shared" si="295"/>
        <v>Q4</v>
      </c>
      <c r="E1549" s="16" t="s">
        <v>35</v>
      </c>
      <c r="F1549" s="172">
        <v>2021</v>
      </c>
      <c r="G1549" s="172">
        <v>3</v>
      </c>
      <c r="H1549" s="175"/>
      <c r="I1549" s="57" t="str">
        <f t="shared" si="298"/>
        <v>Q4</v>
      </c>
      <c r="J1549" s="175" t="s">
        <v>1652</v>
      </c>
      <c r="K1549" s="175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78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4">
        <v>0.13220000000000001</v>
      </c>
      <c r="AE1549" s="173">
        <f t="shared" si="301"/>
        <v>1</v>
      </c>
      <c r="AF1549" s="173">
        <f>IF(AND(COUNTIFS($J$18:J1549,J1549)=1,AE1549=1),1,"")</f>
        <v>1</v>
      </c>
      <c r="AG1549" s="173">
        <f>IF(C1549="","",IF(AND(COUNTIFS($J$18:J1549,J1549)=1,C1549&lt;&gt;""),1,""))</f>
        <v>1</v>
      </c>
      <c r="AH1549" s="173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2">
        <v>2021</v>
      </c>
      <c r="C1550" s="172">
        <v>2</v>
      </c>
      <c r="D1550" s="57" t="str">
        <f t="shared" si="295"/>
        <v>Q4</v>
      </c>
      <c r="E1550" s="16" t="s">
        <v>40</v>
      </c>
      <c r="F1550" s="172">
        <v>2021</v>
      </c>
      <c r="G1550" s="172">
        <v>5</v>
      </c>
      <c r="H1550" s="175"/>
      <c r="I1550" s="57" t="str">
        <f t="shared" si="298"/>
        <v>Q1</v>
      </c>
      <c r="J1550" s="175" t="s">
        <v>1654</v>
      </c>
      <c r="K1550" s="175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78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4">
        <v>0.20910000000000001</v>
      </c>
      <c r="AE1550" s="173">
        <f t="shared" si="301"/>
        <v>1</v>
      </c>
      <c r="AF1550" s="173">
        <f>IF(AND(COUNTIFS($J$18:J1550,J1550)=1,AE1550=1),1,"")</f>
        <v>1</v>
      </c>
      <c r="AG1550" s="173">
        <f>IF(C1550="","",IF(AND(COUNTIFS($J$18:J1550,J1550)=1,C1550&lt;&gt;""),1,""))</f>
        <v>1</v>
      </c>
      <c r="AH1550" s="173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2">
        <v>2021</v>
      </c>
      <c r="C1551" s="172">
        <v>2</v>
      </c>
      <c r="D1551" s="57" t="str">
        <f t="shared" si="295"/>
        <v>Q4</v>
      </c>
      <c r="E1551" s="16" t="s">
        <v>40</v>
      </c>
      <c r="F1551" s="172">
        <v>2021</v>
      </c>
      <c r="G1551" s="172">
        <v>5</v>
      </c>
      <c r="H1551" s="175"/>
      <c r="I1551" s="57" t="str">
        <f t="shared" si="298"/>
        <v>Q1</v>
      </c>
      <c r="J1551" s="175" t="s">
        <v>1654</v>
      </c>
      <c r="K1551" s="175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78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4">
        <v>0.20910000000000001</v>
      </c>
      <c r="AE1551" s="173">
        <f t="shared" si="301"/>
        <v>1</v>
      </c>
      <c r="AF1551" s="173" t="str">
        <f>IF(AND(COUNTIFS($J$18:J1551,J1551)=1,AE1551=1),1,"")</f>
        <v/>
      </c>
      <c r="AG1551" s="173" t="str">
        <f>IF(C1551="","",IF(AND(COUNTIFS($J$18:J1551,J1551)=1,C1551&lt;&gt;""),1,""))</f>
        <v/>
      </c>
      <c r="AH1551" s="173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2">
        <v>2021</v>
      </c>
      <c r="C1552" s="172">
        <v>2</v>
      </c>
      <c r="D1552" s="57" t="str">
        <f t="shared" si="295"/>
        <v>Q4</v>
      </c>
      <c r="E1552" s="16" t="s">
        <v>40</v>
      </c>
      <c r="F1552" s="172">
        <v>2021</v>
      </c>
      <c r="G1552" s="172">
        <v>5</v>
      </c>
      <c r="H1552" s="175"/>
      <c r="I1552" s="57" t="str">
        <f t="shared" si="298"/>
        <v>Q1</v>
      </c>
      <c r="J1552" s="175" t="s">
        <v>1654</v>
      </c>
      <c r="K1552" s="175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78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4">
        <v>0.20910000000000001</v>
      </c>
      <c r="AE1552" s="173">
        <f t="shared" si="301"/>
        <v>1</v>
      </c>
      <c r="AF1552" s="173" t="str">
        <f>IF(AND(COUNTIFS($J$18:J1552,J1552)=1,AE1552=1),1,"")</f>
        <v/>
      </c>
      <c r="AG1552" s="173" t="str">
        <f>IF(C1552="","",IF(AND(COUNTIFS($J$18:J1552,J1552)=1,C1552&lt;&gt;""),1,""))</f>
        <v/>
      </c>
      <c r="AH1552" s="173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2">
        <v>2021</v>
      </c>
      <c r="C1553" s="172">
        <v>2</v>
      </c>
      <c r="D1553" s="57" t="str">
        <f t="shared" si="295"/>
        <v>Q4</v>
      </c>
      <c r="E1553" s="16" t="s">
        <v>40</v>
      </c>
      <c r="F1553" s="172">
        <v>2021</v>
      </c>
      <c r="G1553" s="172">
        <v>5</v>
      </c>
      <c r="H1553" s="175"/>
      <c r="I1553" s="57" t="str">
        <f t="shared" si="298"/>
        <v>Q1</v>
      </c>
      <c r="J1553" s="175" t="s">
        <v>1656</v>
      </c>
      <c r="K1553" s="175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78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4">
        <v>0.13969999999999999</v>
      </c>
      <c r="AE1553" s="173">
        <f t="shared" si="301"/>
        <v>1</v>
      </c>
      <c r="AF1553" s="173">
        <f>IF(AND(COUNTIFS($J$18:J1553,J1553)=1,AE1553=1),1,"")</f>
        <v>1</v>
      </c>
      <c r="AG1553" s="173">
        <f>IF(C1553="","",IF(AND(COUNTIFS($J$18:J1553,J1553)=1,C1553&lt;&gt;""),1,""))</f>
        <v>1</v>
      </c>
      <c r="AH1553" s="173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2">
        <v>2021</v>
      </c>
      <c r="C1554" s="172">
        <v>2</v>
      </c>
      <c r="D1554" s="57" t="str">
        <f t="shared" si="295"/>
        <v>Q4</v>
      </c>
      <c r="E1554" s="16" t="s">
        <v>40</v>
      </c>
      <c r="F1554" s="172">
        <v>2021</v>
      </c>
      <c r="G1554" s="172">
        <v>5</v>
      </c>
      <c r="H1554" s="175"/>
      <c r="I1554" s="57" t="str">
        <f t="shared" si="298"/>
        <v>Q1</v>
      </c>
      <c r="J1554" s="175" t="s">
        <v>1658</v>
      </c>
      <c r="K1554" s="175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78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4">
        <v>0.193</v>
      </c>
      <c r="AE1554" s="173">
        <f t="shared" si="301"/>
        <v>0</v>
      </c>
      <c r="AF1554" s="173" t="str">
        <f>IF(AND(COUNTIFS($J$18:J1554,J1554)=1,AE1554=1),1,"")</f>
        <v/>
      </c>
      <c r="AG1554" s="173">
        <f>IF(C1554="","",IF(AND(COUNTIFS($J$18:J1554,J1554)=1,C1554&lt;&gt;""),1,""))</f>
        <v>1</v>
      </c>
      <c r="AH1554" s="173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2">
        <v>2021</v>
      </c>
      <c r="C1555" s="172">
        <v>2</v>
      </c>
      <c r="D1555" s="57" t="str">
        <f t="shared" si="295"/>
        <v>Q4</v>
      </c>
      <c r="E1555" s="16" t="s">
        <v>40</v>
      </c>
      <c r="F1555" s="172">
        <v>2021</v>
      </c>
      <c r="G1555" s="172">
        <v>5</v>
      </c>
      <c r="H1555" s="175"/>
      <c r="I1555" s="57" t="str">
        <f t="shared" si="298"/>
        <v>Q1</v>
      </c>
      <c r="J1555" s="175" t="s">
        <v>1658</v>
      </c>
      <c r="K1555" s="175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78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4">
        <v>0.193</v>
      </c>
      <c r="AE1555" s="173">
        <f t="shared" si="301"/>
        <v>0</v>
      </c>
      <c r="AF1555" s="173" t="str">
        <f>IF(AND(COUNTIFS($J$18:J1555,J1555)=1,AE1555=1),1,"")</f>
        <v/>
      </c>
      <c r="AG1555" s="173" t="str">
        <f>IF(C1555="","",IF(AND(COUNTIFS($J$18:J1555,J1555)=1,C1555&lt;&gt;""),1,""))</f>
        <v/>
      </c>
      <c r="AH1555" s="173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2">
        <v>2021</v>
      </c>
      <c r="C1556" s="172">
        <v>2</v>
      </c>
      <c r="D1556" s="57" t="str">
        <f t="shared" si="295"/>
        <v>Q4</v>
      </c>
      <c r="E1556" s="16" t="s">
        <v>40</v>
      </c>
      <c r="F1556" s="172">
        <v>2021</v>
      </c>
      <c r="G1556" s="172">
        <v>5</v>
      </c>
      <c r="H1556" s="175"/>
      <c r="I1556" s="57" t="str">
        <f t="shared" si="298"/>
        <v>Q1</v>
      </c>
      <c r="J1556" s="175" t="s">
        <v>1659</v>
      </c>
      <c r="K1556" s="175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78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4">
        <v>0.125</v>
      </c>
      <c r="AE1556" s="173">
        <f t="shared" si="301"/>
        <v>0</v>
      </c>
      <c r="AF1556" s="173" t="str">
        <f>IF(AND(COUNTIFS($J$18:J1556,J1556)=1,AE1556=1),1,"")</f>
        <v/>
      </c>
      <c r="AG1556" s="173">
        <f>IF(C1556="","",IF(AND(COUNTIFS($J$18:J1556,J1556)=1,C1556&lt;&gt;""),1,""))</f>
        <v>1</v>
      </c>
      <c r="AH1556" s="173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2">
        <v>2021</v>
      </c>
      <c r="C1557" s="172">
        <v>2</v>
      </c>
      <c r="D1557" s="57" t="str">
        <f t="shared" si="295"/>
        <v>Q4</v>
      </c>
      <c r="E1557" s="16" t="s">
        <v>40</v>
      </c>
      <c r="F1557" s="172">
        <v>2021</v>
      </c>
      <c r="G1557" s="172">
        <v>5</v>
      </c>
      <c r="H1557" s="175"/>
      <c r="I1557" s="57" t="str">
        <f t="shared" si="298"/>
        <v>Q1</v>
      </c>
      <c r="J1557" s="175" t="s">
        <v>1660</v>
      </c>
      <c r="K1557" s="175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78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4">
        <v>0.16059999999999999</v>
      </c>
      <c r="AE1557" s="173">
        <f t="shared" si="301"/>
        <v>0</v>
      </c>
      <c r="AF1557" s="173" t="str">
        <f>IF(AND(COUNTIFS($J$18:J1557,J1557)=1,AE1557=1),1,"")</f>
        <v/>
      </c>
      <c r="AG1557" s="173">
        <f>IF(C1557="","",IF(AND(COUNTIFS($J$18:J1557,J1557)=1,C1557&lt;&gt;""),1,""))</f>
        <v>1</v>
      </c>
      <c r="AH1557" s="173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2">
        <v>2021</v>
      </c>
      <c r="C1558" s="172">
        <v>2</v>
      </c>
      <c r="D1558" s="57" t="str">
        <f t="shared" si="295"/>
        <v>Q4</v>
      </c>
      <c r="E1558" s="16" t="s">
        <v>40</v>
      </c>
      <c r="F1558" s="172">
        <v>2021</v>
      </c>
      <c r="G1558" s="172">
        <v>5</v>
      </c>
      <c r="H1558" s="175"/>
      <c r="I1558" s="57" t="str">
        <f t="shared" si="298"/>
        <v>Q1</v>
      </c>
      <c r="J1558" s="175" t="s">
        <v>1660</v>
      </c>
      <c r="K1558" s="175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78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4">
        <v>0.16059999999999999</v>
      </c>
      <c r="AE1558" s="173">
        <f t="shared" si="301"/>
        <v>0</v>
      </c>
      <c r="AF1558" s="173" t="str">
        <f>IF(AND(COUNTIFS($J$18:J1558,J1558)=1,AE1558=1),1,"")</f>
        <v/>
      </c>
      <c r="AG1558" s="173" t="str">
        <f>IF(C1558="","",IF(AND(COUNTIFS($J$18:J1558,J1558)=1,C1558&lt;&gt;""),1,""))</f>
        <v/>
      </c>
      <c r="AH1558" s="173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2">
        <v>2021</v>
      </c>
      <c r="C1559" s="172">
        <v>2</v>
      </c>
      <c r="D1559" s="57" t="str">
        <f t="shared" si="295"/>
        <v>Q4</v>
      </c>
      <c r="E1559" s="16" t="s">
        <v>40</v>
      </c>
      <c r="F1559" s="172">
        <v>2021</v>
      </c>
      <c r="G1559" s="172">
        <v>5</v>
      </c>
      <c r="H1559" s="175"/>
      <c r="I1559" s="57" t="str">
        <f t="shared" si="298"/>
        <v>Q1</v>
      </c>
      <c r="J1559" s="175" t="s">
        <v>1660</v>
      </c>
      <c r="K1559" s="175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78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4">
        <v>0.16059999999999999</v>
      </c>
      <c r="AE1559" s="173">
        <f t="shared" si="301"/>
        <v>0</v>
      </c>
      <c r="AF1559" s="173" t="str">
        <f>IF(AND(COUNTIFS($J$18:J1559,J1559)=1,AE1559=1),1,"")</f>
        <v/>
      </c>
      <c r="AG1559" s="173" t="str">
        <f>IF(C1559="","",IF(AND(COUNTIFS($J$18:J1559,J1559)=1,C1559&lt;&gt;""),1,""))</f>
        <v/>
      </c>
      <c r="AH1559" s="173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2">
        <v>2021</v>
      </c>
      <c r="C1560" s="172">
        <v>2</v>
      </c>
      <c r="D1560" s="57" t="str">
        <f t="shared" si="295"/>
        <v>Q4</v>
      </c>
      <c r="E1560" s="16" t="s">
        <v>40</v>
      </c>
      <c r="F1560" s="172">
        <v>2021</v>
      </c>
      <c r="G1560" s="172">
        <v>5</v>
      </c>
      <c r="H1560" s="175"/>
      <c r="I1560" s="57" t="str">
        <f t="shared" si="298"/>
        <v>Q1</v>
      </c>
      <c r="J1560" s="175" t="s">
        <v>1660</v>
      </c>
      <c r="K1560" s="175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78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4">
        <v>0.16059999999999999</v>
      </c>
      <c r="AE1560" s="173">
        <f t="shared" si="301"/>
        <v>0</v>
      </c>
      <c r="AF1560" s="173" t="str">
        <f>IF(AND(COUNTIFS($J$18:J1560,J1560)=1,AE1560=1),1,"")</f>
        <v/>
      </c>
      <c r="AG1560" s="173" t="str">
        <f>IF(C1560="","",IF(AND(COUNTIFS($J$18:J1560,J1560)=1,C1560&lt;&gt;""),1,""))</f>
        <v/>
      </c>
      <c r="AH1560" s="173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2">
        <v>2021</v>
      </c>
      <c r="C1561" s="172">
        <v>1</v>
      </c>
      <c r="D1561" s="57" t="str">
        <f t="shared" si="295"/>
        <v>Q4</v>
      </c>
      <c r="E1561" s="16" t="s">
        <v>40</v>
      </c>
      <c r="F1561" s="172">
        <v>2021</v>
      </c>
      <c r="G1561" s="172">
        <v>5</v>
      </c>
      <c r="H1561" s="175"/>
      <c r="I1561" s="57" t="str">
        <f t="shared" si="298"/>
        <v>Q1</v>
      </c>
      <c r="J1561" s="175" t="s">
        <v>1661</v>
      </c>
      <c r="K1561" s="175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78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4">
        <v>0.15060000000000001</v>
      </c>
      <c r="AE1561" s="173">
        <f t="shared" si="301"/>
        <v>1</v>
      </c>
      <c r="AF1561" s="173">
        <f>IF(AND(COUNTIFS($J$18:J1561,J1561)=1,AE1561=1),1,"")</f>
        <v>1</v>
      </c>
      <c r="AG1561" s="173">
        <f>IF(C1561="","",IF(AND(COUNTIFS($J$18:J1561,J1561)=1,C1561&lt;&gt;""),1,""))</f>
        <v>1</v>
      </c>
      <c r="AH1561" s="173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2">
        <v>2021</v>
      </c>
      <c r="C1562" s="172">
        <v>2</v>
      </c>
      <c r="D1562" s="57" t="str">
        <f t="shared" si="295"/>
        <v>Q4</v>
      </c>
      <c r="E1562" s="16" t="s">
        <v>40</v>
      </c>
      <c r="F1562" s="172">
        <v>2021</v>
      </c>
      <c r="G1562" s="172">
        <v>5</v>
      </c>
      <c r="H1562" s="175"/>
      <c r="I1562" s="57" t="str">
        <f t="shared" si="298"/>
        <v>Q1</v>
      </c>
      <c r="J1562" s="175" t="s">
        <v>1663</v>
      </c>
      <c r="K1562" s="175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78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4">
        <v>0.1007</v>
      </c>
      <c r="AE1562" s="173">
        <f t="shared" si="301"/>
        <v>0</v>
      </c>
      <c r="AF1562" s="173" t="str">
        <f>IF(AND(COUNTIFS($J$18:J1562,J1562)=1,AE1562=1),1,"")</f>
        <v/>
      </c>
      <c r="AG1562" s="173">
        <f>IF(C1562="","",IF(AND(COUNTIFS($J$18:J1562,J1562)=1,C1562&lt;&gt;""),1,""))</f>
        <v>1</v>
      </c>
      <c r="AH1562" s="173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2">
        <v>2021</v>
      </c>
      <c r="C1563" s="172">
        <v>2</v>
      </c>
      <c r="D1563" s="57" t="str">
        <f t="shared" si="295"/>
        <v>Q4</v>
      </c>
      <c r="E1563" s="16" t="s">
        <v>35</v>
      </c>
      <c r="F1563" s="172">
        <v>2021</v>
      </c>
      <c r="G1563" s="172">
        <v>3</v>
      </c>
      <c r="H1563" s="175"/>
      <c r="I1563" s="57" t="str">
        <f t="shared" si="298"/>
        <v>Q4</v>
      </c>
      <c r="J1563" s="175" t="s">
        <v>1664</v>
      </c>
      <c r="K1563" s="175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78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4">
        <v>0.25509999999999999</v>
      </c>
      <c r="AE1563" s="173">
        <f t="shared" si="301"/>
        <v>0</v>
      </c>
      <c r="AF1563" s="173" t="str">
        <f>IF(AND(COUNTIFS($J$18:J1563,J1563)=1,AE1563=1),1,"")</f>
        <v/>
      </c>
      <c r="AG1563" s="173">
        <f>IF(C1563="","",IF(AND(COUNTIFS($J$18:J1563,J1563)=1,C1563&lt;&gt;""),1,""))</f>
        <v>1</v>
      </c>
      <c r="AH1563" s="173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2">
        <v>2021</v>
      </c>
      <c r="C1564" s="172">
        <v>3</v>
      </c>
      <c r="D1564" s="57" t="str">
        <f t="shared" si="295"/>
        <v>Q4</v>
      </c>
      <c r="E1564" s="16" t="s">
        <v>40</v>
      </c>
      <c r="F1564" s="172">
        <v>2021</v>
      </c>
      <c r="G1564" s="172">
        <v>5</v>
      </c>
      <c r="H1564" s="175"/>
      <c r="I1564" s="57" t="str">
        <f t="shared" si="298"/>
        <v>Q1</v>
      </c>
      <c r="J1564" s="175" t="s">
        <v>1665</v>
      </c>
      <c r="K1564" s="175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78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4">
        <v>0.1158</v>
      </c>
      <c r="AE1564" s="173">
        <f t="shared" si="301"/>
        <v>1</v>
      </c>
      <c r="AF1564" s="173">
        <f>IF(AND(COUNTIFS($J$18:J1564,J1564)=1,AE1564=1),1,"")</f>
        <v>1</v>
      </c>
      <c r="AG1564" s="173">
        <f>IF(C1564="","",IF(AND(COUNTIFS($J$18:J1564,J1564)=1,C1564&lt;&gt;""),1,""))</f>
        <v>1</v>
      </c>
      <c r="AH1564" s="173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2">
        <v>2021</v>
      </c>
      <c r="C1565" s="172">
        <v>3</v>
      </c>
      <c r="D1565" s="57" t="str">
        <f t="shared" si="295"/>
        <v>Q4</v>
      </c>
      <c r="E1565" s="16" t="s">
        <v>40</v>
      </c>
      <c r="F1565" s="172">
        <v>2021</v>
      </c>
      <c r="G1565" s="172">
        <v>5</v>
      </c>
      <c r="H1565" s="175"/>
      <c r="I1565" s="57" t="str">
        <f t="shared" si="298"/>
        <v>Q1</v>
      </c>
      <c r="J1565" s="175" t="s">
        <v>1667</v>
      </c>
      <c r="K1565" s="175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78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4">
        <v>0.17130000000000001</v>
      </c>
      <c r="AE1565" s="173">
        <f t="shared" si="301"/>
        <v>0</v>
      </c>
      <c r="AF1565" s="173" t="str">
        <f>IF(AND(COUNTIFS($J$18:J1565,J1565)=1,AE1565=1),1,"")</f>
        <v/>
      </c>
      <c r="AG1565" s="173">
        <f>IF(C1565="","",IF(AND(COUNTIFS($J$18:J1565,J1565)=1,C1565&lt;&gt;""),1,""))</f>
        <v>1</v>
      </c>
      <c r="AH1565" s="173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2">
        <v>2021</v>
      </c>
      <c r="C1566" s="172">
        <v>3</v>
      </c>
      <c r="D1566" s="57" t="str">
        <f t="shared" si="295"/>
        <v>Q4</v>
      </c>
      <c r="E1566" s="16" t="s">
        <v>40</v>
      </c>
      <c r="F1566" s="172">
        <v>2021</v>
      </c>
      <c r="G1566" s="172">
        <v>5</v>
      </c>
      <c r="H1566" s="175"/>
      <c r="I1566" s="57" t="str">
        <f t="shared" si="298"/>
        <v>Q1</v>
      </c>
      <c r="J1566" s="175" t="s">
        <v>1668</v>
      </c>
      <c r="K1566" s="175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78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4">
        <v>0.16159999999999999</v>
      </c>
      <c r="AE1566" s="173">
        <f t="shared" si="301"/>
        <v>1</v>
      </c>
      <c r="AF1566" s="173">
        <f>IF(AND(COUNTIFS($J$18:J1566,J1566)=1,AE1566=1),1,"")</f>
        <v>1</v>
      </c>
      <c r="AG1566" s="173">
        <f>IF(C1566="","",IF(AND(COUNTIFS($J$18:J1566,J1566)=1,C1566&lt;&gt;""),1,""))</f>
        <v>1</v>
      </c>
      <c r="AH1566" s="173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2">
        <v>2021</v>
      </c>
      <c r="C1567" s="172">
        <v>3</v>
      </c>
      <c r="D1567" s="57" t="str">
        <f t="shared" si="295"/>
        <v>Q4</v>
      </c>
      <c r="E1567" s="16" t="s">
        <v>40</v>
      </c>
      <c r="F1567" s="172">
        <v>2021</v>
      </c>
      <c r="G1567" s="172">
        <v>5</v>
      </c>
      <c r="H1567" s="175"/>
      <c r="I1567" s="57" t="str">
        <f t="shared" si="298"/>
        <v>Q1</v>
      </c>
      <c r="J1567" s="175" t="s">
        <v>1670</v>
      </c>
      <c r="K1567" s="175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78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4">
        <v>0.17150000000000001</v>
      </c>
      <c r="AE1567" s="173">
        <f t="shared" si="301"/>
        <v>1</v>
      </c>
      <c r="AF1567" s="173">
        <f>IF(AND(COUNTIFS($J$18:J1567,J1567)=1,AE1567=1),1,"")</f>
        <v>1</v>
      </c>
      <c r="AG1567" s="173">
        <f>IF(C1567="","",IF(AND(COUNTIFS($J$18:J1567,J1567)=1,C1567&lt;&gt;""),1,""))</f>
        <v>1</v>
      </c>
      <c r="AH1567" s="173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2">
        <v>2021</v>
      </c>
      <c r="C1568" s="172">
        <v>3</v>
      </c>
      <c r="D1568" s="57" t="str">
        <f t="shared" si="295"/>
        <v>Q4</v>
      </c>
      <c r="E1568" s="16" t="s">
        <v>40</v>
      </c>
      <c r="F1568" s="172">
        <v>2021</v>
      </c>
      <c r="G1568" s="172">
        <v>5</v>
      </c>
      <c r="H1568" s="175"/>
      <c r="I1568" s="57" t="str">
        <f t="shared" si="298"/>
        <v>Q1</v>
      </c>
      <c r="J1568" s="175" t="s">
        <v>1670</v>
      </c>
      <c r="K1568" s="175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78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4">
        <v>0.17150000000000001</v>
      </c>
      <c r="AE1568" s="173">
        <f t="shared" si="301"/>
        <v>1</v>
      </c>
      <c r="AF1568" s="173" t="str">
        <f>IF(AND(COUNTIFS($J$18:J1568,J1568)=1,AE1568=1),1,"")</f>
        <v/>
      </c>
      <c r="AG1568" s="173" t="str">
        <f>IF(C1568="","",IF(AND(COUNTIFS($J$18:J1568,J1568)=1,C1568&lt;&gt;""),1,""))</f>
        <v/>
      </c>
      <c r="AH1568" s="173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2">
        <v>2021</v>
      </c>
      <c r="C1569" s="172">
        <v>3</v>
      </c>
      <c r="D1569" s="57" t="str">
        <f t="shared" si="295"/>
        <v>Q4</v>
      </c>
      <c r="E1569" s="16" t="s">
        <v>40</v>
      </c>
      <c r="F1569" s="172">
        <v>2021</v>
      </c>
      <c r="G1569" s="172">
        <v>5</v>
      </c>
      <c r="H1569" s="175"/>
      <c r="I1569" s="57" t="str">
        <f t="shared" si="298"/>
        <v>Q1</v>
      </c>
      <c r="J1569" s="175" t="s">
        <v>1670</v>
      </c>
      <c r="K1569" s="175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78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4">
        <v>0.17150000000000001</v>
      </c>
      <c r="AE1569" s="173">
        <f t="shared" si="301"/>
        <v>1</v>
      </c>
      <c r="AF1569" s="173" t="str">
        <f>IF(AND(COUNTIFS($J$18:J1569,J1569)=1,AE1569=1),1,"")</f>
        <v/>
      </c>
      <c r="AG1569" s="173" t="str">
        <f>IF(C1569="","",IF(AND(COUNTIFS($J$18:J1569,J1569)=1,C1569&lt;&gt;""),1,""))</f>
        <v/>
      </c>
      <c r="AH1569" s="173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2">
        <v>2021</v>
      </c>
      <c r="C1570" s="172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2">
        <v>2021</v>
      </c>
      <c r="G1570" s="172">
        <v>5</v>
      </c>
      <c r="H1570" s="175"/>
      <c r="I1570" s="57" t="str">
        <f t="shared" si="298"/>
        <v>Q1</v>
      </c>
      <c r="J1570" s="175" t="s">
        <v>1670</v>
      </c>
      <c r="K1570" s="175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78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4">
        <v>0.17150000000000001</v>
      </c>
      <c r="AE1570" s="173">
        <f t="shared" si="301"/>
        <v>1</v>
      </c>
      <c r="AF1570" s="173" t="str">
        <f>IF(AND(COUNTIFS($J$18:J1570,J1570)=1,AE1570=1),1,"")</f>
        <v/>
      </c>
      <c r="AG1570" s="173" t="str">
        <f>IF(C1570="","",IF(AND(COUNTIFS($J$18:J1570,J1570)=1,C1570&lt;&gt;""),1,""))</f>
        <v/>
      </c>
      <c r="AH1570" s="173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2">
        <v>2021</v>
      </c>
      <c r="C1571" s="172">
        <v>3</v>
      </c>
      <c r="D1571" s="57" t="str">
        <f t="shared" si="308"/>
        <v>Q4</v>
      </c>
      <c r="E1571" s="16" t="s">
        <v>40</v>
      </c>
      <c r="F1571" s="172">
        <v>2021</v>
      </c>
      <c r="G1571" s="172">
        <v>5</v>
      </c>
      <c r="H1571" s="175"/>
      <c r="I1571" s="57" t="str">
        <f t="shared" si="298"/>
        <v>Q1</v>
      </c>
      <c r="J1571" s="175" t="s">
        <v>1672</v>
      </c>
      <c r="K1571" s="175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78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4">
        <v>0.1216</v>
      </c>
      <c r="AE1571" s="173">
        <f t="shared" si="301"/>
        <v>0</v>
      </c>
      <c r="AF1571" s="173" t="str">
        <f>IF(AND(COUNTIFS($J$18:J1571,J1571)=1,AE1571=1),1,"")</f>
        <v/>
      </c>
      <c r="AG1571" s="173">
        <f>IF(C1571="","",IF(AND(COUNTIFS($J$18:J1571,J1571)=1,C1571&lt;&gt;""),1,""))</f>
        <v>1</v>
      </c>
      <c r="AH1571" s="173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2">
        <v>2021</v>
      </c>
      <c r="C1572" s="172">
        <v>3</v>
      </c>
      <c r="D1572" s="57" t="str">
        <f t="shared" si="308"/>
        <v>Q4</v>
      </c>
      <c r="E1572" s="16" t="s">
        <v>40</v>
      </c>
      <c r="F1572" s="172">
        <v>2021</v>
      </c>
      <c r="G1572" s="172">
        <v>5</v>
      </c>
      <c r="H1572" s="175"/>
      <c r="I1572" s="57" t="str">
        <f t="shared" si="298"/>
        <v>Q1</v>
      </c>
      <c r="J1572" s="175" t="s">
        <v>1673</v>
      </c>
      <c r="K1572" s="175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78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4">
        <v>0.13500000000000001</v>
      </c>
      <c r="AE1572" s="173">
        <f t="shared" si="301"/>
        <v>0</v>
      </c>
      <c r="AF1572" s="173" t="str">
        <f>IF(AND(COUNTIFS($J$18:J1572,J1572)=1,AE1572=1),1,"")</f>
        <v/>
      </c>
      <c r="AG1572" s="173">
        <f>IF(C1572="","",IF(AND(COUNTIFS($J$18:J1572,J1572)=1,C1572&lt;&gt;""),1,""))</f>
        <v>1</v>
      </c>
      <c r="AH1572" s="173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2">
        <v>2021</v>
      </c>
      <c r="C1573" s="172">
        <v>3</v>
      </c>
      <c r="D1573" s="57" t="str">
        <f t="shared" si="308"/>
        <v>Q4</v>
      </c>
      <c r="E1573" s="16" t="s">
        <v>40</v>
      </c>
      <c r="F1573" s="172">
        <v>2021</v>
      </c>
      <c r="G1573" s="172">
        <v>5</v>
      </c>
      <c r="H1573" s="175"/>
      <c r="I1573" s="57" t="str">
        <f t="shared" si="298"/>
        <v>Q1</v>
      </c>
      <c r="J1573" s="175" t="s">
        <v>1674</v>
      </c>
      <c r="K1573" s="175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78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4">
        <v>0.13689999999999999</v>
      </c>
      <c r="AE1573" s="173">
        <f t="shared" si="301"/>
        <v>0</v>
      </c>
      <c r="AF1573" s="173" t="str">
        <f>IF(AND(COUNTIFS($J$18:J1573,J1573)=1,AE1573=1),1,"")</f>
        <v/>
      </c>
      <c r="AG1573" s="173">
        <f>IF(C1573="","",IF(AND(COUNTIFS($J$18:J1573,J1573)=1,C1573&lt;&gt;""),1,""))</f>
        <v>1</v>
      </c>
      <c r="AH1573" s="173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2">
        <v>2021</v>
      </c>
      <c r="C1574" s="172">
        <v>3</v>
      </c>
      <c r="D1574" s="57" t="str">
        <f t="shared" si="308"/>
        <v>Q4</v>
      </c>
      <c r="E1574" s="16" t="s">
        <v>40</v>
      </c>
      <c r="F1574" s="172">
        <v>2021</v>
      </c>
      <c r="G1574" s="172">
        <v>5</v>
      </c>
      <c r="H1574" s="175"/>
      <c r="I1574" s="57" t="str">
        <f t="shared" si="298"/>
        <v>Q1</v>
      </c>
      <c r="J1574" s="175" t="s">
        <v>1674</v>
      </c>
      <c r="K1574" s="175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78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4">
        <v>0.13689999999999999</v>
      </c>
      <c r="AE1574" s="173">
        <f t="shared" si="301"/>
        <v>0</v>
      </c>
      <c r="AF1574" s="173" t="str">
        <f>IF(AND(COUNTIFS($J$18:J1574,J1574)=1,AE1574=1),1,"")</f>
        <v/>
      </c>
      <c r="AG1574" s="173" t="str">
        <f>IF(C1574="","",IF(AND(COUNTIFS($J$18:J1574,J1574)=1,C1574&lt;&gt;""),1,""))</f>
        <v/>
      </c>
      <c r="AH1574" s="173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2">
        <v>2021</v>
      </c>
      <c r="C1575" s="172">
        <v>2</v>
      </c>
      <c r="D1575" s="57" t="str">
        <f t="shared" si="308"/>
        <v>Q4</v>
      </c>
      <c r="E1575" s="16" t="s">
        <v>40</v>
      </c>
      <c r="F1575" s="172">
        <v>2021</v>
      </c>
      <c r="G1575" s="172">
        <v>5</v>
      </c>
      <c r="H1575" s="175"/>
      <c r="I1575" s="57" t="str">
        <f t="shared" si="298"/>
        <v>Q1</v>
      </c>
      <c r="J1575" s="175" t="s">
        <v>1676</v>
      </c>
      <c r="K1575" s="175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78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4">
        <v>0.18029999999999999</v>
      </c>
      <c r="AE1575" s="173">
        <f t="shared" si="301"/>
        <v>1</v>
      </c>
      <c r="AF1575" s="173">
        <f>IF(AND(COUNTIFS($J$18:J1575,J1575)=1,AE1575=1),1,"")</f>
        <v>1</v>
      </c>
      <c r="AG1575" s="173">
        <f>IF(C1575="","",IF(AND(COUNTIFS($J$18:J1575,J1575)=1,C1575&lt;&gt;""),1,""))</f>
        <v>1</v>
      </c>
      <c r="AH1575" s="173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2">
        <v>2021</v>
      </c>
      <c r="C1576" s="172">
        <v>3</v>
      </c>
      <c r="D1576" s="57" t="str">
        <f t="shared" si="308"/>
        <v>Q4</v>
      </c>
      <c r="E1576" s="16" t="s">
        <v>40</v>
      </c>
      <c r="F1576" s="172">
        <v>2021</v>
      </c>
      <c r="G1576" s="172">
        <v>5</v>
      </c>
      <c r="H1576" s="175"/>
      <c r="I1576" s="57" t="str">
        <f t="shared" si="298"/>
        <v>Q1</v>
      </c>
      <c r="J1576" s="175" t="s">
        <v>1678</v>
      </c>
      <c r="K1576" s="175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78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4">
        <v>0.1646</v>
      </c>
      <c r="AE1576" s="173">
        <f t="shared" si="301"/>
        <v>0</v>
      </c>
      <c r="AF1576" s="173" t="str">
        <f>IF(AND(COUNTIFS($J$18:J1576,J1576)=1,AE1576=1),1,"")</f>
        <v/>
      </c>
      <c r="AG1576" s="173">
        <f>IF(C1576="","",IF(AND(COUNTIFS($J$18:J1576,J1576)=1,C1576&lt;&gt;""),1,""))</f>
        <v>1</v>
      </c>
      <c r="AH1576" s="173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2">
        <v>2021</v>
      </c>
      <c r="C1577" s="172">
        <v>3</v>
      </c>
      <c r="D1577" s="57" t="str">
        <f t="shared" si="308"/>
        <v>Q4</v>
      </c>
      <c r="E1577" s="16" t="s">
        <v>40</v>
      </c>
      <c r="F1577" s="172">
        <v>2021</v>
      </c>
      <c r="G1577" s="172">
        <v>5</v>
      </c>
      <c r="H1577" s="175"/>
      <c r="I1577" s="57" t="str">
        <f t="shared" si="298"/>
        <v>Q1</v>
      </c>
      <c r="J1577" s="175" t="s">
        <v>1679</v>
      </c>
      <c r="K1577" s="175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78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4">
        <v>0.25929999999999997</v>
      </c>
      <c r="AE1577" s="173">
        <f t="shared" si="301"/>
        <v>1</v>
      </c>
      <c r="AF1577" s="173">
        <f>IF(AND(COUNTIFS($J$18:J1577,J1577)=1,AE1577=1),1,"")</f>
        <v>1</v>
      </c>
      <c r="AG1577" s="173">
        <f>IF(C1577="","",IF(AND(COUNTIFS($J$18:J1577,J1577)=1,C1577&lt;&gt;""),1,""))</f>
        <v>1</v>
      </c>
      <c r="AH1577" s="173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2">
        <v>2021</v>
      </c>
      <c r="C1578" s="172">
        <v>4</v>
      </c>
      <c r="D1578" s="57" t="str">
        <f t="shared" si="308"/>
        <v>Q1</v>
      </c>
      <c r="E1578" s="16" t="s">
        <v>40</v>
      </c>
      <c r="F1578" s="172">
        <v>2021</v>
      </c>
      <c r="G1578" s="172">
        <v>5</v>
      </c>
      <c r="H1578" s="175"/>
      <c r="I1578" s="57" t="str">
        <f t="shared" si="298"/>
        <v>Q1</v>
      </c>
      <c r="J1578" s="175" t="s">
        <v>1681</v>
      </c>
      <c r="K1578" s="175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78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4">
        <v>0.16</v>
      </c>
      <c r="AE1578" s="173">
        <f t="shared" si="301"/>
        <v>0</v>
      </c>
      <c r="AF1578" s="173" t="str">
        <f>IF(AND(COUNTIFS($J$18:J1578,J1578)=1,AE1578=1),1,"")</f>
        <v/>
      </c>
      <c r="AG1578" s="173">
        <f>IF(C1578="","",IF(AND(COUNTIFS($J$18:J1578,J1578)=1,C1578&lt;&gt;""),1,""))</f>
        <v>1</v>
      </c>
      <c r="AH1578" s="173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2">
        <v>2021</v>
      </c>
      <c r="C1579" s="172">
        <v>4</v>
      </c>
      <c r="D1579" s="57" t="str">
        <f t="shared" si="308"/>
        <v>Q1</v>
      </c>
      <c r="E1579" s="16" t="s">
        <v>40</v>
      </c>
      <c r="F1579" s="172">
        <v>2021</v>
      </c>
      <c r="G1579" s="172">
        <v>5</v>
      </c>
      <c r="H1579" s="175"/>
      <c r="I1579" s="57" t="str">
        <f t="shared" si="298"/>
        <v>Q1</v>
      </c>
      <c r="J1579" s="175" t="s">
        <v>1681</v>
      </c>
      <c r="K1579" s="175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78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4">
        <v>0.16</v>
      </c>
      <c r="AE1579" s="173">
        <f t="shared" si="301"/>
        <v>0</v>
      </c>
      <c r="AF1579" s="173" t="str">
        <f>IF(AND(COUNTIFS($J$18:J1579,J1579)=1,AE1579=1),1,"")</f>
        <v/>
      </c>
      <c r="AG1579" s="173" t="str">
        <f>IF(C1579="","",IF(AND(COUNTIFS($J$18:J1579,J1579)=1,C1579&lt;&gt;""),1,""))</f>
        <v/>
      </c>
      <c r="AH1579" s="173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2">
        <v>2021</v>
      </c>
      <c r="C1580" s="172">
        <v>4</v>
      </c>
      <c r="D1580" s="57" t="str">
        <f t="shared" si="308"/>
        <v>Q1</v>
      </c>
      <c r="E1580" s="16" t="s">
        <v>40</v>
      </c>
      <c r="F1580" s="172">
        <v>2021</v>
      </c>
      <c r="G1580" s="172">
        <v>5</v>
      </c>
      <c r="H1580" s="175"/>
      <c r="I1580" s="57" t="str">
        <f t="shared" si="298"/>
        <v>Q1</v>
      </c>
      <c r="J1580" s="175" t="s">
        <v>1681</v>
      </c>
      <c r="K1580" s="175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78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4">
        <v>0.16</v>
      </c>
      <c r="AE1580" s="173">
        <f t="shared" si="301"/>
        <v>0</v>
      </c>
      <c r="AF1580" s="173" t="str">
        <f>IF(AND(COUNTIFS($J$18:J1580,J1580)=1,AE1580=1),1,"")</f>
        <v/>
      </c>
      <c r="AG1580" s="173" t="str">
        <f>IF(C1580="","",IF(AND(COUNTIFS($J$18:J1580,J1580)=1,C1580&lt;&gt;""),1,""))</f>
        <v/>
      </c>
      <c r="AH1580" s="173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2">
        <v>2021</v>
      </c>
      <c r="C1581" s="172">
        <v>4</v>
      </c>
      <c r="D1581" s="57" t="str">
        <f t="shared" si="308"/>
        <v>Q1</v>
      </c>
      <c r="E1581" s="16" t="s">
        <v>40</v>
      </c>
      <c r="F1581" s="172">
        <v>2021</v>
      </c>
      <c r="G1581" s="172">
        <v>5</v>
      </c>
      <c r="H1581" s="175"/>
      <c r="I1581" s="57" t="str">
        <f t="shared" si="298"/>
        <v>Q1</v>
      </c>
      <c r="J1581" s="175" t="s">
        <v>1682</v>
      </c>
      <c r="K1581" s="175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78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4">
        <v>0.11749999999999999</v>
      </c>
      <c r="AE1581" s="173">
        <f t="shared" si="301"/>
        <v>0</v>
      </c>
      <c r="AF1581" s="173" t="str">
        <f>IF(AND(COUNTIFS($J$18:J1581,J1581)=1,AE1581=1),1,"")</f>
        <v/>
      </c>
      <c r="AG1581" s="173">
        <f>IF(C1581="","",IF(AND(COUNTIFS($J$18:J1581,J1581)=1,C1581&lt;&gt;""),1,""))</f>
        <v>1</v>
      </c>
      <c r="AH1581" s="173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2">
        <v>2021</v>
      </c>
      <c r="C1582" s="172">
        <v>4</v>
      </c>
      <c r="D1582" s="57" t="str">
        <f t="shared" si="308"/>
        <v>Q1</v>
      </c>
      <c r="E1582" s="16" t="s">
        <v>40</v>
      </c>
      <c r="F1582" s="172">
        <v>2021</v>
      </c>
      <c r="G1582" s="172">
        <v>5</v>
      </c>
      <c r="H1582" s="175"/>
      <c r="I1582" s="57" t="str">
        <f t="shared" si="298"/>
        <v>Q1</v>
      </c>
      <c r="J1582" s="175" t="s">
        <v>1682</v>
      </c>
      <c r="K1582" s="175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78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4">
        <v>0.11749999999999999</v>
      </c>
      <c r="AE1582" s="173">
        <f t="shared" si="301"/>
        <v>0</v>
      </c>
      <c r="AF1582" s="173" t="str">
        <f>IF(AND(COUNTIFS($J$18:J1582,J1582)=1,AE1582=1),1,"")</f>
        <v/>
      </c>
      <c r="AG1582" s="173" t="str">
        <f>IF(C1582="","",IF(AND(COUNTIFS($J$18:J1582,J1582)=1,C1582&lt;&gt;""),1,""))</f>
        <v/>
      </c>
      <c r="AH1582" s="173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2">
        <v>2021</v>
      </c>
      <c r="C1583" s="172">
        <v>4</v>
      </c>
      <c r="D1583" s="57" t="str">
        <f t="shared" si="308"/>
        <v>Q1</v>
      </c>
      <c r="E1583" s="16" t="s">
        <v>40</v>
      </c>
      <c r="F1583" s="172">
        <v>2021</v>
      </c>
      <c r="G1583" s="172">
        <v>5</v>
      </c>
      <c r="H1583" s="175"/>
      <c r="I1583" s="57" t="str">
        <f t="shared" si="298"/>
        <v>Q1</v>
      </c>
      <c r="J1583" s="175" t="s">
        <v>1684</v>
      </c>
      <c r="K1583" s="175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78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4">
        <v>0.20419999999999999</v>
      </c>
      <c r="AE1583" s="173">
        <f t="shared" si="301"/>
        <v>0</v>
      </c>
      <c r="AF1583" s="173" t="str">
        <f>IF(AND(COUNTIFS($J$18:J1583,J1583)=1,AE1583=1),1,"")</f>
        <v/>
      </c>
      <c r="AG1583" s="173">
        <f>IF(C1583="","",IF(AND(COUNTIFS($J$18:J1583,J1583)=1,C1583&lt;&gt;""),1,""))</f>
        <v>1</v>
      </c>
      <c r="AH1583" s="173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2">
        <v>2021</v>
      </c>
      <c r="C1584" s="172">
        <v>4</v>
      </c>
      <c r="D1584" s="57" t="str">
        <f t="shared" si="308"/>
        <v>Q1</v>
      </c>
      <c r="E1584" s="16" t="s">
        <v>40</v>
      </c>
      <c r="F1584" s="172">
        <v>2021</v>
      </c>
      <c r="G1584" s="172">
        <v>5</v>
      </c>
      <c r="H1584" s="175"/>
      <c r="I1584" s="57" t="str">
        <f t="shared" si="298"/>
        <v>Q1</v>
      </c>
      <c r="J1584" s="175" t="s">
        <v>1685</v>
      </c>
      <c r="K1584" s="175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78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4">
        <v>0.16059999999999999</v>
      </c>
      <c r="AE1584" s="173">
        <f t="shared" si="301"/>
        <v>0</v>
      </c>
      <c r="AF1584" s="173" t="str">
        <f>IF(AND(COUNTIFS($J$18:J1584,J1584)=1,AE1584=1),1,"")</f>
        <v/>
      </c>
      <c r="AG1584" s="173">
        <f>IF(C1584="","",IF(AND(COUNTIFS($J$18:J1584,J1584)=1,C1584&lt;&gt;""),1,""))</f>
        <v>1</v>
      </c>
      <c r="AH1584" s="173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2">
        <v>2021</v>
      </c>
      <c r="C1585" s="172">
        <v>3</v>
      </c>
      <c r="D1585" s="57" t="str">
        <f t="shared" si="308"/>
        <v>Q4</v>
      </c>
      <c r="E1585" s="16" t="s">
        <v>40</v>
      </c>
      <c r="F1585" s="172">
        <v>2021</v>
      </c>
      <c r="G1585" s="172">
        <v>5</v>
      </c>
      <c r="H1585" s="175"/>
      <c r="I1585" s="57" t="str">
        <f t="shared" si="298"/>
        <v>Q1</v>
      </c>
      <c r="J1585" s="175" t="s">
        <v>1686</v>
      </c>
      <c r="K1585" s="175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78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4">
        <v>0.11650000000000001</v>
      </c>
      <c r="AE1585" s="173">
        <f t="shared" si="301"/>
        <v>0</v>
      </c>
      <c r="AF1585" s="173" t="str">
        <f>IF(AND(COUNTIFS($J$18:J1585,J1585)=1,AE1585=1),1,"")</f>
        <v/>
      </c>
      <c r="AG1585" s="173">
        <f>IF(C1585="","",IF(AND(COUNTIFS($J$18:J1585,J1585)=1,C1585&lt;&gt;""),1,""))</f>
        <v>1</v>
      </c>
      <c r="AH1585" s="173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2">
        <v>2021</v>
      </c>
      <c r="C1586" s="172">
        <v>4</v>
      </c>
      <c r="D1586" s="57" t="str">
        <f t="shared" si="308"/>
        <v>Q1</v>
      </c>
      <c r="E1586" s="16" t="s">
        <v>40</v>
      </c>
      <c r="F1586" s="172">
        <v>2021</v>
      </c>
      <c r="G1586" s="172">
        <v>5</v>
      </c>
      <c r="H1586" s="175"/>
      <c r="I1586" s="57" t="str">
        <f t="shared" si="298"/>
        <v>Q1</v>
      </c>
      <c r="J1586" s="175" t="s">
        <v>1688</v>
      </c>
      <c r="K1586" s="175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78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4">
        <v>0.14699999999999999</v>
      </c>
      <c r="AE1586" s="173">
        <f t="shared" si="301"/>
        <v>0</v>
      </c>
      <c r="AF1586" s="173" t="str">
        <f>IF(AND(COUNTIFS($J$18:J1586,J1586)=1,AE1586=1),1,"")</f>
        <v/>
      </c>
      <c r="AG1586" s="173">
        <f>IF(C1586="","",IF(AND(COUNTIFS($J$18:J1586,J1586)=1,C1586&lt;&gt;""),1,""))</f>
        <v>1</v>
      </c>
      <c r="AH1586" s="173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2">
        <v>2021</v>
      </c>
      <c r="C1587" s="172">
        <v>4</v>
      </c>
      <c r="D1587" s="57" t="str">
        <f t="shared" si="308"/>
        <v>Q1</v>
      </c>
      <c r="E1587" s="16" t="s">
        <v>40</v>
      </c>
      <c r="F1587" s="172">
        <v>2021</v>
      </c>
      <c r="G1587" s="172">
        <v>5</v>
      </c>
      <c r="H1587" s="175"/>
      <c r="I1587" s="57" t="str">
        <f t="shared" si="298"/>
        <v>Q1</v>
      </c>
      <c r="J1587" s="175" t="s">
        <v>1688</v>
      </c>
      <c r="K1587" s="175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78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4">
        <v>0.14699999999999999</v>
      </c>
      <c r="AE1587" s="173">
        <f t="shared" si="301"/>
        <v>0</v>
      </c>
      <c r="AF1587" s="173" t="str">
        <f>IF(AND(COUNTIFS($J$18:J1587,J1587)=1,AE1587=1),1,"")</f>
        <v/>
      </c>
      <c r="AG1587" s="173" t="str">
        <f>IF(C1587="","",IF(AND(COUNTIFS($J$18:J1587,J1587)=1,C1587&lt;&gt;""),1,""))</f>
        <v/>
      </c>
      <c r="AH1587" s="173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2">
        <v>2021</v>
      </c>
      <c r="C1588" s="172">
        <v>4</v>
      </c>
      <c r="D1588" s="57" t="str">
        <f t="shared" si="308"/>
        <v>Q1</v>
      </c>
      <c r="E1588" s="16" t="s">
        <v>40</v>
      </c>
      <c r="F1588" s="172">
        <v>2021</v>
      </c>
      <c r="G1588" s="172">
        <v>5</v>
      </c>
      <c r="H1588" s="175"/>
      <c r="I1588" s="57" t="str">
        <f t="shared" si="298"/>
        <v>Q1</v>
      </c>
      <c r="J1588" s="175" t="s">
        <v>1688</v>
      </c>
      <c r="K1588" s="175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78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4">
        <v>0.14699999999999999</v>
      </c>
      <c r="AE1588" s="173">
        <f t="shared" si="301"/>
        <v>0</v>
      </c>
      <c r="AF1588" s="173" t="str">
        <f>IF(AND(COUNTIFS($J$18:J1588,J1588)=1,AE1588=1),1,"")</f>
        <v/>
      </c>
      <c r="AG1588" s="173" t="str">
        <f>IF(C1588="","",IF(AND(COUNTIFS($J$18:J1588,J1588)=1,C1588&lt;&gt;""),1,""))</f>
        <v/>
      </c>
      <c r="AH1588" s="173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2">
        <v>2021</v>
      </c>
      <c r="C1589" s="172">
        <v>4</v>
      </c>
      <c r="D1589" s="57" t="str">
        <f t="shared" si="308"/>
        <v>Q1</v>
      </c>
      <c r="E1589" s="16" t="s">
        <v>40</v>
      </c>
      <c r="F1589" s="172">
        <v>2021</v>
      </c>
      <c r="G1589" s="172">
        <v>5</v>
      </c>
      <c r="H1589" s="175"/>
      <c r="I1589" s="57" t="str">
        <f t="shared" si="298"/>
        <v>Q1</v>
      </c>
      <c r="J1589" s="175" t="s">
        <v>1690</v>
      </c>
      <c r="K1589" s="175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78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4">
        <v>0.1229</v>
      </c>
      <c r="AE1589" s="173">
        <f t="shared" si="301"/>
        <v>0</v>
      </c>
      <c r="AF1589" s="173" t="str">
        <f>IF(AND(COUNTIFS($J$18:J1589,J1589)=1,AE1589=1),1,"")</f>
        <v/>
      </c>
      <c r="AG1589" s="173">
        <f>IF(C1589="","",IF(AND(COUNTIFS($J$18:J1589,J1589)=1,C1589&lt;&gt;""),1,""))</f>
        <v>1</v>
      </c>
      <c r="AH1589" s="173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2">
        <v>2021</v>
      </c>
      <c r="C1590" s="172">
        <v>4</v>
      </c>
      <c r="D1590" s="57" t="str">
        <f t="shared" si="308"/>
        <v>Q1</v>
      </c>
      <c r="E1590" s="16" t="s">
        <v>40</v>
      </c>
      <c r="F1590" s="172">
        <v>2021</v>
      </c>
      <c r="G1590" s="172">
        <v>5</v>
      </c>
      <c r="H1590" s="175"/>
      <c r="I1590" s="57" t="str">
        <f t="shared" si="298"/>
        <v>Q1</v>
      </c>
      <c r="J1590" s="175" t="s">
        <v>1691</v>
      </c>
      <c r="K1590" s="175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78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4">
        <v>0.17419999999999999</v>
      </c>
      <c r="AE1590" s="173">
        <f t="shared" si="301"/>
        <v>1</v>
      </c>
      <c r="AF1590" s="173">
        <f>IF(AND(COUNTIFS($J$18:J1590,J1590)=1,AE1590=1),1,"")</f>
        <v>1</v>
      </c>
      <c r="AG1590" s="173">
        <f>IF(C1590="","",IF(AND(COUNTIFS($J$18:J1590,J1590)=1,C1590&lt;&gt;""),1,""))</f>
        <v>1</v>
      </c>
      <c r="AH1590" s="173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2">
        <v>2021</v>
      </c>
      <c r="C1591" s="172">
        <v>4</v>
      </c>
      <c r="D1591" s="57" t="str">
        <f t="shared" si="308"/>
        <v>Q1</v>
      </c>
      <c r="E1591" s="16" t="s">
        <v>40</v>
      </c>
      <c r="F1591" s="172">
        <v>2021</v>
      </c>
      <c r="G1591" s="172">
        <v>5</v>
      </c>
      <c r="H1591" s="175"/>
      <c r="I1591" s="57" t="str">
        <f t="shared" si="298"/>
        <v>Q1</v>
      </c>
      <c r="J1591" s="175" t="s">
        <v>1693</v>
      </c>
      <c r="K1591" s="175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78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4">
        <v>0.11360000000000001</v>
      </c>
      <c r="AE1591" s="173">
        <f t="shared" si="301"/>
        <v>0</v>
      </c>
      <c r="AF1591" s="173" t="str">
        <f>IF(AND(COUNTIFS($J$18:J1591,J1591)=1,AE1591=1),1,"")</f>
        <v/>
      </c>
      <c r="AG1591" s="173">
        <f>IF(C1591="","",IF(AND(COUNTIFS($J$18:J1591,J1591)=1,C1591&lt;&gt;""),1,""))</f>
        <v>1</v>
      </c>
      <c r="AH1591" s="173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2">
        <v>2021</v>
      </c>
      <c r="C1592" s="172">
        <v>4</v>
      </c>
      <c r="D1592" s="57" t="str">
        <f t="shared" si="308"/>
        <v>Q1</v>
      </c>
      <c r="E1592" s="16" t="s">
        <v>40</v>
      </c>
      <c r="F1592" s="172">
        <v>2021</v>
      </c>
      <c r="G1592" s="172">
        <v>5</v>
      </c>
      <c r="H1592" s="175"/>
      <c r="I1592" s="57" t="str">
        <f t="shared" si="298"/>
        <v>Q1</v>
      </c>
      <c r="J1592" s="175" t="s">
        <v>1693</v>
      </c>
      <c r="K1592" s="175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78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4">
        <v>0.11360000000000001</v>
      </c>
      <c r="AE1592" s="173">
        <f t="shared" si="301"/>
        <v>0</v>
      </c>
      <c r="AF1592" s="173" t="str">
        <f>IF(AND(COUNTIFS($J$18:J1592,J1592)=1,AE1592=1),1,"")</f>
        <v/>
      </c>
      <c r="AG1592" s="173" t="str">
        <f>IF(C1592="","",IF(AND(COUNTIFS($J$18:J1592,J1592)=1,C1592&lt;&gt;""),1,""))</f>
        <v/>
      </c>
      <c r="AH1592" s="173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2">
        <v>2021</v>
      </c>
      <c r="C1593" s="172">
        <v>4</v>
      </c>
      <c r="D1593" s="57" t="str">
        <f t="shared" si="308"/>
        <v>Q1</v>
      </c>
      <c r="E1593" s="16" t="s">
        <v>40</v>
      </c>
      <c r="F1593" s="172">
        <v>2021</v>
      </c>
      <c r="G1593" s="172">
        <v>5</v>
      </c>
      <c r="H1593" s="175"/>
      <c r="I1593" s="57" t="str">
        <f t="shared" si="298"/>
        <v>Q1</v>
      </c>
      <c r="J1593" s="175" t="s">
        <v>1695</v>
      </c>
      <c r="K1593" s="175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78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4">
        <v>7.2599999999999998E-2</v>
      </c>
      <c r="AE1593" s="173">
        <f t="shared" si="301"/>
        <v>0</v>
      </c>
      <c r="AF1593" s="173" t="str">
        <f>IF(AND(COUNTIFS($J$18:J1593,J1593)=1,AE1593=1),1,"")</f>
        <v/>
      </c>
      <c r="AG1593" s="173">
        <f>IF(C1593="","",IF(AND(COUNTIFS($J$18:J1593,J1593)=1,C1593&lt;&gt;""),1,""))</f>
        <v>1</v>
      </c>
      <c r="AH1593" s="173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2">
        <v>2021</v>
      </c>
      <c r="C1594" s="172">
        <v>4</v>
      </c>
      <c r="D1594" s="57" t="str">
        <f t="shared" si="308"/>
        <v>Q1</v>
      </c>
      <c r="E1594" s="16" t="s">
        <v>40</v>
      </c>
      <c r="F1594" s="172">
        <v>2021</v>
      </c>
      <c r="G1594" s="172">
        <v>5</v>
      </c>
      <c r="H1594" s="175"/>
      <c r="I1594" s="57" t="str">
        <f t="shared" si="298"/>
        <v>Q1</v>
      </c>
      <c r="J1594" s="175" t="s">
        <v>1695</v>
      </c>
      <c r="K1594" s="175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78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4">
        <v>7.2599999999999998E-2</v>
      </c>
      <c r="AE1594" s="173">
        <f t="shared" si="301"/>
        <v>0</v>
      </c>
      <c r="AF1594" s="173" t="str">
        <f>IF(AND(COUNTIFS($J$18:J1594,J1594)=1,AE1594=1),1,"")</f>
        <v/>
      </c>
      <c r="AG1594" s="173" t="str">
        <f>IF(C1594="","",IF(AND(COUNTIFS($J$18:J1594,J1594)=1,C1594&lt;&gt;""),1,""))</f>
        <v/>
      </c>
      <c r="AH1594" s="173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2">
        <v>2021</v>
      </c>
      <c r="C1595" s="172">
        <v>4</v>
      </c>
      <c r="D1595" s="57" t="str">
        <f t="shared" si="308"/>
        <v>Q1</v>
      </c>
      <c r="E1595" s="16" t="s">
        <v>40</v>
      </c>
      <c r="F1595" s="172">
        <v>2021</v>
      </c>
      <c r="G1595" s="172">
        <v>5</v>
      </c>
      <c r="H1595" s="175"/>
      <c r="I1595" s="57" t="str">
        <f t="shared" si="298"/>
        <v>Q1</v>
      </c>
      <c r="J1595" s="175" t="s">
        <v>1695</v>
      </c>
      <c r="K1595" s="175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78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4">
        <v>7.2599999999999998E-2</v>
      </c>
      <c r="AE1595" s="173">
        <f t="shared" si="301"/>
        <v>0</v>
      </c>
      <c r="AF1595" s="173" t="str">
        <f>IF(AND(COUNTIFS($J$18:J1595,J1595)=1,AE1595=1),1,"")</f>
        <v/>
      </c>
      <c r="AG1595" s="173" t="str">
        <f>IF(C1595="","",IF(AND(COUNTIFS($J$18:J1595,J1595)=1,C1595&lt;&gt;""),1,""))</f>
        <v/>
      </c>
      <c r="AH1595" s="173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2">
        <v>2021</v>
      </c>
      <c r="C1596" s="172">
        <v>4</v>
      </c>
      <c r="D1596" s="57" t="str">
        <f t="shared" si="308"/>
        <v>Q1</v>
      </c>
      <c r="E1596" s="16" t="s">
        <v>40</v>
      </c>
      <c r="F1596" s="172">
        <v>2021</v>
      </c>
      <c r="G1596" s="172">
        <v>5</v>
      </c>
      <c r="H1596" s="175"/>
      <c r="I1596" s="57" t="str">
        <f t="shared" si="298"/>
        <v>Q1</v>
      </c>
      <c r="J1596" s="175" t="s">
        <v>1696</v>
      </c>
      <c r="K1596" s="175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78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4">
        <v>0.11269999999999999</v>
      </c>
      <c r="AE1596" s="173">
        <f t="shared" si="301"/>
        <v>0</v>
      </c>
      <c r="AF1596" s="173" t="str">
        <f>IF(AND(COUNTIFS($J$18:J1596,J1596)=1,AE1596=1),1,"")</f>
        <v/>
      </c>
      <c r="AG1596" s="173">
        <f>IF(C1596="","",IF(AND(COUNTIFS($J$18:J1596,J1596)=1,C1596&lt;&gt;""),1,""))</f>
        <v>1</v>
      </c>
      <c r="AH1596" s="173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2">
        <v>2021</v>
      </c>
      <c r="C1597" s="172">
        <v>4</v>
      </c>
      <c r="D1597" s="57" t="str">
        <f t="shared" si="308"/>
        <v>Q1</v>
      </c>
      <c r="E1597" s="16" t="s">
        <v>40</v>
      </c>
      <c r="F1597" s="172">
        <v>2021</v>
      </c>
      <c r="G1597" s="172">
        <v>5</v>
      </c>
      <c r="H1597" s="175"/>
      <c r="I1597" s="57" t="str">
        <f t="shared" si="298"/>
        <v>Q1</v>
      </c>
      <c r="J1597" s="175" t="s">
        <v>1697</v>
      </c>
      <c r="K1597" s="175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78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4">
        <v>0.11020000000000001</v>
      </c>
      <c r="AE1597" s="173">
        <f t="shared" si="301"/>
        <v>0</v>
      </c>
      <c r="AF1597" s="173" t="str">
        <f>IF(AND(COUNTIFS($J$18:J1597,J1597)=1,AE1597=1),1,"")</f>
        <v/>
      </c>
      <c r="AG1597" s="173">
        <f>IF(C1597="","",IF(AND(COUNTIFS($J$18:J1597,J1597)=1,C1597&lt;&gt;""),1,""))</f>
        <v>1</v>
      </c>
      <c r="AH1597" s="173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2">
        <v>2021</v>
      </c>
      <c r="C1598" s="172">
        <v>4</v>
      </c>
      <c r="D1598" s="57" t="str">
        <f t="shared" si="308"/>
        <v>Q1</v>
      </c>
      <c r="E1598" s="16" t="s">
        <v>40</v>
      </c>
      <c r="F1598" s="172">
        <v>2021</v>
      </c>
      <c r="G1598" s="172">
        <v>5</v>
      </c>
      <c r="H1598" s="175"/>
      <c r="I1598" s="57" t="str">
        <f t="shared" si="298"/>
        <v>Q1</v>
      </c>
      <c r="J1598" s="175" t="s">
        <v>1699</v>
      </c>
      <c r="K1598" s="175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78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4">
        <v>0.18110000000000001</v>
      </c>
      <c r="AE1598" s="173">
        <f t="shared" si="301"/>
        <v>0</v>
      </c>
      <c r="AF1598" s="173" t="str">
        <f>IF(AND(COUNTIFS($J$18:J1598,J1598)=1,AE1598=1),1,"")</f>
        <v/>
      </c>
      <c r="AG1598" s="173">
        <f>IF(C1598="","",IF(AND(COUNTIFS($J$18:J1598,J1598)=1,C1598&lt;&gt;""),1,""))</f>
        <v>1</v>
      </c>
      <c r="AH1598" s="173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2">
        <v>2021</v>
      </c>
      <c r="C1599" s="172">
        <v>4</v>
      </c>
      <c r="D1599" s="57" t="str">
        <f t="shared" si="308"/>
        <v>Q1</v>
      </c>
      <c r="E1599" s="16" t="s">
        <v>40</v>
      </c>
      <c r="F1599" s="172">
        <v>2021</v>
      </c>
      <c r="G1599" s="172">
        <v>5</v>
      </c>
      <c r="H1599" s="175"/>
      <c r="I1599" s="57" t="str">
        <f t="shared" si="298"/>
        <v>Q1</v>
      </c>
      <c r="J1599" s="175" t="s">
        <v>1699</v>
      </c>
      <c r="K1599" s="175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78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4">
        <v>0.18110000000000001</v>
      </c>
      <c r="AE1599" s="173">
        <f t="shared" si="301"/>
        <v>0</v>
      </c>
      <c r="AF1599" s="173" t="str">
        <f>IF(AND(COUNTIFS($J$18:J1599,J1599)=1,AE1599=1),1,"")</f>
        <v/>
      </c>
      <c r="AG1599" s="173" t="str">
        <f>IF(C1599="","",IF(AND(COUNTIFS($J$18:J1599,J1599)=1,C1599&lt;&gt;""),1,""))</f>
        <v/>
      </c>
      <c r="AH1599" s="173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2">
        <v>2021</v>
      </c>
      <c r="C1600" s="172">
        <v>4</v>
      </c>
      <c r="D1600" s="57" t="str">
        <f t="shared" si="308"/>
        <v>Q1</v>
      </c>
      <c r="E1600" s="16" t="s">
        <v>40</v>
      </c>
      <c r="F1600" s="172">
        <v>2021</v>
      </c>
      <c r="G1600" s="172">
        <v>5</v>
      </c>
      <c r="H1600" s="175"/>
      <c r="I1600" s="57" t="str">
        <f t="shared" si="298"/>
        <v>Q1</v>
      </c>
      <c r="J1600" s="175" t="s">
        <v>1700</v>
      </c>
      <c r="K1600" s="175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78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4">
        <v>9.9000000000000005E-2</v>
      </c>
      <c r="AE1600" s="173">
        <f t="shared" si="301"/>
        <v>0</v>
      </c>
      <c r="AF1600" s="173" t="str">
        <f>IF(AND(COUNTIFS($J$18:J1600,J1600)=1,AE1600=1),1,"")</f>
        <v/>
      </c>
      <c r="AG1600" s="173">
        <f>IF(C1600="","",IF(AND(COUNTIFS($J$18:J1600,J1600)=1,C1600&lt;&gt;""),1,""))</f>
        <v>1</v>
      </c>
      <c r="AH1600" s="173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2">
        <v>2021</v>
      </c>
      <c r="C1601" s="172">
        <v>5</v>
      </c>
      <c r="D1601" s="57" t="str">
        <f t="shared" si="308"/>
        <v>Q1</v>
      </c>
      <c r="E1601" s="16" t="s">
        <v>40</v>
      </c>
      <c r="F1601" s="172">
        <v>2021</v>
      </c>
      <c r="G1601" s="172">
        <v>5</v>
      </c>
      <c r="H1601" s="175"/>
      <c r="I1601" s="57" t="str">
        <f t="shared" si="298"/>
        <v>Q1</v>
      </c>
      <c r="J1601" s="175" t="s">
        <v>1702</v>
      </c>
      <c r="K1601" s="175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78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4">
        <v>0.19320000000000001</v>
      </c>
      <c r="AE1601" s="173">
        <f t="shared" si="301"/>
        <v>0</v>
      </c>
      <c r="AF1601" s="173" t="str">
        <f>IF(AND(COUNTIFS($J$18:J1601,J1601)=1,AE1601=1),1,"")</f>
        <v/>
      </c>
      <c r="AG1601" s="173">
        <f>IF(C1601="","",IF(AND(COUNTIFS($J$18:J1601,J1601)=1,C1601&lt;&gt;""),1,""))</f>
        <v>1</v>
      </c>
      <c r="AH1601" s="173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2">
        <v>2021</v>
      </c>
      <c r="C1602" s="172">
        <v>5</v>
      </c>
      <c r="D1602" s="57" t="str">
        <f t="shared" si="308"/>
        <v>Q1</v>
      </c>
      <c r="E1602" s="16" t="s">
        <v>40</v>
      </c>
      <c r="F1602" s="172">
        <v>2021</v>
      </c>
      <c r="G1602" s="172">
        <v>5</v>
      </c>
      <c r="H1602" s="175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5" t="s">
        <v>1703</v>
      </c>
      <c r="K1602" s="175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78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4">
        <v>0.16059999999999999</v>
      </c>
      <c r="AE1602" s="173">
        <f t="shared" ref="AE1602:AE1665" si="314">IF(Q1602="","",IF(Q1602="Yes",1,0))</f>
        <v>0</v>
      </c>
      <c r="AF1602" s="173" t="str">
        <f>IF(AND(COUNTIFS($J$18:J1602,J1602)=1,AE1602=1),1,"")</f>
        <v/>
      </c>
      <c r="AG1602" s="173">
        <f>IF(C1602="","",IF(AND(COUNTIFS($J$18:J1602,J1602)=1,C1602&lt;&gt;""),1,""))</f>
        <v>1</v>
      </c>
      <c r="AH1602" s="173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2">
        <v>2021</v>
      </c>
      <c r="C1603" s="172">
        <v>5</v>
      </c>
      <c r="D1603" s="57" t="str">
        <f t="shared" si="308"/>
        <v>Q1</v>
      </c>
      <c r="E1603" s="16" t="s">
        <v>40</v>
      </c>
      <c r="F1603" s="172">
        <v>2021</v>
      </c>
      <c r="G1603" s="172">
        <v>5</v>
      </c>
      <c r="H1603" s="175"/>
      <c r="I1603" s="57" t="str">
        <f t="shared" si="311"/>
        <v>Q1</v>
      </c>
      <c r="J1603" s="175" t="s">
        <v>1703</v>
      </c>
      <c r="K1603" s="175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78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4">
        <v>0.16059999999999999</v>
      </c>
      <c r="AE1603" s="173">
        <f t="shared" si="314"/>
        <v>0</v>
      </c>
      <c r="AF1603" s="173" t="str">
        <f>IF(AND(COUNTIFS($J$18:J1603,J1603)=1,AE1603=1),1,"")</f>
        <v/>
      </c>
      <c r="AG1603" s="173" t="str">
        <f>IF(C1603="","",IF(AND(COUNTIFS($J$18:J1603,J1603)=1,C1603&lt;&gt;""),1,""))</f>
        <v/>
      </c>
      <c r="AH1603" s="173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2">
        <v>2021</v>
      </c>
      <c r="C1604" s="172">
        <v>4</v>
      </c>
      <c r="D1604" s="57" t="str">
        <f t="shared" si="308"/>
        <v>Q1</v>
      </c>
      <c r="E1604" s="16" t="s">
        <v>40</v>
      </c>
      <c r="F1604" s="172">
        <v>2021</v>
      </c>
      <c r="G1604" s="172">
        <v>6</v>
      </c>
      <c r="H1604" s="175"/>
      <c r="I1604" s="57" t="str">
        <f t="shared" si="311"/>
        <v>Q1</v>
      </c>
      <c r="J1604" s="175" t="s">
        <v>1705</v>
      </c>
      <c r="K1604" s="175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78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4">
        <v>0.1482</v>
      </c>
      <c r="AE1604" s="173">
        <f t="shared" si="314"/>
        <v>0</v>
      </c>
      <c r="AF1604" s="173" t="str">
        <f>IF(AND(COUNTIFS($J$18:J1604,J1604)=1,AE1604=1),1,"")</f>
        <v/>
      </c>
      <c r="AG1604" s="173">
        <f>IF(C1604="","",IF(AND(COUNTIFS($J$18:J1604,J1604)=1,C1604&lt;&gt;""),1,""))</f>
        <v>1</v>
      </c>
      <c r="AH1604" s="173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2">
        <v>2021</v>
      </c>
      <c r="C1605" s="172">
        <v>2</v>
      </c>
      <c r="D1605" s="57" t="str">
        <f t="shared" si="308"/>
        <v>Q4</v>
      </c>
      <c r="E1605" s="16" t="s">
        <v>40</v>
      </c>
      <c r="F1605" s="172">
        <v>2021</v>
      </c>
      <c r="G1605" s="172">
        <v>6</v>
      </c>
      <c r="H1605" s="175"/>
      <c r="I1605" s="57" t="str">
        <f t="shared" si="311"/>
        <v>Q1</v>
      </c>
      <c r="J1605" s="175" t="s">
        <v>1707</v>
      </c>
      <c r="K1605" s="175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78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4">
        <v>0.17510000000000001</v>
      </c>
      <c r="AE1605" s="173">
        <f t="shared" si="314"/>
        <v>0</v>
      </c>
      <c r="AF1605" s="173" t="str">
        <f>IF(AND(COUNTIFS($J$18:J1605,J1605)=1,AE1605=1),1,"")</f>
        <v/>
      </c>
      <c r="AG1605" s="173">
        <f>IF(C1605="","",IF(AND(COUNTIFS($J$18:J1605,J1605)=1,C1605&lt;&gt;""),1,""))</f>
        <v>1</v>
      </c>
      <c r="AH1605" s="173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2">
        <v>2021</v>
      </c>
      <c r="C1606" s="172">
        <v>2</v>
      </c>
      <c r="D1606" s="57" t="str">
        <f t="shared" si="308"/>
        <v>Q4</v>
      </c>
      <c r="E1606" s="16" t="s">
        <v>40</v>
      </c>
      <c r="F1606" s="172">
        <v>2021</v>
      </c>
      <c r="G1606" s="172">
        <v>6</v>
      </c>
      <c r="H1606" s="175"/>
      <c r="I1606" s="57" t="str">
        <f t="shared" si="311"/>
        <v>Q1</v>
      </c>
      <c r="J1606" s="175" t="s">
        <v>1707</v>
      </c>
      <c r="K1606" s="175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78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4">
        <v>0.17510000000000001</v>
      </c>
      <c r="AE1606" s="173">
        <f t="shared" si="314"/>
        <v>0</v>
      </c>
      <c r="AF1606" s="173" t="str">
        <f>IF(AND(COUNTIFS($J$18:J1606,J1606)=1,AE1606=1),1,"")</f>
        <v/>
      </c>
      <c r="AG1606" s="173" t="str">
        <f>IF(C1606="","",IF(AND(COUNTIFS($J$18:J1606,J1606)=1,C1606&lt;&gt;""),1,""))</f>
        <v/>
      </c>
      <c r="AH1606" s="173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2">
        <v>2021</v>
      </c>
      <c r="C1607" s="172">
        <v>2</v>
      </c>
      <c r="D1607" s="57" t="str">
        <f t="shared" si="308"/>
        <v>Q4</v>
      </c>
      <c r="E1607" s="16" t="s">
        <v>40</v>
      </c>
      <c r="F1607" s="172">
        <v>2021</v>
      </c>
      <c r="G1607" s="172">
        <v>6</v>
      </c>
      <c r="H1607" s="175"/>
      <c r="I1607" s="57" t="str">
        <f t="shared" si="311"/>
        <v>Q1</v>
      </c>
      <c r="J1607" s="175" t="s">
        <v>1707</v>
      </c>
      <c r="K1607" s="175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78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4">
        <v>0.17510000000000001</v>
      </c>
      <c r="AE1607" s="173">
        <f t="shared" si="314"/>
        <v>0</v>
      </c>
      <c r="AF1607" s="173" t="str">
        <f>IF(AND(COUNTIFS($J$18:J1607,J1607)=1,AE1607=1),1,"")</f>
        <v/>
      </c>
      <c r="AG1607" s="173" t="str">
        <f>IF(C1607="","",IF(AND(COUNTIFS($J$18:J1607,J1607)=1,C1607&lt;&gt;""),1,""))</f>
        <v/>
      </c>
      <c r="AH1607" s="173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2">
        <v>2021</v>
      </c>
      <c r="C1608" s="172">
        <v>2</v>
      </c>
      <c r="D1608" s="57" t="str">
        <f t="shared" si="308"/>
        <v>Q4</v>
      </c>
      <c r="E1608" s="16" t="s">
        <v>40</v>
      </c>
      <c r="F1608" s="172">
        <v>2021</v>
      </c>
      <c r="G1608" s="172">
        <v>6</v>
      </c>
      <c r="H1608" s="175"/>
      <c r="I1608" s="57" t="str">
        <f t="shared" si="311"/>
        <v>Q1</v>
      </c>
      <c r="J1608" s="175" t="s">
        <v>1707</v>
      </c>
      <c r="K1608" s="175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78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4">
        <v>0.17510000000000001</v>
      </c>
      <c r="AE1608" s="173">
        <f t="shared" si="314"/>
        <v>0</v>
      </c>
      <c r="AF1608" s="173" t="str">
        <f>IF(AND(COUNTIFS($J$18:J1608,J1608)=1,AE1608=1),1,"")</f>
        <v/>
      </c>
      <c r="AG1608" s="173" t="str">
        <f>IF(C1608="","",IF(AND(COUNTIFS($J$18:J1608,J1608)=1,C1608&lt;&gt;""),1,""))</f>
        <v/>
      </c>
      <c r="AH1608" s="173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2">
        <v>2021</v>
      </c>
      <c r="C1609" s="172">
        <v>2</v>
      </c>
      <c r="D1609" s="57" t="str">
        <f t="shared" si="308"/>
        <v>Q4</v>
      </c>
      <c r="E1609" s="16" t="s">
        <v>40</v>
      </c>
      <c r="F1609" s="172">
        <v>2021</v>
      </c>
      <c r="G1609" s="172">
        <v>6</v>
      </c>
      <c r="H1609" s="175"/>
      <c r="I1609" s="57" t="str">
        <f t="shared" si="311"/>
        <v>Q1</v>
      </c>
      <c r="J1609" s="175" t="s">
        <v>1709</v>
      </c>
      <c r="K1609" s="175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78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4">
        <v>8.3900000000000002E-2</v>
      </c>
      <c r="AE1609" s="173">
        <f t="shared" si="314"/>
        <v>0</v>
      </c>
      <c r="AF1609" s="173" t="str">
        <f>IF(AND(COUNTIFS($J$18:J1609,J1609)=1,AE1609=1),1,"")</f>
        <v/>
      </c>
      <c r="AG1609" s="173">
        <f>IF(C1609="","",IF(AND(COUNTIFS($J$18:J1609,J1609)=1,C1609&lt;&gt;""),1,""))</f>
        <v>1</v>
      </c>
      <c r="AH1609" s="173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2">
        <v>2021</v>
      </c>
      <c r="C1610" s="172">
        <v>3</v>
      </c>
      <c r="D1610" s="57" t="str">
        <f t="shared" si="308"/>
        <v>Q4</v>
      </c>
      <c r="E1610" s="16" t="s">
        <v>40</v>
      </c>
      <c r="F1610" s="172">
        <v>2021</v>
      </c>
      <c r="G1610" s="172">
        <v>6</v>
      </c>
      <c r="H1610" s="175"/>
      <c r="I1610" s="57" t="str">
        <f t="shared" si="311"/>
        <v>Q1</v>
      </c>
      <c r="J1610" s="175" t="s">
        <v>1623</v>
      </c>
      <c r="K1610" s="175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78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3">
        <f t="shared" si="314"/>
        <v>0</v>
      </c>
      <c r="AF1610" s="173" t="str">
        <f>IF(AND(COUNTIFS($J$18:J1610,J1610)=1,AE1610=1),1,"")</f>
        <v/>
      </c>
      <c r="AG1610" s="173" t="str">
        <f>IF(C1610="","",IF(AND(COUNTIFS($J$18:J1610,J1610)=1,C1610&lt;&gt;""),1,""))</f>
        <v/>
      </c>
      <c r="AH1610" s="173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2">
        <v>2021</v>
      </c>
      <c r="C1611" s="172">
        <v>3</v>
      </c>
      <c r="D1611" s="57" t="str">
        <f t="shared" si="308"/>
        <v>Q4</v>
      </c>
      <c r="E1611" s="16" t="s">
        <v>40</v>
      </c>
      <c r="F1611" s="172">
        <v>2021</v>
      </c>
      <c r="G1611" s="172">
        <v>6</v>
      </c>
      <c r="H1611" s="175"/>
      <c r="I1611" s="57" t="str">
        <f t="shared" si="311"/>
        <v>Q1</v>
      </c>
      <c r="J1611" s="175" t="s">
        <v>1623</v>
      </c>
      <c r="K1611" s="175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78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3">
        <f t="shared" si="314"/>
        <v>0</v>
      </c>
      <c r="AF1611" s="173" t="str">
        <f>IF(AND(COUNTIFS($J$18:J1611,J1611)=1,AE1611=1),1,"")</f>
        <v/>
      </c>
      <c r="AG1611" s="173" t="str">
        <f>IF(C1611="","",IF(AND(COUNTIFS($J$18:J1611,J1611)=1,C1611&lt;&gt;""),1,""))</f>
        <v/>
      </c>
      <c r="AH1611" s="173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2">
        <v>2021</v>
      </c>
      <c r="C1612" s="172">
        <v>3</v>
      </c>
      <c r="D1612" s="57" t="str">
        <f t="shared" si="308"/>
        <v>Q4</v>
      </c>
      <c r="E1612" s="16" t="s">
        <v>40</v>
      </c>
      <c r="F1612" s="172">
        <v>2021</v>
      </c>
      <c r="G1612" s="172">
        <v>6</v>
      </c>
      <c r="H1612" s="175"/>
      <c r="I1612" s="57" t="str">
        <f t="shared" si="311"/>
        <v>Q1</v>
      </c>
      <c r="J1612" s="175" t="s">
        <v>1623</v>
      </c>
      <c r="K1612" s="175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78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3">
        <f t="shared" si="314"/>
        <v>0</v>
      </c>
      <c r="AF1612" s="173" t="str">
        <f>IF(AND(COUNTIFS($J$18:J1612,J1612)=1,AE1612=1),1,"")</f>
        <v/>
      </c>
      <c r="AG1612" s="173" t="str">
        <f>IF(C1612="","",IF(AND(COUNTIFS($J$18:J1612,J1612)=1,C1612&lt;&gt;""),1,""))</f>
        <v/>
      </c>
      <c r="AH1612" s="173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2">
        <v>2021</v>
      </c>
      <c r="C1613" s="172">
        <v>3</v>
      </c>
      <c r="D1613" s="57" t="str">
        <f t="shared" si="308"/>
        <v>Q4</v>
      </c>
      <c r="E1613" s="16" t="s">
        <v>40</v>
      </c>
      <c r="F1613" s="172">
        <v>2021</v>
      </c>
      <c r="G1613" s="172">
        <v>6</v>
      </c>
      <c r="H1613" s="175"/>
      <c r="I1613" s="57" t="str">
        <f t="shared" si="311"/>
        <v>Q1</v>
      </c>
      <c r="J1613" s="175" t="s">
        <v>1710</v>
      </c>
      <c r="K1613" s="175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78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4">
        <v>0.16159999999999999</v>
      </c>
      <c r="AE1613" s="173">
        <f t="shared" si="314"/>
        <v>0</v>
      </c>
      <c r="AF1613" s="173" t="str">
        <f>IF(AND(COUNTIFS($J$18:J1613,J1613)=1,AE1613=1),1,"")</f>
        <v/>
      </c>
      <c r="AG1613" s="173">
        <f>IF(C1613="","",IF(AND(COUNTIFS($J$18:J1613,J1613)=1,C1613&lt;&gt;""),1,""))</f>
        <v>1</v>
      </c>
      <c r="AH1613" s="173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2">
        <v>2021</v>
      </c>
      <c r="C1614" s="172">
        <v>3</v>
      </c>
      <c r="D1614" s="57" t="str">
        <f t="shared" si="308"/>
        <v>Q4</v>
      </c>
      <c r="E1614" s="16" t="s">
        <v>40</v>
      </c>
      <c r="F1614" s="172">
        <v>2021</v>
      </c>
      <c r="G1614" s="172">
        <v>6</v>
      </c>
      <c r="H1614" s="175"/>
      <c r="I1614" s="57" t="str">
        <f t="shared" si="311"/>
        <v>Q1</v>
      </c>
      <c r="J1614" s="175" t="s">
        <v>1711</v>
      </c>
      <c r="K1614" s="175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78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4">
        <v>0.18659999999999999</v>
      </c>
      <c r="AE1614" s="173">
        <f t="shared" si="314"/>
        <v>1</v>
      </c>
      <c r="AF1614" s="173">
        <f>IF(AND(COUNTIFS($J$18:J1614,J1614)=1,AE1614=1),1,"")</f>
        <v>1</v>
      </c>
      <c r="AG1614" s="173">
        <f>IF(C1614="","",IF(AND(COUNTIFS($J$18:J1614,J1614)=1,C1614&lt;&gt;""),1,""))</f>
        <v>1</v>
      </c>
      <c r="AH1614" s="173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2">
        <v>2021</v>
      </c>
      <c r="C1615" s="172">
        <v>3</v>
      </c>
      <c r="D1615" s="57" t="str">
        <f t="shared" si="308"/>
        <v>Q4</v>
      </c>
      <c r="E1615" s="16" t="s">
        <v>40</v>
      </c>
      <c r="F1615" s="172">
        <v>2021</v>
      </c>
      <c r="G1615" s="172">
        <v>6</v>
      </c>
      <c r="H1615" s="175"/>
      <c r="I1615" s="57" t="str">
        <f t="shared" si="311"/>
        <v>Q1</v>
      </c>
      <c r="J1615" s="175" t="s">
        <v>1713</v>
      </c>
      <c r="K1615" s="175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78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4">
        <v>8.09E-2</v>
      </c>
      <c r="AE1615" s="173">
        <f t="shared" si="314"/>
        <v>1</v>
      </c>
      <c r="AF1615" s="173">
        <f>IF(AND(COUNTIFS($J$18:J1615,J1615)=1,AE1615=1),1,"")</f>
        <v>1</v>
      </c>
      <c r="AG1615" s="173">
        <f>IF(C1615="","",IF(AND(COUNTIFS($J$18:J1615,J1615)=1,C1615&lt;&gt;""),1,""))</f>
        <v>1</v>
      </c>
      <c r="AH1615" s="173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2">
        <v>2021</v>
      </c>
      <c r="C1616" s="172">
        <v>3</v>
      </c>
      <c r="D1616" s="57" t="str">
        <f t="shared" si="308"/>
        <v>Q4</v>
      </c>
      <c r="E1616" s="16" t="s">
        <v>40</v>
      </c>
      <c r="F1616" s="172">
        <v>2021</v>
      </c>
      <c r="G1616" s="172">
        <v>6</v>
      </c>
      <c r="H1616" s="175"/>
      <c r="I1616" s="57" t="str">
        <f t="shared" si="311"/>
        <v>Q1</v>
      </c>
      <c r="J1616" s="175" t="s">
        <v>1713</v>
      </c>
      <c r="K1616" s="175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78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4">
        <v>8.09E-2</v>
      </c>
      <c r="AE1616" s="173">
        <f t="shared" si="314"/>
        <v>1</v>
      </c>
      <c r="AF1616" s="173" t="str">
        <f>IF(AND(COUNTIFS($J$18:J1616,J1616)=1,AE1616=1),1,"")</f>
        <v/>
      </c>
      <c r="AG1616" s="173" t="str">
        <f>IF(C1616="","",IF(AND(COUNTIFS($J$18:J1616,J1616)=1,C1616&lt;&gt;""),1,""))</f>
        <v/>
      </c>
      <c r="AH1616" s="173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2">
        <v>2021</v>
      </c>
      <c r="C1617" s="172">
        <v>3</v>
      </c>
      <c r="D1617" s="57" t="str">
        <f t="shared" si="308"/>
        <v>Q4</v>
      </c>
      <c r="E1617" s="16" t="s">
        <v>40</v>
      </c>
      <c r="F1617" s="172">
        <v>2021</v>
      </c>
      <c r="G1617" s="172">
        <v>6</v>
      </c>
      <c r="H1617" s="175"/>
      <c r="I1617" s="57" t="str">
        <f t="shared" si="311"/>
        <v>Q1</v>
      </c>
      <c r="J1617" s="175" t="s">
        <v>1713</v>
      </c>
      <c r="K1617" s="175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78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4">
        <v>8.09E-2</v>
      </c>
      <c r="AE1617" s="173">
        <f t="shared" si="314"/>
        <v>1</v>
      </c>
      <c r="AF1617" s="173" t="str">
        <f>IF(AND(COUNTIFS($J$18:J1617,J1617)=1,AE1617=1),1,"")</f>
        <v/>
      </c>
      <c r="AG1617" s="173" t="str">
        <f>IF(C1617="","",IF(AND(COUNTIFS($J$18:J1617,J1617)=1,C1617&lt;&gt;""),1,""))</f>
        <v/>
      </c>
      <c r="AH1617" s="173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2">
        <v>2021</v>
      </c>
      <c r="C1618" s="172">
        <v>3</v>
      </c>
      <c r="D1618" s="57" t="str">
        <f t="shared" si="308"/>
        <v>Q4</v>
      </c>
      <c r="E1618" s="16" t="s">
        <v>40</v>
      </c>
      <c r="F1618" s="172">
        <v>2021</v>
      </c>
      <c r="G1618" s="172">
        <v>6</v>
      </c>
      <c r="H1618" s="175"/>
      <c r="I1618" s="57" t="str">
        <f t="shared" si="311"/>
        <v>Q1</v>
      </c>
      <c r="J1618" s="175" t="s">
        <v>1713</v>
      </c>
      <c r="K1618" s="175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78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4">
        <v>8.09E-2</v>
      </c>
      <c r="AE1618" s="173">
        <f t="shared" si="314"/>
        <v>1</v>
      </c>
      <c r="AF1618" s="173" t="str">
        <f>IF(AND(COUNTIFS($J$18:J1618,J1618)=1,AE1618=1),1,"")</f>
        <v/>
      </c>
      <c r="AG1618" s="173" t="str">
        <f>IF(C1618="","",IF(AND(COUNTIFS($J$18:J1618,J1618)=1,C1618&lt;&gt;""),1,""))</f>
        <v/>
      </c>
      <c r="AH1618" s="173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2">
        <v>2021</v>
      </c>
      <c r="C1619" s="172">
        <v>3</v>
      </c>
      <c r="D1619" s="57" t="str">
        <f t="shared" si="308"/>
        <v>Q4</v>
      </c>
      <c r="E1619" s="16" t="s">
        <v>40</v>
      </c>
      <c r="F1619" s="172">
        <v>2021</v>
      </c>
      <c r="G1619" s="172">
        <v>6</v>
      </c>
      <c r="H1619" s="175"/>
      <c r="I1619" s="57" t="str">
        <f t="shared" si="311"/>
        <v>Q1</v>
      </c>
      <c r="J1619" s="175" t="s">
        <v>1713</v>
      </c>
      <c r="K1619" s="175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78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4">
        <v>8.09E-2</v>
      </c>
      <c r="AE1619" s="173">
        <f t="shared" si="314"/>
        <v>1</v>
      </c>
      <c r="AF1619" s="173" t="str">
        <f>IF(AND(COUNTIFS($J$18:J1619,J1619)=1,AE1619=1),1,"")</f>
        <v/>
      </c>
      <c r="AG1619" s="173" t="str">
        <f>IF(C1619="","",IF(AND(COUNTIFS($J$18:J1619,J1619)=1,C1619&lt;&gt;""),1,""))</f>
        <v/>
      </c>
      <c r="AH1619" s="173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2">
        <v>2021</v>
      </c>
      <c r="C1620" s="172">
        <v>3</v>
      </c>
      <c r="D1620" s="57" t="str">
        <f t="shared" si="308"/>
        <v>Q4</v>
      </c>
      <c r="E1620" s="16" t="s">
        <v>40</v>
      </c>
      <c r="F1620" s="172">
        <v>2021</v>
      </c>
      <c r="G1620" s="172">
        <v>6</v>
      </c>
      <c r="H1620" s="175"/>
      <c r="I1620" s="57" t="str">
        <f t="shared" si="311"/>
        <v>Q1</v>
      </c>
      <c r="J1620" s="175" t="s">
        <v>1713</v>
      </c>
      <c r="K1620" s="175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78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4">
        <v>8.09E-2</v>
      </c>
      <c r="AE1620" s="173">
        <f t="shared" si="314"/>
        <v>1</v>
      </c>
      <c r="AF1620" s="173" t="str">
        <f>IF(AND(COUNTIFS($J$18:J1620,J1620)=1,AE1620=1),1,"")</f>
        <v/>
      </c>
      <c r="AG1620" s="173" t="str">
        <f>IF(C1620="","",IF(AND(COUNTIFS($J$18:J1620,J1620)=1,C1620&lt;&gt;""),1,""))</f>
        <v/>
      </c>
      <c r="AH1620" s="173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2">
        <v>2021</v>
      </c>
      <c r="C1621" s="172">
        <v>3</v>
      </c>
      <c r="D1621" s="57" t="str">
        <f t="shared" si="308"/>
        <v>Q4</v>
      </c>
      <c r="E1621" s="16" t="s">
        <v>40</v>
      </c>
      <c r="F1621" s="172">
        <v>2021</v>
      </c>
      <c r="G1621" s="172">
        <v>6</v>
      </c>
      <c r="H1621" s="175"/>
      <c r="I1621" s="57" t="str">
        <f t="shared" si="311"/>
        <v>Q1</v>
      </c>
      <c r="J1621" s="175" t="s">
        <v>1713</v>
      </c>
      <c r="K1621" s="175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78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4">
        <v>8.09E-2</v>
      </c>
      <c r="AE1621" s="173">
        <f t="shared" si="314"/>
        <v>1</v>
      </c>
      <c r="AF1621" s="173" t="str">
        <f>IF(AND(COUNTIFS($J$18:J1621,J1621)=1,AE1621=1),1,"")</f>
        <v/>
      </c>
      <c r="AG1621" s="173" t="str">
        <f>IF(C1621="","",IF(AND(COUNTIFS($J$18:J1621,J1621)=1,C1621&lt;&gt;""),1,""))</f>
        <v/>
      </c>
      <c r="AH1621" s="173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2">
        <v>2021</v>
      </c>
      <c r="C1622" s="172">
        <v>3</v>
      </c>
      <c r="D1622" s="57" t="str">
        <f t="shared" si="308"/>
        <v>Q4</v>
      </c>
      <c r="E1622" s="16" t="s">
        <v>40</v>
      </c>
      <c r="F1622" s="172">
        <v>2021</v>
      </c>
      <c r="G1622" s="172">
        <v>6</v>
      </c>
      <c r="H1622" s="175"/>
      <c r="I1622" s="57" t="str">
        <f t="shared" si="311"/>
        <v>Q1</v>
      </c>
      <c r="J1622" s="175" t="s">
        <v>1713</v>
      </c>
      <c r="K1622" s="175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78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4">
        <v>8.09E-2</v>
      </c>
      <c r="AE1622" s="173">
        <f t="shared" si="314"/>
        <v>1</v>
      </c>
      <c r="AF1622" s="173" t="str">
        <f>IF(AND(COUNTIFS($J$18:J1622,J1622)=1,AE1622=1),1,"")</f>
        <v/>
      </c>
      <c r="AG1622" s="173" t="str">
        <f>IF(C1622="","",IF(AND(COUNTIFS($J$18:J1622,J1622)=1,C1622&lt;&gt;""),1,""))</f>
        <v/>
      </c>
      <c r="AH1622" s="173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2">
        <v>2021</v>
      </c>
      <c r="C1623" s="172">
        <v>3</v>
      </c>
      <c r="D1623" s="57" t="str">
        <f t="shared" si="308"/>
        <v>Q4</v>
      </c>
      <c r="E1623" s="16" t="s">
        <v>40</v>
      </c>
      <c r="F1623" s="172">
        <v>2021</v>
      </c>
      <c r="G1623" s="172">
        <v>6</v>
      </c>
      <c r="H1623" s="175"/>
      <c r="I1623" s="57" t="str">
        <f t="shared" si="311"/>
        <v>Q1</v>
      </c>
      <c r="J1623" s="175" t="s">
        <v>1713</v>
      </c>
      <c r="K1623" s="175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78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4">
        <v>8.2600000000000007E-2</v>
      </c>
      <c r="AE1623" s="173">
        <f t="shared" si="314"/>
        <v>1</v>
      </c>
      <c r="AF1623" s="173" t="str">
        <f>IF(AND(COUNTIFS($J$18:J1623,J1623)=1,AE1623=1),1,"")</f>
        <v/>
      </c>
      <c r="AG1623" s="173" t="str">
        <f>IF(C1623="","",IF(AND(COUNTIFS($J$18:J1623,J1623)=1,C1623&lt;&gt;""),1,""))</f>
        <v/>
      </c>
      <c r="AH1623" s="173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2">
        <v>2021</v>
      </c>
      <c r="C1624" s="172">
        <v>3</v>
      </c>
      <c r="D1624" s="57" t="str">
        <f t="shared" si="308"/>
        <v>Q4</v>
      </c>
      <c r="E1624" s="16" t="s">
        <v>40</v>
      </c>
      <c r="F1624" s="172">
        <v>2021</v>
      </c>
      <c r="G1624" s="172">
        <v>6</v>
      </c>
      <c r="H1624" s="175"/>
      <c r="I1624" s="57" t="str">
        <f t="shared" si="311"/>
        <v>Q1</v>
      </c>
      <c r="J1624" s="175" t="s">
        <v>1713</v>
      </c>
      <c r="K1624" s="175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78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4">
        <v>8.2600000000000007E-2</v>
      </c>
      <c r="AE1624" s="173">
        <f t="shared" si="314"/>
        <v>1</v>
      </c>
      <c r="AF1624" s="173" t="str">
        <f>IF(AND(COUNTIFS($J$18:J1624,J1624)=1,AE1624=1),1,"")</f>
        <v/>
      </c>
      <c r="AG1624" s="173" t="str">
        <f>IF(C1624="","",IF(AND(COUNTIFS($J$18:J1624,J1624)=1,C1624&lt;&gt;""),1,""))</f>
        <v/>
      </c>
      <c r="AH1624" s="173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2">
        <v>2021</v>
      </c>
      <c r="C1625" s="172">
        <v>3</v>
      </c>
      <c r="D1625" s="57" t="str">
        <f t="shared" si="308"/>
        <v>Q4</v>
      </c>
      <c r="E1625" s="16" t="s">
        <v>40</v>
      </c>
      <c r="F1625" s="172">
        <v>2021</v>
      </c>
      <c r="G1625" s="172">
        <v>6</v>
      </c>
      <c r="H1625" s="175"/>
      <c r="I1625" s="57" t="str">
        <f t="shared" si="311"/>
        <v>Q1</v>
      </c>
      <c r="J1625" s="175" t="s">
        <v>1713</v>
      </c>
      <c r="K1625" s="175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78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4">
        <v>8.2600000000000007E-2</v>
      </c>
      <c r="AE1625" s="173">
        <f t="shared" si="314"/>
        <v>1</v>
      </c>
      <c r="AF1625" s="173" t="str">
        <f>IF(AND(COUNTIFS($J$18:J1625,J1625)=1,AE1625=1),1,"")</f>
        <v/>
      </c>
      <c r="AG1625" s="173" t="str">
        <f>IF(C1625="","",IF(AND(COUNTIFS($J$18:J1625,J1625)=1,C1625&lt;&gt;""),1,""))</f>
        <v/>
      </c>
      <c r="AH1625" s="173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2">
        <v>2021</v>
      </c>
      <c r="C1626" s="172">
        <v>3</v>
      </c>
      <c r="D1626" s="57" t="str">
        <f t="shared" si="308"/>
        <v>Q4</v>
      </c>
      <c r="E1626" s="16" t="s">
        <v>40</v>
      </c>
      <c r="F1626" s="172">
        <v>2021</v>
      </c>
      <c r="G1626" s="172">
        <v>6</v>
      </c>
      <c r="H1626" s="175"/>
      <c r="I1626" s="57" t="str">
        <f t="shared" si="311"/>
        <v>Q1</v>
      </c>
      <c r="J1626" s="175" t="s">
        <v>1713</v>
      </c>
      <c r="K1626" s="175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78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4">
        <v>8.2600000000000007E-2</v>
      </c>
      <c r="AE1626" s="173">
        <f t="shared" si="314"/>
        <v>1</v>
      </c>
      <c r="AF1626" s="173" t="str">
        <f>IF(AND(COUNTIFS($J$18:J1626,J1626)=1,AE1626=1),1,"")</f>
        <v/>
      </c>
      <c r="AG1626" s="173" t="str">
        <f>IF(C1626="","",IF(AND(COUNTIFS($J$18:J1626,J1626)=1,C1626&lt;&gt;""),1,""))</f>
        <v/>
      </c>
      <c r="AH1626" s="173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2">
        <v>2021</v>
      </c>
      <c r="C1627" s="172">
        <v>3</v>
      </c>
      <c r="D1627" s="57" t="str">
        <f t="shared" si="308"/>
        <v>Q4</v>
      </c>
      <c r="E1627" s="16" t="s">
        <v>40</v>
      </c>
      <c r="F1627" s="172">
        <v>2021</v>
      </c>
      <c r="G1627" s="172">
        <v>6</v>
      </c>
      <c r="H1627" s="175"/>
      <c r="I1627" s="57" t="str">
        <f t="shared" si="311"/>
        <v>Q1</v>
      </c>
      <c r="J1627" s="175" t="s">
        <v>1713</v>
      </c>
      <c r="K1627" s="175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78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4">
        <v>8.2600000000000007E-2</v>
      </c>
      <c r="AE1627" s="173">
        <f t="shared" si="314"/>
        <v>1</v>
      </c>
      <c r="AF1627" s="173" t="str">
        <f>IF(AND(COUNTIFS($J$18:J1627,J1627)=1,AE1627=1),1,"")</f>
        <v/>
      </c>
      <c r="AG1627" s="173" t="str">
        <f>IF(C1627="","",IF(AND(COUNTIFS($J$18:J1627,J1627)=1,C1627&lt;&gt;""),1,""))</f>
        <v/>
      </c>
      <c r="AH1627" s="173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2">
        <v>2021</v>
      </c>
      <c r="C1628" s="172">
        <v>3</v>
      </c>
      <c r="D1628" s="57" t="str">
        <f t="shared" si="308"/>
        <v>Q4</v>
      </c>
      <c r="E1628" s="16" t="s">
        <v>40</v>
      </c>
      <c r="F1628" s="172">
        <v>2021</v>
      </c>
      <c r="G1628" s="172">
        <v>6</v>
      </c>
      <c r="H1628" s="175"/>
      <c r="I1628" s="57" t="str">
        <f t="shared" si="311"/>
        <v>Q1</v>
      </c>
      <c r="J1628" s="175" t="s">
        <v>1713</v>
      </c>
      <c r="K1628" s="175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78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4">
        <v>8.2600000000000007E-2</v>
      </c>
      <c r="AE1628" s="173">
        <f t="shared" si="314"/>
        <v>1</v>
      </c>
      <c r="AF1628" s="173" t="str">
        <f>IF(AND(COUNTIFS($J$18:J1628,J1628)=1,AE1628=1),1,"")</f>
        <v/>
      </c>
      <c r="AG1628" s="173" t="str">
        <f>IF(C1628="","",IF(AND(COUNTIFS($J$18:J1628,J1628)=1,C1628&lt;&gt;""),1,""))</f>
        <v/>
      </c>
      <c r="AH1628" s="173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2">
        <v>2021</v>
      </c>
      <c r="C1629" s="172">
        <v>3</v>
      </c>
      <c r="D1629" s="57" t="str">
        <f t="shared" si="308"/>
        <v>Q4</v>
      </c>
      <c r="E1629" s="16" t="s">
        <v>40</v>
      </c>
      <c r="F1629" s="172">
        <v>2021</v>
      </c>
      <c r="G1629" s="172">
        <v>6</v>
      </c>
      <c r="H1629" s="175"/>
      <c r="I1629" s="57" t="str">
        <f t="shared" si="311"/>
        <v>Q1</v>
      </c>
      <c r="J1629" s="175" t="s">
        <v>1713</v>
      </c>
      <c r="K1629" s="175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78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4">
        <v>8.2600000000000007E-2</v>
      </c>
      <c r="AE1629" s="173">
        <f t="shared" si="314"/>
        <v>1</v>
      </c>
      <c r="AF1629" s="173" t="str">
        <f>IF(AND(COUNTIFS($J$18:J1629,J1629)=1,AE1629=1),1,"")</f>
        <v/>
      </c>
      <c r="AG1629" s="173" t="str">
        <f>IF(C1629="","",IF(AND(COUNTIFS($J$18:J1629,J1629)=1,C1629&lt;&gt;""),1,""))</f>
        <v/>
      </c>
      <c r="AH1629" s="173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2">
        <v>2021</v>
      </c>
      <c r="C1630" s="172">
        <v>3</v>
      </c>
      <c r="D1630" s="57" t="str">
        <f t="shared" si="308"/>
        <v>Q4</v>
      </c>
      <c r="E1630" s="16" t="s">
        <v>40</v>
      </c>
      <c r="F1630" s="172">
        <v>2021</v>
      </c>
      <c r="G1630" s="172">
        <v>6</v>
      </c>
      <c r="H1630" s="175"/>
      <c r="I1630" s="57" t="str">
        <f t="shared" si="311"/>
        <v>Q1</v>
      </c>
      <c r="J1630" s="175" t="s">
        <v>1713</v>
      </c>
      <c r="K1630" s="175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78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4">
        <v>8.2600000000000007E-2</v>
      </c>
      <c r="AE1630" s="173">
        <f t="shared" si="314"/>
        <v>1</v>
      </c>
      <c r="AF1630" s="173" t="str">
        <f>IF(AND(COUNTIFS($J$18:J1630,J1630)=1,AE1630=1),1,"")</f>
        <v/>
      </c>
      <c r="AG1630" s="173" t="str">
        <f>IF(C1630="","",IF(AND(COUNTIFS($J$18:J1630,J1630)=1,C1630&lt;&gt;""),1,""))</f>
        <v/>
      </c>
      <c r="AH1630" s="173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2">
        <v>2021</v>
      </c>
      <c r="C1631" s="172">
        <v>3</v>
      </c>
      <c r="D1631" s="57" t="str">
        <f t="shared" si="308"/>
        <v>Q4</v>
      </c>
      <c r="E1631" s="16" t="s">
        <v>40</v>
      </c>
      <c r="F1631" s="172">
        <v>2021</v>
      </c>
      <c r="G1631" s="172">
        <v>6</v>
      </c>
      <c r="H1631" s="175"/>
      <c r="I1631" s="57" t="str">
        <f t="shared" si="311"/>
        <v>Q1</v>
      </c>
      <c r="J1631" s="175" t="s">
        <v>1713</v>
      </c>
      <c r="K1631" s="175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78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4">
        <v>8.09E-2</v>
      </c>
      <c r="AE1631" s="173">
        <f t="shared" si="314"/>
        <v>1</v>
      </c>
      <c r="AF1631" s="173" t="str">
        <f>IF(AND(COUNTIFS($J$18:J1631,J1631)=1,AE1631=1),1,"")</f>
        <v/>
      </c>
      <c r="AG1631" s="173" t="str">
        <f>IF(C1631="","",IF(AND(COUNTIFS($J$18:J1631,J1631)=1,C1631&lt;&gt;""),1,""))</f>
        <v/>
      </c>
      <c r="AH1631" s="173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2">
        <v>2021</v>
      </c>
      <c r="C1632" s="172">
        <v>3</v>
      </c>
      <c r="D1632" s="57" t="str">
        <f t="shared" si="308"/>
        <v>Q4</v>
      </c>
      <c r="E1632" s="16" t="s">
        <v>40</v>
      </c>
      <c r="F1632" s="172">
        <v>2021</v>
      </c>
      <c r="G1632" s="172">
        <v>6</v>
      </c>
      <c r="H1632" s="175"/>
      <c r="I1632" s="57" t="str">
        <f t="shared" si="311"/>
        <v>Q1</v>
      </c>
      <c r="J1632" s="175" t="s">
        <v>1713</v>
      </c>
      <c r="K1632" s="175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78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4">
        <v>8.09E-2</v>
      </c>
      <c r="AE1632" s="173">
        <f t="shared" si="314"/>
        <v>1</v>
      </c>
      <c r="AF1632" s="173" t="str">
        <f>IF(AND(COUNTIFS($J$18:J1632,J1632)=1,AE1632=1),1,"")</f>
        <v/>
      </c>
      <c r="AG1632" s="173" t="str">
        <f>IF(C1632="","",IF(AND(COUNTIFS($J$18:J1632,J1632)=1,C1632&lt;&gt;""),1,""))</f>
        <v/>
      </c>
      <c r="AH1632" s="173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2">
        <v>2021</v>
      </c>
      <c r="C1633" s="172">
        <v>3</v>
      </c>
      <c r="D1633" s="57" t="str">
        <f t="shared" si="308"/>
        <v>Q4</v>
      </c>
      <c r="E1633" s="16" t="s">
        <v>40</v>
      </c>
      <c r="F1633" s="172">
        <v>2021</v>
      </c>
      <c r="G1633" s="172">
        <v>6</v>
      </c>
      <c r="H1633" s="175"/>
      <c r="I1633" s="57" t="str">
        <f t="shared" si="311"/>
        <v>Q1</v>
      </c>
      <c r="J1633" s="175" t="s">
        <v>1713</v>
      </c>
      <c r="K1633" s="175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78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4">
        <v>8.2600000000000007E-2</v>
      </c>
      <c r="AE1633" s="173">
        <f t="shared" si="314"/>
        <v>1</v>
      </c>
      <c r="AF1633" s="173" t="str">
        <f>IF(AND(COUNTIFS($J$18:J1633,J1633)=1,AE1633=1),1,"")</f>
        <v/>
      </c>
      <c r="AG1633" s="173" t="str">
        <f>IF(C1633="","",IF(AND(COUNTIFS($J$18:J1633,J1633)=1,C1633&lt;&gt;""),1,""))</f>
        <v/>
      </c>
      <c r="AH1633" s="173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2">
        <v>2021</v>
      </c>
      <c r="C1634" s="172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2">
        <v>2021</v>
      </c>
      <c r="G1634" s="172">
        <v>6</v>
      </c>
      <c r="H1634" s="175"/>
      <c r="I1634" s="57" t="str">
        <f t="shared" si="311"/>
        <v>Q1</v>
      </c>
      <c r="J1634" s="175" t="s">
        <v>1715</v>
      </c>
      <c r="K1634" s="175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78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4">
        <v>0.1045</v>
      </c>
      <c r="AE1634" s="173">
        <f t="shared" si="314"/>
        <v>0</v>
      </c>
      <c r="AF1634" s="173" t="str">
        <f>IF(AND(COUNTIFS($J$18:J1634,J1634)=1,AE1634=1),1,"")</f>
        <v/>
      </c>
      <c r="AG1634" s="173">
        <f>IF(C1634="","",IF(AND(COUNTIFS($J$18:J1634,J1634)=1,C1634&lt;&gt;""),1,""))</f>
        <v>1</v>
      </c>
      <c r="AH1634" s="173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2">
        <v>2021</v>
      </c>
      <c r="C1635" s="172">
        <v>3</v>
      </c>
      <c r="D1635" s="57" t="str">
        <f t="shared" si="321"/>
        <v>Q4</v>
      </c>
      <c r="E1635" s="16" t="s">
        <v>40</v>
      </c>
      <c r="F1635" s="172">
        <v>2021</v>
      </c>
      <c r="G1635" s="172">
        <v>6</v>
      </c>
      <c r="H1635" s="175"/>
      <c r="I1635" s="57" t="str">
        <f t="shared" si="311"/>
        <v>Q1</v>
      </c>
      <c r="J1635" s="175" t="s">
        <v>1715</v>
      </c>
      <c r="K1635" s="175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78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4">
        <v>0.1045</v>
      </c>
      <c r="AE1635" s="173">
        <f t="shared" si="314"/>
        <v>0</v>
      </c>
      <c r="AF1635" s="173" t="str">
        <f>IF(AND(COUNTIFS($J$18:J1635,J1635)=1,AE1635=1),1,"")</f>
        <v/>
      </c>
      <c r="AG1635" s="173" t="str">
        <f>IF(C1635="","",IF(AND(COUNTIFS($J$18:J1635,J1635)=1,C1635&lt;&gt;""),1,""))</f>
        <v/>
      </c>
      <c r="AH1635" s="173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2">
        <v>2021</v>
      </c>
      <c r="C1636" s="172">
        <v>3</v>
      </c>
      <c r="D1636" s="57" t="str">
        <f t="shared" si="321"/>
        <v>Q4</v>
      </c>
      <c r="E1636" s="16" t="s">
        <v>40</v>
      </c>
      <c r="F1636" s="172">
        <v>2021</v>
      </c>
      <c r="G1636" s="172">
        <v>6</v>
      </c>
      <c r="H1636" s="175"/>
      <c r="I1636" s="57" t="str">
        <f t="shared" si="311"/>
        <v>Q1</v>
      </c>
      <c r="J1636" s="175" t="s">
        <v>1715</v>
      </c>
      <c r="K1636" s="175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78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4">
        <v>0.1045</v>
      </c>
      <c r="AE1636" s="173">
        <f t="shared" si="314"/>
        <v>0</v>
      </c>
      <c r="AF1636" s="173" t="str">
        <f>IF(AND(COUNTIFS($J$18:J1636,J1636)=1,AE1636=1),1,"")</f>
        <v/>
      </c>
      <c r="AG1636" s="173" t="str">
        <f>IF(C1636="","",IF(AND(COUNTIFS($J$18:J1636,J1636)=1,C1636&lt;&gt;""),1,""))</f>
        <v/>
      </c>
      <c r="AH1636" s="173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2">
        <v>2021</v>
      </c>
      <c r="C1637" s="172">
        <v>3</v>
      </c>
      <c r="D1637" s="57" t="str">
        <f t="shared" si="321"/>
        <v>Q4</v>
      </c>
      <c r="E1637" s="16" t="s">
        <v>40</v>
      </c>
      <c r="F1637" s="172">
        <v>2021</v>
      </c>
      <c r="G1637" s="172">
        <v>6</v>
      </c>
      <c r="H1637" s="175"/>
      <c r="I1637" s="57" t="str">
        <f t="shared" si="311"/>
        <v>Q1</v>
      </c>
      <c r="J1637" s="175" t="s">
        <v>1716</v>
      </c>
      <c r="K1637" s="175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78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4">
        <v>0.1434</v>
      </c>
      <c r="AE1637" s="173">
        <f t="shared" si="314"/>
        <v>0</v>
      </c>
      <c r="AF1637" s="173" t="str">
        <f>IF(AND(COUNTIFS($J$18:J1637,J1637)=1,AE1637=1),1,"")</f>
        <v/>
      </c>
      <c r="AG1637" s="173">
        <f>IF(C1637="","",IF(AND(COUNTIFS($J$18:J1637,J1637)=1,C1637&lt;&gt;""),1,""))</f>
        <v>1</v>
      </c>
      <c r="AH1637" s="173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2">
        <v>2021</v>
      </c>
      <c r="C1638" s="172">
        <v>3</v>
      </c>
      <c r="D1638" s="57" t="str">
        <f t="shared" si="321"/>
        <v>Q4</v>
      </c>
      <c r="E1638" s="16" t="s">
        <v>40</v>
      </c>
      <c r="F1638" s="172">
        <v>2021</v>
      </c>
      <c r="G1638" s="172">
        <v>6</v>
      </c>
      <c r="H1638" s="175"/>
      <c r="I1638" s="57" t="str">
        <f t="shared" si="311"/>
        <v>Q1</v>
      </c>
      <c r="J1638" s="175" t="s">
        <v>1718</v>
      </c>
      <c r="K1638" s="175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78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4">
        <v>0.11559999999999999</v>
      </c>
      <c r="AE1638" s="173">
        <f t="shared" si="314"/>
        <v>0</v>
      </c>
      <c r="AF1638" s="173" t="str">
        <f>IF(AND(COUNTIFS($J$18:J1638,J1638)=1,AE1638=1),1,"")</f>
        <v/>
      </c>
      <c r="AG1638" s="173">
        <f>IF(C1638="","",IF(AND(COUNTIFS($J$18:J1638,J1638)=1,C1638&lt;&gt;""),1,""))</f>
        <v>1</v>
      </c>
      <c r="AH1638" s="173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2">
        <v>2021</v>
      </c>
      <c r="C1639" s="172">
        <v>3</v>
      </c>
      <c r="D1639" s="57" t="str">
        <f t="shared" si="321"/>
        <v>Q4</v>
      </c>
      <c r="E1639" s="16" t="s">
        <v>40</v>
      </c>
      <c r="F1639" s="172">
        <v>2021</v>
      </c>
      <c r="G1639" s="172">
        <v>6</v>
      </c>
      <c r="H1639" s="175"/>
      <c r="I1639" s="57" t="str">
        <f t="shared" si="311"/>
        <v>Q1</v>
      </c>
      <c r="J1639" s="175" t="s">
        <v>1718</v>
      </c>
      <c r="K1639" s="175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78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4">
        <v>0.11559999999999999</v>
      </c>
      <c r="AE1639" s="173">
        <f t="shared" si="314"/>
        <v>0</v>
      </c>
      <c r="AF1639" s="173" t="str">
        <f>IF(AND(COUNTIFS($J$18:J1639,J1639)=1,AE1639=1),1,"")</f>
        <v/>
      </c>
      <c r="AG1639" s="173" t="str">
        <f>IF(C1639="","",IF(AND(COUNTIFS($J$18:J1639,J1639)=1,C1639&lt;&gt;""),1,""))</f>
        <v/>
      </c>
      <c r="AH1639" s="173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2">
        <v>2021</v>
      </c>
      <c r="C1640" s="172">
        <v>3</v>
      </c>
      <c r="D1640" s="57" t="str">
        <f t="shared" si="321"/>
        <v>Q4</v>
      </c>
      <c r="E1640" s="16" t="s">
        <v>40</v>
      </c>
      <c r="F1640" s="172">
        <v>2021</v>
      </c>
      <c r="G1640" s="172">
        <v>6</v>
      </c>
      <c r="H1640" s="175"/>
      <c r="I1640" s="57" t="str">
        <f t="shared" si="311"/>
        <v>Q1</v>
      </c>
      <c r="J1640" s="175" t="s">
        <v>1720</v>
      </c>
      <c r="K1640" s="175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78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4">
        <v>0.12839999999999999</v>
      </c>
      <c r="AE1640" s="173">
        <f t="shared" si="314"/>
        <v>0</v>
      </c>
      <c r="AF1640" s="173" t="str">
        <f>IF(AND(COUNTIFS($J$18:J1640,J1640)=1,AE1640=1),1,"")</f>
        <v/>
      </c>
      <c r="AG1640" s="173">
        <f>IF(C1640="","",IF(AND(COUNTIFS($J$18:J1640,J1640)=1,C1640&lt;&gt;""),1,""))</f>
        <v>1</v>
      </c>
      <c r="AH1640" s="173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2">
        <v>2021</v>
      </c>
      <c r="C1641" s="172">
        <v>3</v>
      </c>
      <c r="D1641" s="57" t="str">
        <f t="shared" si="321"/>
        <v>Q4</v>
      </c>
      <c r="E1641" s="16" t="s">
        <v>40</v>
      </c>
      <c r="F1641" s="172">
        <v>2021</v>
      </c>
      <c r="G1641" s="172">
        <v>6</v>
      </c>
      <c r="H1641" s="175"/>
      <c r="I1641" s="57" t="str">
        <f t="shared" si="311"/>
        <v>Q1</v>
      </c>
      <c r="J1641" s="175" t="s">
        <v>1721</v>
      </c>
      <c r="K1641" s="175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78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4">
        <v>0.17100000000000001</v>
      </c>
      <c r="AE1641" s="173">
        <f t="shared" si="314"/>
        <v>0</v>
      </c>
      <c r="AF1641" s="173" t="str">
        <f>IF(AND(COUNTIFS($J$18:J1641,J1641)=1,AE1641=1),1,"")</f>
        <v/>
      </c>
      <c r="AG1641" s="173">
        <f>IF(C1641="","",IF(AND(COUNTIFS($J$18:J1641,J1641)=1,C1641&lt;&gt;""),1,""))</f>
        <v>1</v>
      </c>
      <c r="AH1641" s="173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2">
        <v>2021</v>
      </c>
      <c r="C1642" s="172">
        <v>3</v>
      </c>
      <c r="D1642" s="57" t="str">
        <f t="shared" si="321"/>
        <v>Q4</v>
      </c>
      <c r="E1642" s="16" t="s">
        <v>40</v>
      </c>
      <c r="F1642" s="172">
        <v>2021</v>
      </c>
      <c r="G1642" s="172">
        <v>6</v>
      </c>
      <c r="H1642" s="175"/>
      <c r="I1642" s="57" t="str">
        <f t="shared" si="311"/>
        <v>Q1</v>
      </c>
      <c r="J1642" s="175" t="s">
        <v>1721</v>
      </c>
      <c r="K1642" s="175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78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4">
        <v>0.17100000000000001</v>
      </c>
      <c r="AE1642" s="173">
        <f t="shared" si="314"/>
        <v>0</v>
      </c>
      <c r="AF1642" s="173" t="str">
        <f>IF(AND(COUNTIFS($J$18:J1642,J1642)=1,AE1642=1),1,"")</f>
        <v/>
      </c>
      <c r="AG1642" s="173" t="str">
        <f>IF(C1642="","",IF(AND(COUNTIFS($J$18:J1642,J1642)=1,C1642&lt;&gt;""),1,""))</f>
        <v/>
      </c>
      <c r="AH1642" s="173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2">
        <v>2021</v>
      </c>
      <c r="C1643" s="172">
        <v>3</v>
      </c>
      <c r="D1643" s="57" t="str">
        <f t="shared" si="321"/>
        <v>Q4</v>
      </c>
      <c r="E1643" s="16" t="s">
        <v>40</v>
      </c>
      <c r="F1643" s="172">
        <v>2021</v>
      </c>
      <c r="G1643" s="172">
        <v>6</v>
      </c>
      <c r="H1643" s="175"/>
      <c r="I1643" s="57" t="str">
        <f t="shared" si="311"/>
        <v>Q1</v>
      </c>
      <c r="J1643" s="175" t="s">
        <v>1723</v>
      </c>
      <c r="K1643" s="175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78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4">
        <v>0.1623</v>
      </c>
      <c r="AE1643" s="173">
        <f t="shared" si="314"/>
        <v>0</v>
      </c>
      <c r="AF1643" s="173" t="str">
        <f>IF(AND(COUNTIFS($J$18:J1643,J1643)=1,AE1643=1),1,"")</f>
        <v/>
      </c>
      <c r="AG1643" s="173">
        <f>IF(C1643="","",IF(AND(COUNTIFS($J$18:J1643,J1643)=1,C1643&lt;&gt;""),1,""))</f>
        <v>1</v>
      </c>
      <c r="AH1643" s="173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2">
        <v>2021</v>
      </c>
      <c r="C1644" s="172">
        <v>4</v>
      </c>
      <c r="D1644" s="57" t="str">
        <f t="shared" si="321"/>
        <v>Q1</v>
      </c>
      <c r="E1644" s="16" t="s">
        <v>40</v>
      </c>
      <c r="F1644" s="172">
        <v>2021</v>
      </c>
      <c r="G1644" s="172">
        <v>6</v>
      </c>
      <c r="H1644" s="175"/>
      <c r="I1644" s="57" t="str">
        <f t="shared" si="311"/>
        <v>Q1</v>
      </c>
      <c r="J1644" s="175" t="s">
        <v>1725</v>
      </c>
      <c r="K1644" s="175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78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4">
        <v>0.18659999999999999</v>
      </c>
      <c r="AE1644" s="173">
        <f t="shared" si="314"/>
        <v>0</v>
      </c>
      <c r="AF1644" s="173" t="str">
        <f>IF(AND(COUNTIFS($J$18:J1644,J1644)=1,AE1644=1),1,"")</f>
        <v/>
      </c>
      <c r="AG1644" s="173">
        <f>IF(C1644="","",IF(AND(COUNTIFS($J$18:J1644,J1644)=1,C1644&lt;&gt;""),1,""))</f>
        <v>1</v>
      </c>
      <c r="AH1644" s="173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2">
        <v>2021</v>
      </c>
      <c r="C1645" s="172">
        <v>4</v>
      </c>
      <c r="D1645" s="57" t="str">
        <f t="shared" si="321"/>
        <v>Q1</v>
      </c>
      <c r="E1645" s="16" t="s">
        <v>40</v>
      </c>
      <c r="F1645" s="172">
        <v>2021</v>
      </c>
      <c r="G1645" s="172">
        <v>6</v>
      </c>
      <c r="H1645" s="175"/>
      <c r="I1645" s="57" t="str">
        <f t="shared" si="311"/>
        <v>Q1</v>
      </c>
      <c r="J1645" s="175" t="s">
        <v>1726</v>
      </c>
      <c r="K1645" s="175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78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4">
        <v>0.1726</v>
      </c>
      <c r="AE1645" s="173">
        <f t="shared" si="314"/>
        <v>1</v>
      </c>
      <c r="AF1645" s="173">
        <f>IF(AND(COUNTIFS($J$18:J1645,J1645)=1,AE1645=1),1,"")</f>
        <v>1</v>
      </c>
      <c r="AG1645" s="173">
        <f>IF(C1645="","",IF(AND(COUNTIFS($J$18:J1645,J1645)=1,C1645&lt;&gt;""),1,""))</f>
        <v>1</v>
      </c>
      <c r="AH1645" s="173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2">
        <v>2021</v>
      </c>
      <c r="C1646" s="172">
        <v>4</v>
      </c>
      <c r="D1646" s="57" t="str">
        <f t="shared" si="321"/>
        <v>Q1</v>
      </c>
      <c r="E1646" s="16" t="s">
        <v>40</v>
      </c>
      <c r="F1646" s="172">
        <v>2021</v>
      </c>
      <c r="G1646" s="172">
        <v>6</v>
      </c>
      <c r="H1646" s="175"/>
      <c r="I1646" s="57" t="str">
        <f t="shared" si="311"/>
        <v>Q1</v>
      </c>
      <c r="J1646" s="175" t="s">
        <v>1728</v>
      </c>
      <c r="K1646" s="175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78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4">
        <v>0.13519999999999999</v>
      </c>
      <c r="AE1646" s="173">
        <f t="shared" si="314"/>
        <v>1</v>
      </c>
      <c r="AF1646" s="173">
        <f>IF(AND(COUNTIFS($J$18:J1646,J1646)=1,AE1646=1),1,"")</f>
        <v>1</v>
      </c>
      <c r="AG1646" s="173">
        <f>IF(C1646="","",IF(AND(COUNTIFS($J$18:J1646,J1646)=1,C1646&lt;&gt;""),1,""))</f>
        <v>1</v>
      </c>
      <c r="AH1646" s="173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2">
        <v>2021</v>
      </c>
      <c r="C1647" s="172">
        <v>4</v>
      </c>
      <c r="D1647" s="57" t="str">
        <f t="shared" si="321"/>
        <v>Q1</v>
      </c>
      <c r="E1647" s="16" t="s">
        <v>40</v>
      </c>
      <c r="F1647" s="172">
        <v>2021</v>
      </c>
      <c r="G1647" s="172">
        <v>6</v>
      </c>
      <c r="H1647" s="175"/>
      <c r="I1647" s="57" t="str">
        <f t="shared" si="311"/>
        <v>Q1</v>
      </c>
      <c r="J1647" s="175" t="s">
        <v>1728</v>
      </c>
      <c r="K1647" s="175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78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4">
        <v>0.13519999999999999</v>
      </c>
      <c r="AE1647" s="173">
        <f t="shared" si="314"/>
        <v>1</v>
      </c>
      <c r="AF1647" s="173" t="str">
        <f>IF(AND(COUNTIFS($J$18:J1647,J1647)=1,AE1647=1),1,"")</f>
        <v/>
      </c>
      <c r="AG1647" s="173" t="str">
        <f>IF(C1647="","",IF(AND(COUNTIFS($J$18:J1647,J1647)=1,C1647&lt;&gt;""),1,""))</f>
        <v/>
      </c>
      <c r="AH1647" s="173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2">
        <v>2021</v>
      </c>
      <c r="C1648" s="172">
        <v>4</v>
      </c>
      <c r="D1648" s="57" t="str">
        <f t="shared" si="321"/>
        <v>Q1</v>
      </c>
      <c r="E1648" s="16" t="s">
        <v>40</v>
      </c>
      <c r="F1648" s="172">
        <v>2021</v>
      </c>
      <c r="G1648" s="172">
        <v>6</v>
      </c>
      <c r="H1648" s="175"/>
      <c r="I1648" s="57" t="str">
        <f t="shared" si="311"/>
        <v>Q1</v>
      </c>
      <c r="J1648" s="175" t="s">
        <v>1728</v>
      </c>
      <c r="K1648" s="175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78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4">
        <v>0.13519999999999999</v>
      </c>
      <c r="AE1648" s="173">
        <f t="shared" si="314"/>
        <v>1</v>
      </c>
      <c r="AF1648" s="173" t="str">
        <f>IF(AND(COUNTIFS($J$18:J1648,J1648)=1,AE1648=1),1,"")</f>
        <v/>
      </c>
      <c r="AG1648" s="173" t="str">
        <f>IF(C1648="","",IF(AND(COUNTIFS($J$18:J1648,J1648)=1,C1648&lt;&gt;""),1,""))</f>
        <v/>
      </c>
      <c r="AH1648" s="173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2">
        <v>2021</v>
      </c>
      <c r="C1649" s="172">
        <v>4</v>
      </c>
      <c r="D1649" s="57" t="str">
        <f t="shared" si="321"/>
        <v>Q1</v>
      </c>
      <c r="E1649" s="16" t="s">
        <v>40</v>
      </c>
      <c r="F1649" s="172">
        <v>2021</v>
      </c>
      <c r="G1649" s="172">
        <v>6</v>
      </c>
      <c r="H1649" s="175"/>
      <c r="I1649" s="57" t="str">
        <f t="shared" si="311"/>
        <v>Q1</v>
      </c>
      <c r="J1649" s="175" t="s">
        <v>1730</v>
      </c>
      <c r="K1649" s="175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78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4">
        <v>0.16209999999999999</v>
      </c>
      <c r="AE1649" s="173">
        <f t="shared" si="314"/>
        <v>0</v>
      </c>
      <c r="AF1649" s="173" t="str">
        <f>IF(AND(COUNTIFS($J$18:J1649,J1649)=1,AE1649=1),1,"")</f>
        <v/>
      </c>
      <c r="AG1649" s="173">
        <f>IF(C1649="","",IF(AND(COUNTIFS($J$18:J1649,J1649)=1,C1649&lt;&gt;""),1,""))</f>
        <v>1</v>
      </c>
      <c r="AH1649" s="173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2">
        <v>2021</v>
      </c>
      <c r="C1650" s="172">
        <v>4</v>
      </c>
      <c r="D1650" s="57" t="str">
        <f t="shared" si="321"/>
        <v>Q1</v>
      </c>
      <c r="E1650" s="16" t="s">
        <v>40</v>
      </c>
      <c r="F1650" s="172">
        <v>2021</v>
      </c>
      <c r="G1650" s="172">
        <v>6</v>
      </c>
      <c r="H1650" s="175"/>
      <c r="I1650" s="57" t="str">
        <f t="shared" si="311"/>
        <v>Q1</v>
      </c>
      <c r="J1650" s="175" t="s">
        <v>1730</v>
      </c>
      <c r="K1650" s="175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78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4">
        <v>0.16209999999999999</v>
      </c>
      <c r="AE1650" s="173">
        <f t="shared" si="314"/>
        <v>0</v>
      </c>
      <c r="AF1650" s="173" t="str">
        <f>IF(AND(COUNTIFS($J$18:J1650,J1650)=1,AE1650=1),1,"")</f>
        <v/>
      </c>
      <c r="AG1650" s="173" t="str">
        <f>IF(C1650="","",IF(AND(COUNTIFS($J$18:J1650,J1650)=1,C1650&lt;&gt;""),1,""))</f>
        <v/>
      </c>
      <c r="AH1650" s="173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2">
        <v>2021</v>
      </c>
      <c r="C1651" s="172">
        <v>4</v>
      </c>
      <c r="D1651" s="57" t="str">
        <f t="shared" si="321"/>
        <v>Q1</v>
      </c>
      <c r="E1651" s="16" t="s">
        <v>40</v>
      </c>
      <c r="F1651" s="172">
        <v>2021</v>
      </c>
      <c r="G1651" s="172">
        <v>6</v>
      </c>
      <c r="H1651" s="175"/>
      <c r="I1651" s="57" t="str">
        <f t="shared" si="311"/>
        <v>Q1</v>
      </c>
      <c r="J1651" s="175" t="s">
        <v>1730</v>
      </c>
      <c r="K1651" s="175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78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4">
        <v>0.16209999999999999</v>
      </c>
      <c r="AE1651" s="173">
        <f t="shared" si="314"/>
        <v>0</v>
      </c>
      <c r="AF1651" s="173" t="str">
        <f>IF(AND(COUNTIFS($J$18:J1651,J1651)=1,AE1651=1),1,"")</f>
        <v/>
      </c>
      <c r="AG1651" s="173" t="str">
        <f>IF(C1651="","",IF(AND(COUNTIFS($J$18:J1651,J1651)=1,C1651&lt;&gt;""),1,""))</f>
        <v/>
      </c>
      <c r="AH1651" s="173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2">
        <v>2021</v>
      </c>
      <c r="C1652" s="172">
        <v>4</v>
      </c>
      <c r="D1652" s="57" t="str">
        <f t="shared" si="321"/>
        <v>Q1</v>
      </c>
      <c r="E1652" s="16" t="s">
        <v>40</v>
      </c>
      <c r="F1652" s="172">
        <v>2021</v>
      </c>
      <c r="G1652" s="172">
        <v>6</v>
      </c>
      <c r="H1652" s="175"/>
      <c r="I1652" s="57" t="str">
        <f t="shared" si="311"/>
        <v>Q1</v>
      </c>
      <c r="J1652" s="175" t="s">
        <v>1730</v>
      </c>
      <c r="K1652" s="175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78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4">
        <v>0.16209999999999999</v>
      </c>
      <c r="AE1652" s="173">
        <f t="shared" si="314"/>
        <v>0</v>
      </c>
      <c r="AF1652" s="173" t="str">
        <f>IF(AND(COUNTIFS($J$18:J1652,J1652)=1,AE1652=1),1,"")</f>
        <v/>
      </c>
      <c r="AG1652" s="173" t="str">
        <f>IF(C1652="","",IF(AND(COUNTIFS($J$18:J1652,J1652)=1,C1652&lt;&gt;""),1,""))</f>
        <v/>
      </c>
      <c r="AH1652" s="173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2">
        <v>2021</v>
      </c>
      <c r="C1653" s="172">
        <v>4</v>
      </c>
      <c r="D1653" s="57" t="str">
        <f t="shared" si="321"/>
        <v>Q1</v>
      </c>
      <c r="E1653" s="16" t="s">
        <v>40</v>
      </c>
      <c r="F1653" s="172">
        <v>2021</v>
      </c>
      <c r="G1653" s="172">
        <v>6</v>
      </c>
      <c r="H1653" s="175"/>
      <c r="I1653" s="57" t="str">
        <f t="shared" si="311"/>
        <v>Q1</v>
      </c>
      <c r="J1653" s="175" t="s">
        <v>1730</v>
      </c>
      <c r="K1653" s="175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78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4">
        <v>0.16209999999999999</v>
      </c>
      <c r="AE1653" s="173">
        <f t="shared" si="314"/>
        <v>0</v>
      </c>
      <c r="AF1653" s="173" t="str">
        <f>IF(AND(COUNTIFS($J$18:J1653,J1653)=1,AE1653=1),1,"")</f>
        <v/>
      </c>
      <c r="AG1653" s="173" t="str">
        <f>IF(C1653="","",IF(AND(COUNTIFS($J$18:J1653,J1653)=1,C1653&lt;&gt;""),1,""))</f>
        <v/>
      </c>
      <c r="AH1653" s="173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2">
        <v>2021</v>
      </c>
      <c r="C1654" s="172">
        <v>4</v>
      </c>
      <c r="D1654" s="57" t="str">
        <f t="shared" si="321"/>
        <v>Q1</v>
      </c>
      <c r="E1654" s="16" t="s">
        <v>40</v>
      </c>
      <c r="F1654" s="172">
        <v>2021</v>
      </c>
      <c r="G1654" s="172">
        <v>6</v>
      </c>
      <c r="H1654" s="175"/>
      <c r="I1654" s="57" t="str">
        <f t="shared" si="311"/>
        <v>Q1</v>
      </c>
      <c r="J1654" s="175" t="s">
        <v>1731</v>
      </c>
      <c r="K1654" s="175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78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4">
        <v>0.12330000000000001</v>
      </c>
      <c r="AE1654" s="173">
        <f t="shared" si="314"/>
        <v>0</v>
      </c>
      <c r="AF1654" s="173" t="str">
        <f>IF(AND(COUNTIFS($J$18:J1654,J1654)=1,AE1654=1),1,"")</f>
        <v/>
      </c>
      <c r="AG1654" s="173">
        <f>IF(C1654="","",IF(AND(COUNTIFS($J$18:J1654,J1654)=1,C1654&lt;&gt;""),1,""))</f>
        <v>1</v>
      </c>
      <c r="AH1654" s="173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2">
        <v>2021</v>
      </c>
      <c r="C1655" s="172">
        <v>4</v>
      </c>
      <c r="D1655" s="57" t="str">
        <f t="shared" si="321"/>
        <v>Q1</v>
      </c>
      <c r="E1655" s="16" t="s">
        <v>40</v>
      </c>
      <c r="F1655" s="172">
        <v>2021</v>
      </c>
      <c r="G1655" s="172">
        <v>6</v>
      </c>
      <c r="H1655" s="175"/>
      <c r="I1655" s="57" t="str">
        <f t="shared" si="311"/>
        <v>Q1</v>
      </c>
      <c r="J1655" s="175" t="s">
        <v>1733</v>
      </c>
      <c r="K1655" s="175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78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4">
        <v>0.17510000000000001</v>
      </c>
      <c r="AE1655" s="173">
        <f t="shared" si="314"/>
        <v>1</v>
      </c>
      <c r="AF1655" s="173">
        <f>IF(AND(COUNTIFS($J$18:J1655,J1655)=1,AE1655=1),1,"")</f>
        <v>1</v>
      </c>
      <c r="AG1655" s="173">
        <f>IF(C1655="","",IF(AND(COUNTIFS($J$18:J1655,J1655)=1,C1655&lt;&gt;""),1,""))</f>
        <v>1</v>
      </c>
      <c r="AH1655" s="173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2">
        <v>2021</v>
      </c>
      <c r="C1656" s="172">
        <v>4</v>
      </c>
      <c r="D1656" s="57" t="str">
        <f t="shared" si="321"/>
        <v>Q1</v>
      </c>
      <c r="E1656" s="16" t="s">
        <v>40</v>
      </c>
      <c r="F1656" s="172">
        <v>2021</v>
      </c>
      <c r="G1656" s="172">
        <v>6</v>
      </c>
      <c r="H1656" s="175"/>
      <c r="I1656" s="57" t="str">
        <f t="shared" si="311"/>
        <v>Q1</v>
      </c>
      <c r="J1656" s="175" t="s">
        <v>1697</v>
      </c>
      <c r="K1656" s="175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78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4">
        <v>0.1129</v>
      </c>
      <c r="AE1656" s="173">
        <f t="shared" si="314"/>
        <v>0</v>
      </c>
      <c r="AF1656" s="173" t="str">
        <f>IF(AND(COUNTIFS($J$18:J1656,J1656)=1,AE1656=1),1,"")</f>
        <v/>
      </c>
      <c r="AG1656" s="173" t="str">
        <f>IF(C1656="","",IF(AND(COUNTIFS($J$18:J1656,J1656)=1,C1656&lt;&gt;""),1,""))</f>
        <v/>
      </c>
      <c r="AH1656" s="173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2">
        <v>2021</v>
      </c>
      <c r="C1657" s="172">
        <v>4</v>
      </c>
      <c r="D1657" s="57" t="str">
        <f t="shared" si="321"/>
        <v>Q1</v>
      </c>
      <c r="E1657" s="16" t="s">
        <v>40</v>
      </c>
      <c r="F1657" s="172">
        <v>2021</v>
      </c>
      <c r="G1657" s="172">
        <v>6</v>
      </c>
      <c r="H1657" s="175"/>
      <c r="I1657" s="57" t="str">
        <f t="shared" si="311"/>
        <v>Q1</v>
      </c>
      <c r="J1657" s="175" t="s">
        <v>1735</v>
      </c>
      <c r="K1657" s="175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78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4">
        <v>0.13539999999999999</v>
      </c>
      <c r="AE1657" s="173">
        <f t="shared" si="314"/>
        <v>1</v>
      </c>
      <c r="AF1657" s="173">
        <f>IF(AND(COUNTIFS($J$18:J1657,J1657)=1,AE1657=1),1,"")</f>
        <v>1</v>
      </c>
      <c r="AG1657" s="173">
        <f>IF(C1657="","",IF(AND(COUNTIFS($J$18:J1657,J1657)=1,C1657&lt;&gt;""),1,""))</f>
        <v>1</v>
      </c>
      <c r="AH1657" s="173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2">
        <v>2021</v>
      </c>
      <c r="C1658" s="172">
        <v>4</v>
      </c>
      <c r="D1658" s="57" t="str">
        <f t="shared" si="321"/>
        <v>Q1</v>
      </c>
      <c r="E1658" s="16" t="s">
        <v>40</v>
      </c>
      <c r="F1658" s="172">
        <v>2021</v>
      </c>
      <c r="G1658" s="172">
        <v>6</v>
      </c>
      <c r="H1658" s="175"/>
      <c r="I1658" s="57" t="str">
        <f t="shared" si="311"/>
        <v>Q1</v>
      </c>
      <c r="J1658" s="175" t="s">
        <v>1735</v>
      </c>
      <c r="K1658" s="175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78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4">
        <v>0.13539999999999999</v>
      </c>
      <c r="AE1658" s="173">
        <f t="shared" si="314"/>
        <v>1</v>
      </c>
      <c r="AF1658" s="173" t="str">
        <f>IF(AND(COUNTIFS($J$18:J1658,J1658)=1,AE1658=1),1,"")</f>
        <v/>
      </c>
      <c r="AG1658" s="173" t="str">
        <f>IF(C1658="","",IF(AND(COUNTIFS($J$18:J1658,J1658)=1,C1658&lt;&gt;""),1,""))</f>
        <v/>
      </c>
      <c r="AH1658" s="173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2">
        <v>2021</v>
      </c>
      <c r="C1659" s="172">
        <v>5</v>
      </c>
      <c r="D1659" s="57" t="str">
        <f t="shared" si="321"/>
        <v>Q1</v>
      </c>
      <c r="E1659" s="16" t="s">
        <v>40</v>
      </c>
      <c r="F1659" s="172">
        <v>2021</v>
      </c>
      <c r="G1659" s="172">
        <v>6</v>
      </c>
      <c r="H1659" s="175"/>
      <c r="I1659" s="57" t="str">
        <f t="shared" si="311"/>
        <v>Q1</v>
      </c>
      <c r="J1659" s="175" t="s">
        <v>1737</v>
      </c>
      <c r="K1659" s="175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78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4">
        <v>0.1318</v>
      </c>
      <c r="AE1659" s="173">
        <f t="shared" si="314"/>
        <v>1</v>
      </c>
      <c r="AF1659" s="173">
        <f>IF(AND(COUNTIFS($J$18:J1659,J1659)=1,AE1659=1),1,"")</f>
        <v>1</v>
      </c>
      <c r="AG1659" s="173">
        <f>IF(C1659="","",IF(AND(COUNTIFS($J$18:J1659,J1659)=1,C1659&lt;&gt;""),1,""))</f>
        <v>1</v>
      </c>
      <c r="AH1659" s="173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2">
        <v>2021</v>
      </c>
      <c r="C1660" s="172">
        <v>5</v>
      </c>
      <c r="D1660" s="57" t="str">
        <f t="shared" si="321"/>
        <v>Q1</v>
      </c>
      <c r="E1660" s="16" t="s">
        <v>40</v>
      </c>
      <c r="F1660" s="172">
        <v>2021</v>
      </c>
      <c r="G1660" s="172">
        <v>6</v>
      </c>
      <c r="H1660" s="175"/>
      <c r="I1660" s="57" t="str">
        <f t="shared" si="311"/>
        <v>Q1</v>
      </c>
      <c r="J1660" s="175" t="s">
        <v>1739</v>
      </c>
      <c r="K1660" s="175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78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4">
        <v>0.1489</v>
      </c>
      <c r="AE1660" s="173">
        <f t="shared" si="314"/>
        <v>0</v>
      </c>
      <c r="AF1660" s="173" t="str">
        <f>IF(AND(COUNTIFS($J$18:J1660,J1660)=1,AE1660=1),1,"")</f>
        <v/>
      </c>
      <c r="AG1660" s="173">
        <f>IF(C1660="","",IF(AND(COUNTIFS($J$18:J1660,J1660)=1,C1660&lt;&gt;""),1,""))</f>
        <v>1</v>
      </c>
      <c r="AH1660" s="173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2">
        <v>2021</v>
      </c>
      <c r="C1661" s="172">
        <v>5</v>
      </c>
      <c r="D1661" s="57" t="str">
        <f t="shared" si="321"/>
        <v>Q1</v>
      </c>
      <c r="E1661" s="16" t="s">
        <v>40</v>
      </c>
      <c r="F1661" s="172">
        <v>2021</v>
      </c>
      <c r="G1661" s="172">
        <v>6</v>
      </c>
      <c r="H1661" s="175"/>
      <c r="I1661" s="57" t="str">
        <f t="shared" si="311"/>
        <v>Q1</v>
      </c>
      <c r="J1661" s="175" t="s">
        <v>1740</v>
      </c>
      <c r="K1661" s="175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78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4">
        <v>0.1084</v>
      </c>
      <c r="AE1661" s="173">
        <f t="shared" si="314"/>
        <v>1</v>
      </c>
      <c r="AF1661" s="173">
        <f>IF(AND(COUNTIFS($J$18:J1661,J1661)=1,AE1661=1),1,"")</f>
        <v>1</v>
      </c>
      <c r="AG1661" s="173">
        <f>IF(C1661="","",IF(AND(COUNTIFS($J$18:J1661,J1661)=1,C1661&lt;&gt;""),1,""))</f>
        <v>1</v>
      </c>
      <c r="AH1661" s="173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2">
        <v>2021</v>
      </c>
      <c r="C1662" s="172">
        <v>6</v>
      </c>
      <c r="D1662" s="57" t="str">
        <f t="shared" si="321"/>
        <v>Q1</v>
      </c>
      <c r="E1662" s="16" t="s">
        <v>40</v>
      </c>
      <c r="F1662" s="172">
        <v>2021</v>
      </c>
      <c r="G1662" s="172">
        <v>6</v>
      </c>
      <c r="H1662" s="175"/>
      <c r="I1662" s="57" t="str">
        <f t="shared" si="311"/>
        <v>Q1</v>
      </c>
      <c r="J1662" s="175" t="s">
        <v>1742</v>
      </c>
      <c r="K1662" s="175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78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4">
        <v>0.19969999999999999</v>
      </c>
      <c r="AE1662" s="173">
        <f t="shared" si="314"/>
        <v>0</v>
      </c>
      <c r="AF1662" s="173" t="str">
        <f>IF(AND(COUNTIFS($J$18:J1662,J1662)=1,AE1662=1),1,"")</f>
        <v/>
      </c>
      <c r="AG1662" s="173">
        <f>IF(C1662="","",IF(AND(COUNTIFS($J$18:J1662,J1662)=1,C1662&lt;&gt;""),1,""))</f>
        <v>1</v>
      </c>
      <c r="AH1662" s="173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2">
        <v>2021</v>
      </c>
      <c r="C1663" s="172">
        <v>3</v>
      </c>
      <c r="D1663" s="57" t="str">
        <f t="shared" si="321"/>
        <v>Q4</v>
      </c>
      <c r="E1663" s="16" t="s">
        <v>40</v>
      </c>
      <c r="F1663" s="172">
        <v>2021</v>
      </c>
      <c r="G1663" s="172">
        <v>6</v>
      </c>
      <c r="H1663" s="175"/>
      <c r="I1663" s="57" t="str">
        <f t="shared" si="311"/>
        <v>Q1</v>
      </c>
      <c r="J1663" s="175" t="s">
        <v>1743</v>
      </c>
      <c r="K1663" s="175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78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4">
        <v>0.2606</v>
      </c>
      <c r="AE1663" s="173">
        <f t="shared" si="314"/>
        <v>0</v>
      </c>
      <c r="AF1663" s="173" t="str">
        <f>IF(AND(COUNTIFS($J$18:J1663,J1663)=1,AE1663=1),1,"")</f>
        <v/>
      </c>
      <c r="AG1663" s="173">
        <f>IF(C1663="","",IF(AND(COUNTIFS($J$18:J1663,J1663)=1,C1663&lt;&gt;""),1,""))</f>
        <v>1</v>
      </c>
      <c r="AH1663" s="173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2">
        <v>2021</v>
      </c>
      <c r="C1664" s="172">
        <v>3</v>
      </c>
      <c r="D1664" s="57" t="str">
        <f t="shared" si="321"/>
        <v>Q4</v>
      </c>
      <c r="E1664" s="16" t="s">
        <v>40</v>
      </c>
      <c r="F1664" s="172">
        <v>2021</v>
      </c>
      <c r="G1664" s="172">
        <v>6</v>
      </c>
      <c r="H1664" s="175"/>
      <c r="I1664" s="57" t="str">
        <f t="shared" si="311"/>
        <v>Q1</v>
      </c>
      <c r="J1664" s="175" t="s">
        <v>1743</v>
      </c>
      <c r="K1664" s="175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78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4">
        <v>0.2606</v>
      </c>
      <c r="AE1664" s="173">
        <f t="shared" si="314"/>
        <v>0</v>
      </c>
      <c r="AF1664" s="173" t="str">
        <f>IF(AND(COUNTIFS($J$18:J1664,J1664)=1,AE1664=1),1,"")</f>
        <v/>
      </c>
      <c r="AG1664" s="173" t="str">
        <f>IF(C1664="","",IF(AND(COUNTIFS($J$18:J1664,J1664)=1,C1664&lt;&gt;""),1,""))</f>
        <v/>
      </c>
      <c r="AH1664" s="173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2">
        <v>2021</v>
      </c>
      <c r="C1665" s="172">
        <v>3</v>
      </c>
      <c r="D1665" s="57" t="str">
        <f t="shared" si="321"/>
        <v>Q4</v>
      </c>
      <c r="E1665" s="16" t="s">
        <v>40</v>
      </c>
      <c r="F1665" s="172">
        <v>2021</v>
      </c>
      <c r="G1665" s="172">
        <v>6</v>
      </c>
      <c r="H1665" s="175"/>
      <c r="I1665" s="57" t="str">
        <f t="shared" si="311"/>
        <v>Q1</v>
      </c>
      <c r="J1665" s="175" t="s">
        <v>1744</v>
      </c>
      <c r="K1665" s="175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78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4">
        <v>0.25559999999999999</v>
      </c>
      <c r="AE1665" s="173">
        <f t="shared" si="314"/>
        <v>0</v>
      </c>
      <c r="AF1665" s="173" t="str">
        <f>IF(AND(COUNTIFS($J$18:J1665,J1665)=1,AE1665=1),1,"")</f>
        <v/>
      </c>
      <c r="AG1665" s="173">
        <f>IF(C1665="","",IF(AND(COUNTIFS($J$18:J1665,J1665)=1,C1665&lt;&gt;""),1,""))</f>
        <v>1</v>
      </c>
      <c r="AH1665" s="173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2">
        <v>2021</v>
      </c>
      <c r="C1666" s="172">
        <v>3</v>
      </c>
      <c r="D1666" s="57" t="str">
        <f t="shared" si="321"/>
        <v>Q4</v>
      </c>
      <c r="E1666" s="16" t="s">
        <v>40</v>
      </c>
      <c r="F1666" s="172">
        <v>2021</v>
      </c>
      <c r="G1666" s="172">
        <v>6</v>
      </c>
      <c r="H1666" s="175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5" t="s">
        <v>1744</v>
      </c>
      <c r="K1666" s="175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78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4">
        <v>0.25559999999999999</v>
      </c>
      <c r="AE1666" s="173">
        <f t="shared" ref="AE1666:AE1729" si="327">IF(Q1666="","",IF(Q1666="Yes",1,0))</f>
        <v>0</v>
      </c>
      <c r="AF1666" s="173" t="str">
        <f>IF(AND(COUNTIFS($J$18:J1666,J1666)=1,AE1666=1),1,"")</f>
        <v/>
      </c>
      <c r="AG1666" s="173" t="str">
        <f>IF(C1666="","",IF(AND(COUNTIFS($J$18:J1666,J1666)=1,C1666&lt;&gt;""),1,""))</f>
        <v/>
      </c>
      <c r="AH1666" s="173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2">
        <v>2021</v>
      </c>
      <c r="C1667" s="172">
        <v>5</v>
      </c>
      <c r="D1667" s="57" t="str">
        <f t="shared" si="321"/>
        <v>Q1</v>
      </c>
      <c r="E1667" s="16" t="s">
        <v>40</v>
      </c>
      <c r="F1667" s="172">
        <v>2021</v>
      </c>
      <c r="G1667" s="172">
        <v>6</v>
      </c>
      <c r="H1667" s="175"/>
      <c r="I1667" s="57" t="str">
        <f t="shared" si="324"/>
        <v>Q1</v>
      </c>
      <c r="J1667" s="175" t="s">
        <v>1745</v>
      </c>
      <c r="K1667" s="175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78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4">
        <v>0.12</v>
      </c>
      <c r="AE1667" s="173">
        <f t="shared" si="327"/>
        <v>0</v>
      </c>
      <c r="AF1667" s="173" t="str">
        <f>IF(AND(COUNTIFS($J$18:J1667,J1667)=1,AE1667=1),1,"")</f>
        <v/>
      </c>
      <c r="AG1667" s="173">
        <f>IF(C1667="","",IF(AND(COUNTIFS($J$18:J1667,J1667)=1,C1667&lt;&gt;""),1,""))</f>
        <v>1</v>
      </c>
      <c r="AH1667" s="173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2">
        <v>2021</v>
      </c>
      <c r="C1668" s="172">
        <v>1</v>
      </c>
      <c r="D1668" s="57" t="str">
        <f t="shared" si="321"/>
        <v>Q4</v>
      </c>
      <c r="E1668" s="16" t="s">
        <v>40</v>
      </c>
      <c r="F1668" s="172">
        <v>2021</v>
      </c>
      <c r="G1668" s="172">
        <v>7</v>
      </c>
      <c r="H1668" s="175"/>
      <c r="I1668" s="57" t="str">
        <f t="shared" si="324"/>
        <v>Q2</v>
      </c>
      <c r="J1668" s="175" t="s">
        <v>1747</v>
      </c>
      <c r="K1668" s="175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78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4">
        <v>0.1643</v>
      </c>
      <c r="AE1668" s="173">
        <f t="shared" si="327"/>
        <v>0</v>
      </c>
      <c r="AF1668" s="173" t="str">
        <f>IF(AND(COUNTIFS($J$18:J1668,J1668)=1,AE1668=1),1,"")</f>
        <v/>
      </c>
      <c r="AG1668" s="173">
        <f>IF(C1668="","",IF(AND(COUNTIFS($J$18:J1668,J1668)=1,C1668&lt;&gt;""),1,""))</f>
        <v>1</v>
      </c>
      <c r="AH1668" s="173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2">
        <v>2021</v>
      </c>
      <c r="C1669" s="172">
        <v>2</v>
      </c>
      <c r="D1669" s="57" t="str">
        <f t="shared" si="321"/>
        <v>Q4</v>
      </c>
      <c r="E1669" s="16" t="s">
        <v>40</v>
      </c>
      <c r="F1669" s="172">
        <v>2021</v>
      </c>
      <c r="G1669" s="172">
        <v>7</v>
      </c>
      <c r="H1669" s="175"/>
      <c r="I1669" s="57" t="str">
        <f t="shared" si="324"/>
        <v>Q2</v>
      </c>
      <c r="J1669" s="175" t="s">
        <v>1749</v>
      </c>
      <c r="K1669" s="175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78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4">
        <v>0.15110000000000001</v>
      </c>
      <c r="AE1669" s="173">
        <f t="shared" si="327"/>
        <v>1</v>
      </c>
      <c r="AF1669" s="173">
        <f>IF(AND(COUNTIFS($J$18:J1669,J1669)=1,AE1669=1),1,"")</f>
        <v>1</v>
      </c>
      <c r="AG1669" s="173">
        <f>IF(C1669="","",IF(AND(COUNTIFS($J$18:J1669,J1669)=1,C1669&lt;&gt;""),1,""))</f>
        <v>1</v>
      </c>
      <c r="AH1669" s="173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2">
        <v>2021</v>
      </c>
      <c r="C1670" s="172">
        <v>3</v>
      </c>
      <c r="D1670" s="57" t="str">
        <f t="shared" si="321"/>
        <v>Q4</v>
      </c>
      <c r="E1670" s="16" t="s">
        <v>40</v>
      </c>
      <c r="F1670" s="172">
        <v>2021</v>
      </c>
      <c r="G1670" s="172">
        <v>7</v>
      </c>
      <c r="H1670" s="175"/>
      <c r="I1670" s="57" t="str">
        <f t="shared" si="324"/>
        <v>Q2</v>
      </c>
      <c r="J1670" s="175" t="s">
        <v>1751</v>
      </c>
      <c r="K1670" s="175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78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4">
        <v>0.1045</v>
      </c>
      <c r="AE1670" s="173">
        <f t="shared" si="327"/>
        <v>0</v>
      </c>
      <c r="AF1670" s="173" t="str">
        <f>IF(AND(COUNTIFS($J$18:J1670,J1670)=1,AE1670=1),1,"")</f>
        <v/>
      </c>
      <c r="AG1670" s="173">
        <f>IF(C1670="","",IF(AND(COUNTIFS($J$18:J1670,J1670)=1,C1670&lt;&gt;""),1,""))</f>
        <v>1</v>
      </c>
      <c r="AH1670" s="173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2">
        <v>2021</v>
      </c>
      <c r="C1671" s="172">
        <v>3</v>
      </c>
      <c r="D1671" s="57" t="str">
        <f t="shared" si="321"/>
        <v>Q4</v>
      </c>
      <c r="E1671" s="16" t="s">
        <v>40</v>
      </c>
      <c r="F1671" s="172">
        <v>2021</v>
      </c>
      <c r="G1671" s="172">
        <v>7</v>
      </c>
      <c r="H1671" s="175"/>
      <c r="I1671" s="57" t="str">
        <f t="shared" si="324"/>
        <v>Q2</v>
      </c>
      <c r="J1671" s="175" t="s">
        <v>1753</v>
      </c>
      <c r="K1671" s="175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78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4">
        <v>0.13189999999999999</v>
      </c>
      <c r="AE1671" s="173">
        <f t="shared" si="327"/>
        <v>0</v>
      </c>
      <c r="AF1671" s="173" t="str">
        <f>IF(AND(COUNTIFS($J$18:J1671,J1671)=1,AE1671=1),1,"")</f>
        <v/>
      </c>
      <c r="AG1671" s="173">
        <f>IF(C1671="","",IF(AND(COUNTIFS($J$18:J1671,J1671)=1,C1671&lt;&gt;""),1,""))</f>
        <v>1</v>
      </c>
      <c r="AH1671" s="173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2">
        <v>2021</v>
      </c>
      <c r="C1672" s="172">
        <v>3</v>
      </c>
      <c r="D1672" s="57" t="str">
        <f t="shared" si="321"/>
        <v>Q4</v>
      </c>
      <c r="E1672" s="16" t="s">
        <v>40</v>
      </c>
      <c r="F1672" s="172">
        <v>2021</v>
      </c>
      <c r="G1672" s="172">
        <v>7</v>
      </c>
      <c r="H1672" s="175"/>
      <c r="I1672" s="57" t="str">
        <f t="shared" si="324"/>
        <v>Q2</v>
      </c>
      <c r="J1672" s="175" t="s">
        <v>1755</v>
      </c>
      <c r="K1672" s="175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78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4">
        <v>0.15690000000000001</v>
      </c>
      <c r="AE1672" s="173">
        <f t="shared" si="327"/>
        <v>1</v>
      </c>
      <c r="AF1672" s="173">
        <f>IF(AND(COUNTIFS($J$18:J1672,J1672)=1,AE1672=1),1,"")</f>
        <v>1</v>
      </c>
      <c r="AG1672" s="173">
        <f>IF(C1672="","",IF(AND(COUNTIFS($J$18:J1672,J1672)=1,C1672&lt;&gt;""),1,""))</f>
        <v>1</v>
      </c>
      <c r="AH1672" s="173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2">
        <v>2021</v>
      </c>
      <c r="C1673" s="172">
        <v>3</v>
      </c>
      <c r="D1673" s="57" t="str">
        <f t="shared" si="321"/>
        <v>Q4</v>
      </c>
      <c r="E1673" s="16" t="s">
        <v>40</v>
      </c>
      <c r="F1673" s="172">
        <v>2021</v>
      </c>
      <c r="G1673" s="172">
        <v>7</v>
      </c>
      <c r="H1673" s="175"/>
      <c r="I1673" s="57" t="str">
        <f t="shared" si="324"/>
        <v>Q2</v>
      </c>
      <c r="J1673" s="175" t="s">
        <v>1755</v>
      </c>
      <c r="K1673" s="175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78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4">
        <v>0.15690000000000001</v>
      </c>
      <c r="AE1673" s="173">
        <f t="shared" si="327"/>
        <v>1</v>
      </c>
      <c r="AF1673" s="173" t="str">
        <f>IF(AND(COUNTIFS($J$18:J1673,J1673)=1,AE1673=1),1,"")</f>
        <v/>
      </c>
      <c r="AG1673" s="173" t="str">
        <f>IF(C1673="","",IF(AND(COUNTIFS($J$18:J1673,J1673)=1,C1673&lt;&gt;""),1,""))</f>
        <v/>
      </c>
      <c r="AH1673" s="173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2">
        <v>2021</v>
      </c>
      <c r="C1674" s="172">
        <v>3</v>
      </c>
      <c r="D1674" s="57" t="str">
        <f t="shared" si="321"/>
        <v>Q4</v>
      </c>
      <c r="E1674" s="16" t="s">
        <v>40</v>
      </c>
      <c r="F1674" s="172">
        <v>2021</v>
      </c>
      <c r="G1674" s="172">
        <v>7</v>
      </c>
      <c r="H1674" s="175"/>
      <c r="I1674" s="57" t="str">
        <f t="shared" si="324"/>
        <v>Q2</v>
      </c>
      <c r="J1674" s="175" t="s">
        <v>1715</v>
      </c>
      <c r="K1674" s="175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78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4">
        <v>8.1699999999999995E-2</v>
      </c>
      <c r="AE1674" s="173">
        <f t="shared" si="327"/>
        <v>0</v>
      </c>
      <c r="AF1674" s="173" t="str">
        <f>IF(AND(COUNTIFS($J$18:J1674,J1674)=1,AE1674=1),1,"")</f>
        <v/>
      </c>
      <c r="AG1674" s="173" t="str">
        <f>IF(C1674="","",IF(AND(COUNTIFS($J$18:J1674,J1674)=1,C1674&lt;&gt;""),1,""))</f>
        <v/>
      </c>
      <c r="AH1674" s="173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2">
        <v>2021</v>
      </c>
      <c r="C1675" s="172">
        <v>3</v>
      </c>
      <c r="D1675" s="57" t="str">
        <f t="shared" si="321"/>
        <v>Q4</v>
      </c>
      <c r="E1675" s="16" t="s">
        <v>40</v>
      </c>
      <c r="F1675" s="172">
        <v>2021</v>
      </c>
      <c r="G1675" s="172">
        <v>7</v>
      </c>
      <c r="H1675" s="175"/>
      <c r="I1675" s="57" t="str">
        <f t="shared" si="324"/>
        <v>Q2</v>
      </c>
      <c r="J1675" s="175" t="s">
        <v>1757</v>
      </c>
      <c r="K1675" s="175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78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4">
        <v>0.1153</v>
      </c>
      <c r="AE1675" s="173">
        <f t="shared" si="327"/>
        <v>0</v>
      </c>
      <c r="AF1675" s="173" t="str">
        <f>IF(AND(COUNTIFS($J$18:J1675,J1675)=1,AE1675=1),1,"")</f>
        <v/>
      </c>
      <c r="AG1675" s="173">
        <f>IF(C1675="","",IF(AND(COUNTIFS($J$18:J1675,J1675)=1,C1675&lt;&gt;""),1,""))</f>
        <v>1</v>
      </c>
      <c r="AH1675" s="173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2">
        <v>2021</v>
      </c>
      <c r="C1676" s="172">
        <v>3</v>
      </c>
      <c r="D1676" s="57" t="str">
        <f t="shared" si="321"/>
        <v>Q4</v>
      </c>
      <c r="E1676" s="16" t="s">
        <v>40</v>
      </c>
      <c r="F1676" s="172">
        <v>2021</v>
      </c>
      <c r="G1676" s="172">
        <v>7</v>
      </c>
      <c r="H1676" s="175"/>
      <c r="I1676" s="57" t="str">
        <f t="shared" si="324"/>
        <v>Q2</v>
      </c>
      <c r="J1676" s="175" t="s">
        <v>1757</v>
      </c>
      <c r="K1676" s="175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78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4">
        <v>0.1153</v>
      </c>
      <c r="AE1676" s="173">
        <f t="shared" si="327"/>
        <v>0</v>
      </c>
      <c r="AF1676" s="173" t="str">
        <f>IF(AND(COUNTIFS($J$18:J1676,J1676)=1,AE1676=1),1,"")</f>
        <v/>
      </c>
      <c r="AG1676" s="173" t="str">
        <f>IF(C1676="","",IF(AND(COUNTIFS($J$18:J1676,J1676)=1,C1676&lt;&gt;""),1,""))</f>
        <v/>
      </c>
      <c r="AH1676" s="173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2">
        <v>2021</v>
      </c>
      <c r="C1677" s="172">
        <v>3</v>
      </c>
      <c r="D1677" s="57" t="str">
        <f t="shared" si="321"/>
        <v>Q4</v>
      </c>
      <c r="E1677" s="16" t="s">
        <v>40</v>
      </c>
      <c r="F1677" s="172">
        <v>2021</v>
      </c>
      <c r="G1677" s="172">
        <v>7</v>
      </c>
      <c r="H1677" s="175"/>
      <c r="I1677" s="57" t="str">
        <f t="shared" si="324"/>
        <v>Q2</v>
      </c>
      <c r="J1677" s="175" t="s">
        <v>1757</v>
      </c>
      <c r="K1677" s="175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78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4">
        <v>0.1153</v>
      </c>
      <c r="AE1677" s="173">
        <f t="shared" si="327"/>
        <v>0</v>
      </c>
      <c r="AF1677" s="173" t="str">
        <f>IF(AND(COUNTIFS($J$18:J1677,J1677)=1,AE1677=1),1,"")</f>
        <v/>
      </c>
      <c r="AG1677" s="173" t="str">
        <f>IF(C1677="","",IF(AND(COUNTIFS($J$18:J1677,J1677)=1,C1677&lt;&gt;""),1,""))</f>
        <v/>
      </c>
      <c r="AH1677" s="173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2">
        <v>2021</v>
      </c>
      <c r="C1678" s="172">
        <v>3</v>
      </c>
      <c r="D1678" s="57" t="str">
        <f t="shared" si="321"/>
        <v>Q4</v>
      </c>
      <c r="E1678" s="16" t="s">
        <v>40</v>
      </c>
      <c r="F1678" s="172">
        <v>2021</v>
      </c>
      <c r="G1678" s="172">
        <v>7</v>
      </c>
      <c r="H1678" s="175"/>
      <c r="I1678" s="57" t="str">
        <f t="shared" si="324"/>
        <v>Q2</v>
      </c>
      <c r="J1678" s="175" t="s">
        <v>1757</v>
      </c>
      <c r="K1678" s="175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78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4">
        <v>0.1153</v>
      </c>
      <c r="AE1678" s="173">
        <f t="shared" si="327"/>
        <v>0</v>
      </c>
      <c r="AF1678" s="173" t="str">
        <f>IF(AND(COUNTIFS($J$18:J1678,J1678)=1,AE1678=1),1,"")</f>
        <v/>
      </c>
      <c r="AG1678" s="173" t="str">
        <f>IF(C1678="","",IF(AND(COUNTIFS($J$18:J1678,J1678)=1,C1678&lt;&gt;""),1,""))</f>
        <v/>
      </c>
      <c r="AH1678" s="173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2">
        <v>2021</v>
      </c>
      <c r="C1679" s="172">
        <v>3</v>
      </c>
      <c r="D1679" s="57" t="str">
        <f t="shared" si="321"/>
        <v>Q4</v>
      </c>
      <c r="E1679" s="16" t="s">
        <v>40</v>
      </c>
      <c r="F1679" s="172">
        <v>2021</v>
      </c>
      <c r="G1679" s="172">
        <v>7</v>
      </c>
      <c r="H1679" s="175"/>
      <c r="I1679" s="57" t="str">
        <f t="shared" si="324"/>
        <v>Q2</v>
      </c>
      <c r="J1679" s="175" t="s">
        <v>1758</v>
      </c>
      <c r="K1679" s="175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78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4">
        <v>0.12920000000000001</v>
      </c>
      <c r="AE1679" s="173">
        <f t="shared" si="327"/>
        <v>1</v>
      </c>
      <c r="AF1679" s="173">
        <f>IF(AND(COUNTIFS($J$18:J1679,J1679)=1,AE1679=1),1,"")</f>
        <v>1</v>
      </c>
      <c r="AG1679" s="173">
        <f>IF(C1679="","",IF(AND(COUNTIFS($J$18:J1679,J1679)=1,C1679&lt;&gt;""),1,""))</f>
        <v>1</v>
      </c>
      <c r="AH1679" s="173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2">
        <v>2021</v>
      </c>
      <c r="C1680" s="172">
        <v>3</v>
      </c>
      <c r="D1680" s="57" t="str">
        <f t="shared" si="321"/>
        <v>Q4</v>
      </c>
      <c r="E1680" s="16" t="s">
        <v>40</v>
      </c>
      <c r="F1680" s="172">
        <v>2021</v>
      </c>
      <c r="G1680" s="172">
        <v>7</v>
      </c>
      <c r="H1680" s="175"/>
      <c r="I1680" s="57" t="str">
        <f t="shared" si="324"/>
        <v>Q2</v>
      </c>
      <c r="J1680" s="175" t="s">
        <v>1760</v>
      </c>
      <c r="K1680" s="175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78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4">
        <v>0.1434</v>
      </c>
      <c r="AE1680" s="173">
        <f t="shared" si="327"/>
        <v>0</v>
      </c>
      <c r="AF1680" s="173" t="str">
        <f>IF(AND(COUNTIFS($J$18:J1680,J1680)=1,AE1680=1),1,"")</f>
        <v/>
      </c>
      <c r="AG1680" s="173">
        <f>IF(C1680="","",IF(AND(COUNTIFS($J$18:J1680,J1680)=1,C1680&lt;&gt;""),1,""))</f>
        <v>1</v>
      </c>
      <c r="AH1680" s="173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2">
        <v>2021</v>
      </c>
      <c r="C1681" s="172">
        <v>3</v>
      </c>
      <c r="D1681" s="57" t="str">
        <f t="shared" si="321"/>
        <v>Q4</v>
      </c>
      <c r="E1681" s="16" t="s">
        <v>40</v>
      </c>
      <c r="F1681" s="172">
        <v>2021</v>
      </c>
      <c r="G1681" s="172">
        <v>7</v>
      </c>
      <c r="H1681" s="175"/>
      <c r="I1681" s="57" t="str">
        <f t="shared" si="324"/>
        <v>Q2</v>
      </c>
      <c r="J1681" s="175" t="s">
        <v>1761</v>
      </c>
      <c r="K1681" s="175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78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4">
        <v>0.13189999999999999</v>
      </c>
      <c r="AE1681" s="173">
        <f t="shared" si="327"/>
        <v>1</v>
      </c>
      <c r="AF1681" s="173">
        <f>IF(AND(COUNTIFS($J$18:J1681,J1681)=1,AE1681=1),1,"")</f>
        <v>1</v>
      </c>
      <c r="AG1681" s="173">
        <f>IF(C1681="","",IF(AND(COUNTIFS($J$18:J1681,J1681)=1,C1681&lt;&gt;""),1,""))</f>
        <v>1</v>
      </c>
      <c r="AH1681" s="173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2">
        <v>2021</v>
      </c>
      <c r="C1682" s="172">
        <v>3</v>
      </c>
      <c r="D1682" s="57" t="str">
        <f t="shared" si="321"/>
        <v>Q4</v>
      </c>
      <c r="E1682" s="16" t="s">
        <v>40</v>
      </c>
      <c r="F1682" s="172">
        <v>2021</v>
      </c>
      <c r="G1682" s="172">
        <v>7</v>
      </c>
      <c r="H1682" s="175"/>
      <c r="I1682" s="57" t="str">
        <f t="shared" si="324"/>
        <v>Q2</v>
      </c>
      <c r="J1682" s="175" t="s">
        <v>1761</v>
      </c>
      <c r="K1682" s="175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78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4">
        <v>0.13189999999999999</v>
      </c>
      <c r="AE1682" s="173">
        <f t="shared" si="327"/>
        <v>1</v>
      </c>
      <c r="AF1682" s="173" t="str">
        <f>IF(AND(COUNTIFS($J$18:J1682,J1682)=1,AE1682=1),1,"")</f>
        <v/>
      </c>
      <c r="AG1682" s="173" t="str">
        <f>IF(C1682="","",IF(AND(COUNTIFS($J$18:J1682,J1682)=1,C1682&lt;&gt;""),1,""))</f>
        <v/>
      </c>
      <c r="AH1682" s="173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2">
        <v>2021</v>
      </c>
      <c r="C1683" s="172">
        <v>4</v>
      </c>
      <c r="D1683" s="57" t="str">
        <f t="shared" si="321"/>
        <v>Q1</v>
      </c>
      <c r="E1683" s="16" t="s">
        <v>40</v>
      </c>
      <c r="F1683" s="172">
        <v>2021</v>
      </c>
      <c r="G1683" s="172">
        <v>7</v>
      </c>
      <c r="H1683" s="175"/>
      <c r="I1683" s="57" t="str">
        <f t="shared" si="324"/>
        <v>Q2</v>
      </c>
      <c r="J1683" s="175" t="s">
        <v>1763</v>
      </c>
      <c r="K1683" s="175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78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4">
        <v>0.21329999999999999</v>
      </c>
      <c r="AE1683" s="173">
        <f t="shared" si="327"/>
        <v>1</v>
      </c>
      <c r="AF1683" s="173">
        <f>IF(AND(COUNTIFS($J$18:J1683,J1683)=1,AE1683=1),1,"")</f>
        <v>1</v>
      </c>
      <c r="AG1683" s="173">
        <f>IF(C1683="","",IF(AND(COUNTIFS($J$18:J1683,J1683)=1,C1683&lt;&gt;""),1,""))</f>
        <v>1</v>
      </c>
      <c r="AH1683" s="173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2">
        <v>2021</v>
      </c>
      <c r="C1684" s="172">
        <v>4</v>
      </c>
      <c r="D1684" s="57" t="str">
        <f t="shared" si="321"/>
        <v>Q1</v>
      </c>
      <c r="E1684" s="16" t="s">
        <v>40</v>
      </c>
      <c r="F1684" s="172">
        <v>2021</v>
      </c>
      <c r="G1684" s="172">
        <v>7</v>
      </c>
      <c r="H1684" s="175"/>
      <c r="I1684" s="57" t="str">
        <f t="shared" si="324"/>
        <v>Q2</v>
      </c>
      <c r="J1684" s="175" t="s">
        <v>1763</v>
      </c>
      <c r="K1684" s="175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78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4">
        <v>0.21329999999999999</v>
      </c>
      <c r="AE1684" s="173">
        <f t="shared" si="327"/>
        <v>1</v>
      </c>
      <c r="AF1684" s="173" t="str">
        <f>IF(AND(COUNTIFS($J$18:J1684,J1684)=1,AE1684=1),1,"")</f>
        <v/>
      </c>
      <c r="AG1684" s="173" t="str">
        <f>IF(C1684="","",IF(AND(COUNTIFS($J$18:J1684,J1684)=1,C1684&lt;&gt;""),1,""))</f>
        <v/>
      </c>
      <c r="AH1684" s="173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2">
        <v>2021</v>
      </c>
      <c r="C1685" s="172">
        <v>4</v>
      </c>
      <c r="D1685" s="57" t="str">
        <f t="shared" si="321"/>
        <v>Q1</v>
      </c>
      <c r="E1685" s="16" t="s">
        <v>40</v>
      </c>
      <c r="F1685" s="172">
        <v>2021</v>
      </c>
      <c r="G1685" s="172">
        <v>7</v>
      </c>
      <c r="H1685" s="175"/>
      <c r="I1685" s="57" t="str">
        <f t="shared" si="324"/>
        <v>Q2</v>
      </c>
      <c r="J1685" s="175" t="s">
        <v>1763</v>
      </c>
      <c r="K1685" s="175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78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4">
        <v>0.21329999999999999</v>
      </c>
      <c r="AE1685" s="173">
        <f t="shared" si="327"/>
        <v>1</v>
      </c>
      <c r="AF1685" s="173" t="str">
        <f>IF(AND(COUNTIFS($J$18:J1685,J1685)=1,AE1685=1),1,"")</f>
        <v/>
      </c>
      <c r="AG1685" s="173" t="str">
        <f>IF(C1685="","",IF(AND(COUNTIFS($J$18:J1685,J1685)=1,C1685&lt;&gt;""),1,""))</f>
        <v/>
      </c>
      <c r="AH1685" s="173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2">
        <v>2021</v>
      </c>
      <c r="C1686" s="172">
        <v>4</v>
      </c>
      <c r="D1686" s="57" t="str">
        <f t="shared" si="321"/>
        <v>Q1</v>
      </c>
      <c r="E1686" s="16" t="s">
        <v>40</v>
      </c>
      <c r="F1686" s="172">
        <v>2021</v>
      </c>
      <c r="G1686" s="172">
        <v>7</v>
      </c>
      <c r="H1686" s="175"/>
      <c r="I1686" s="57" t="str">
        <f t="shared" si="324"/>
        <v>Q2</v>
      </c>
      <c r="J1686" s="175" t="s">
        <v>1763</v>
      </c>
      <c r="K1686" s="175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78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4">
        <v>0.21329999999999999</v>
      </c>
      <c r="AE1686" s="173">
        <f t="shared" si="327"/>
        <v>1</v>
      </c>
      <c r="AF1686" s="173" t="str">
        <f>IF(AND(COUNTIFS($J$18:J1686,J1686)=1,AE1686=1),1,"")</f>
        <v/>
      </c>
      <c r="AG1686" s="173" t="str">
        <f>IF(C1686="","",IF(AND(COUNTIFS($J$18:J1686,J1686)=1,C1686&lt;&gt;""),1,""))</f>
        <v/>
      </c>
      <c r="AH1686" s="173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2">
        <v>2021</v>
      </c>
      <c r="C1687" s="172">
        <v>4</v>
      </c>
      <c r="D1687" s="57" t="str">
        <f t="shared" si="321"/>
        <v>Q1</v>
      </c>
      <c r="E1687" s="16" t="s">
        <v>40</v>
      </c>
      <c r="F1687" s="172">
        <v>2021</v>
      </c>
      <c r="G1687" s="172">
        <v>7</v>
      </c>
      <c r="H1687" s="175"/>
      <c r="I1687" s="57" t="str">
        <f t="shared" si="324"/>
        <v>Q2</v>
      </c>
      <c r="J1687" s="175" t="s">
        <v>1763</v>
      </c>
      <c r="K1687" s="175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78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4">
        <v>0.21329999999999999</v>
      </c>
      <c r="AE1687" s="173">
        <f t="shared" si="327"/>
        <v>1</v>
      </c>
      <c r="AF1687" s="173" t="str">
        <f>IF(AND(COUNTIFS($J$18:J1687,J1687)=1,AE1687=1),1,"")</f>
        <v/>
      </c>
      <c r="AG1687" s="173" t="str">
        <f>IF(C1687="","",IF(AND(COUNTIFS($J$18:J1687,J1687)=1,C1687&lt;&gt;""),1,""))</f>
        <v/>
      </c>
      <c r="AH1687" s="173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2">
        <v>2021</v>
      </c>
      <c r="C1688" s="172">
        <v>4</v>
      </c>
      <c r="D1688" s="57" t="str">
        <f t="shared" si="321"/>
        <v>Q1</v>
      </c>
      <c r="E1688" s="16" t="s">
        <v>40</v>
      </c>
      <c r="F1688" s="172">
        <v>2021</v>
      </c>
      <c r="G1688" s="172">
        <v>7</v>
      </c>
      <c r="H1688" s="175"/>
      <c r="I1688" s="57" t="str">
        <f t="shared" si="324"/>
        <v>Q2</v>
      </c>
      <c r="J1688" s="175" t="s">
        <v>1763</v>
      </c>
      <c r="K1688" s="175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78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4">
        <v>0.21329999999999999</v>
      </c>
      <c r="AE1688" s="173">
        <f t="shared" si="327"/>
        <v>1</v>
      </c>
      <c r="AF1688" s="173" t="str">
        <f>IF(AND(COUNTIFS($J$18:J1688,J1688)=1,AE1688=1),1,"")</f>
        <v/>
      </c>
      <c r="AG1688" s="173" t="str">
        <f>IF(C1688="","",IF(AND(COUNTIFS($J$18:J1688,J1688)=1,C1688&lt;&gt;""),1,""))</f>
        <v/>
      </c>
      <c r="AH1688" s="173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2">
        <v>2021</v>
      </c>
      <c r="C1689" s="172">
        <v>4</v>
      </c>
      <c r="D1689" s="57" t="str">
        <f t="shared" si="321"/>
        <v>Q1</v>
      </c>
      <c r="E1689" s="16" t="s">
        <v>40</v>
      </c>
      <c r="F1689" s="172">
        <v>2021</v>
      </c>
      <c r="G1689" s="172">
        <v>7</v>
      </c>
      <c r="H1689" s="175"/>
      <c r="I1689" s="57" t="str">
        <f t="shared" si="324"/>
        <v>Q2</v>
      </c>
      <c r="J1689" s="175" t="s">
        <v>1763</v>
      </c>
      <c r="K1689" s="175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78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4">
        <v>0.21329999999999999</v>
      </c>
      <c r="AE1689" s="173">
        <f t="shared" si="327"/>
        <v>1</v>
      </c>
      <c r="AF1689" s="173" t="str">
        <f>IF(AND(COUNTIFS($J$18:J1689,J1689)=1,AE1689=1),1,"")</f>
        <v/>
      </c>
      <c r="AG1689" s="173" t="str">
        <f>IF(C1689="","",IF(AND(COUNTIFS($J$18:J1689,J1689)=1,C1689&lt;&gt;""),1,""))</f>
        <v/>
      </c>
      <c r="AH1689" s="173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2">
        <v>2021</v>
      </c>
      <c r="C1690" s="172">
        <v>4</v>
      </c>
      <c r="D1690" s="57" t="str">
        <f t="shared" si="321"/>
        <v>Q1</v>
      </c>
      <c r="E1690" s="16" t="s">
        <v>40</v>
      </c>
      <c r="F1690" s="172">
        <v>2021</v>
      </c>
      <c r="G1690" s="172">
        <v>7</v>
      </c>
      <c r="H1690" s="175"/>
      <c r="I1690" s="57" t="str">
        <f t="shared" si="324"/>
        <v>Q2</v>
      </c>
      <c r="J1690" s="175" t="s">
        <v>1763</v>
      </c>
      <c r="K1690" s="175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78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4">
        <v>0.21329999999999999</v>
      </c>
      <c r="AE1690" s="173">
        <f t="shared" si="327"/>
        <v>1</v>
      </c>
      <c r="AF1690" s="173" t="str">
        <f>IF(AND(COUNTIFS($J$18:J1690,J1690)=1,AE1690=1),1,"")</f>
        <v/>
      </c>
      <c r="AG1690" s="173" t="str">
        <f>IF(C1690="","",IF(AND(COUNTIFS($J$18:J1690,J1690)=1,C1690&lt;&gt;""),1,""))</f>
        <v/>
      </c>
      <c r="AH1690" s="173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2">
        <v>2021</v>
      </c>
      <c r="C1691" s="172">
        <v>4</v>
      </c>
      <c r="D1691" s="57" t="str">
        <f t="shared" si="321"/>
        <v>Q1</v>
      </c>
      <c r="E1691" s="16" t="s">
        <v>40</v>
      </c>
      <c r="F1691" s="172">
        <v>2021</v>
      </c>
      <c r="G1691" s="172">
        <v>7</v>
      </c>
      <c r="H1691" s="175"/>
      <c r="I1691" s="57" t="str">
        <f t="shared" si="324"/>
        <v>Q2</v>
      </c>
      <c r="J1691" s="175" t="s">
        <v>1765</v>
      </c>
      <c r="K1691" s="175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78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4">
        <v>0.15379999999999999</v>
      </c>
      <c r="AE1691" s="173">
        <f t="shared" si="327"/>
        <v>0</v>
      </c>
      <c r="AF1691" s="173" t="str">
        <f>IF(AND(COUNTIFS($J$18:J1691,J1691)=1,AE1691=1),1,"")</f>
        <v/>
      </c>
      <c r="AG1691" s="173">
        <f>IF(C1691="","",IF(AND(COUNTIFS($J$18:J1691,J1691)=1,C1691&lt;&gt;""),1,""))</f>
        <v>1</v>
      </c>
      <c r="AH1691" s="173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2">
        <v>2021</v>
      </c>
      <c r="C1692" s="172">
        <v>4</v>
      </c>
      <c r="D1692" s="57" t="str">
        <f t="shared" si="321"/>
        <v>Q1</v>
      </c>
      <c r="E1692" s="16" t="s">
        <v>40</v>
      </c>
      <c r="F1692" s="172">
        <v>2021</v>
      </c>
      <c r="G1692" s="172">
        <v>7</v>
      </c>
      <c r="H1692" s="175"/>
      <c r="I1692" s="57" t="str">
        <f t="shared" si="324"/>
        <v>Q2</v>
      </c>
      <c r="J1692" s="175" t="s">
        <v>1765</v>
      </c>
      <c r="K1692" s="175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78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4">
        <v>0.15379999999999999</v>
      </c>
      <c r="AE1692" s="173">
        <f t="shared" si="327"/>
        <v>0</v>
      </c>
      <c r="AF1692" s="173" t="str">
        <f>IF(AND(COUNTIFS($J$18:J1692,J1692)=1,AE1692=1),1,"")</f>
        <v/>
      </c>
      <c r="AG1692" s="173" t="str">
        <f>IF(C1692="","",IF(AND(COUNTIFS($J$18:J1692,J1692)=1,C1692&lt;&gt;""),1,""))</f>
        <v/>
      </c>
      <c r="AH1692" s="173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2">
        <v>2021</v>
      </c>
      <c r="C1693" s="172">
        <v>4</v>
      </c>
      <c r="D1693" s="57" t="str">
        <f t="shared" si="321"/>
        <v>Q1</v>
      </c>
      <c r="E1693" s="16" t="s">
        <v>40</v>
      </c>
      <c r="F1693" s="172">
        <v>2021</v>
      </c>
      <c r="G1693" s="172">
        <v>7</v>
      </c>
      <c r="H1693" s="175"/>
      <c r="I1693" s="57" t="str">
        <f t="shared" si="324"/>
        <v>Q2</v>
      </c>
      <c r="J1693" s="175" t="s">
        <v>1767</v>
      </c>
      <c r="K1693" s="175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78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4">
        <v>0.1202</v>
      </c>
      <c r="AE1693" s="173">
        <f t="shared" si="327"/>
        <v>1</v>
      </c>
      <c r="AF1693" s="173">
        <f>IF(AND(COUNTIFS($J$18:J1693,J1693)=1,AE1693=1),1,"")</f>
        <v>1</v>
      </c>
      <c r="AG1693" s="173">
        <f>IF(C1693="","",IF(AND(COUNTIFS($J$18:J1693,J1693)=1,C1693&lt;&gt;""),1,""))</f>
        <v>1</v>
      </c>
      <c r="AH1693" s="173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2">
        <v>2021</v>
      </c>
      <c r="C1694" s="172">
        <v>4</v>
      </c>
      <c r="D1694" s="57" t="str">
        <f t="shared" si="321"/>
        <v>Q1</v>
      </c>
      <c r="E1694" s="16" t="s">
        <v>40</v>
      </c>
      <c r="F1694" s="172">
        <v>2021</v>
      </c>
      <c r="G1694" s="172">
        <v>7</v>
      </c>
      <c r="H1694" s="175"/>
      <c r="I1694" s="57" t="str">
        <f t="shared" si="324"/>
        <v>Q2</v>
      </c>
      <c r="J1694" s="175" t="s">
        <v>1769</v>
      </c>
      <c r="K1694" s="175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78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4">
        <v>0.15110000000000001</v>
      </c>
      <c r="AE1694" s="173">
        <f t="shared" si="327"/>
        <v>0</v>
      </c>
      <c r="AF1694" s="173" t="str">
        <f>IF(AND(COUNTIFS($J$18:J1694,J1694)=1,AE1694=1),1,"")</f>
        <v/>
      </c>
      <c r="AG1694" s="173">
        <f>IF(C1694="","",IF(AND(COUNTIFS($J$18:J1694,J1694)=1,C1694&lt;&gt;""),1,""))</f>
        <v>1</v>
      </c>
      <c r="AH1694" s="173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2">
        <v>2021</v>
      </c>
      <c r="C1695" s="172">
        <v>4</v>
      </c>
      <c r="D1695" s="57" t="str">
        <f t="shared" si="321"/>
        <v>Q1</v>
      </c>
      <c r="E1695" s="16" t="s">
        <v>40</v>
      </c>
      <c r="F1695" s="172">
        <v>2021</v>
      </c>
      <c r="G1695" s="172">
        <v>7</v>
      </c>
      <c r="H1695" s="175"/>
      <c r="I1695" s="57" t="str">
        <f t="shared" si="324"/>
        <v>Q2</v>
      </c>
      <c r="J1695" s="175" t="s">
        <v>1770</v>
      </c>
      <c r="K1695" s="175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78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4">
        <v>0.12479999999999999</v>
      </c>
      <c r="AE1695" s="173">
        <f t="shared" si="327"/>
        <v>1</v>
      </c>
      <c r="AF1695" s="173">
        <f>IF(AND(COUNTIFS($J$18:J1695,J1695)=1,AE1695=1),1,"")</f>
        <v>1</v>
      </c>
      <c r="AG1695" s="173">
        <f>IF(C1695="","",IF(AND(COUNTIFS($J$18:J1695,J1695)=1,C1695&lt;&gt;""),1,""))</f>
        <v>1</v>
      </c>
      <c r="AH1695" s="173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2">
        <v>2021</v>
      </c>
      <c r="C1696" s="172">
        <v>5</v>
      </c>
      <c r="D1696" s="57" t="str">
        <f t="shared" si="321"/>
        <v>Q1</v>
      </c>
      <c r="E1696" s="16" t="s">
        <v>40</v>
      </c>
      <c r="F1696" s="172">
        <v>2021</v>
      </c>
      <c r="G1696" s="172">
        <v>7</v>
      </c>
      <c r="H1696" s="175"/>
      <c r="I1696" s="57" t="str">
        <f t="shared" si="324"/>
        <v>Q2</v>
      </c>
      <c r="J1696" s="175" t="s">
        <v>1772</v>
      </c>
      <c r="K1696" s="175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78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4">
        <v>0.12790000000000001</v>
      </c>
      <c r="AE1696" s="173">
        <f t="shared" si="327"/>
        <v>0</v>
      </c>
      <c r="AF1696" s="173" t="str">
        <f>IF(AND(COUNTIFS($J$18:J1696,J1696)=1,AE1696=1),1,"")</f>
        <v/>
      </c>
      <c r="AG1696" s="173">
        <f>IF(C1696="","",IF(AND(COUNTIFS($J$18:J1696,J1696)=1,C1696&lt;&gt;""),1,""))</f>
        <v>1</v>
      </c>
      <c r="AH1696" s="173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2">
        <v>2021</v>
      </c>
      <c r="C1697" s="172">
        <v>5</v>
      </c>
      <c r="D1697" s="57" t="str">
        <f t="shared" si="321"/>
        <v>Q1</v>
      </c>
      <c r="E1697" s="16" t="s">
        <v>40</v>
      </c>
      <c r="F1697" s="172">
        <v>2021</v>
      </c>
      <c r="G1697" s="172">
        <v>7</v>
      </c>
      <c r="H1697" s="175"/>
      <c r="I1697" s="57" t="str">
        <f t="shared" si="324"/>
        <v>Q2</v>
      </c>
      <c r="J1697" s="175" t="s">
        <v>1772</v>
      </c>
      <c r="K1697" s="175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78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4">
        <v>0.12790000000000001</v>
      </c>
      <c r="AE1697" s="173">
        <f t="shared" si="327"/>
        <v>0</v>
      </c>
      <c r="AF1697" s="173" t="str">
        <f>IF(AND(COUNTIFS($J$18:J1697,J1697)=1,AE1697=1),1,"")</f>
        <v/>
      </c>
      <c r="AG1697" s="173" t="str">
        <f>IF(C1697="","",IF(AND(COUNTIFS($J$18:J1697,J1697)=1,C1697&lt;&gt;""),1,""))</f>
        <v/>
      </c>
      <c r="AH1697" s="173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2">
        <v>2021</v>
      </c>
      <c r="C1698" s="172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2">
        <v>2021</v>
      </c>
      <c r="G1698" s="172">
        <v>7</v>
      </c>
      <c r="H1698" s="175"/>
      <c r="I1698" s="57" t="str">
        <f t="shared" si="324"/>
        <v>Q2</v>
      </c>
      <c r="J1698" s="175" t="s">
        <v>1773</v>
      </c>
      <c r="K1698" s="175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78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4">
        <v>8.4599999999999995E-2</v>
      </c>
      <c r="AE1698" s="173">
        <f t="shared" si="327"/>
        <v>1</v>
      </c>
      <c r="AF1698" s="173">
        <f>IF(AND(COUNTIFS($J$18:J1698,J1698)=1,AE1698=1),1,"")</f>
        <v>1</v>
      </c>
      <c r="AG1698" s="173">
        <f>IF(C1698="","",IF(AND(COUNTIFS($J$18:J1698,J1698)=1,C1698&lt;&gt;""),1,""))</f>
        <v>1</v>
      </c>
      <c r="AH1698" s="173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2">
        <v>2021</v>
      </c>
      <c r="C1699" s="172">
        <v>5</v>
      </c>
      <c r="D1699" s="57" t="str">
        <f t="shared" si="334"/>
        <v>Q1</v>
      </c>
      <c r="E1699" s="16" t="s">
        <v>40</v>
      </c>
      <c r="F1699" s="172">
        <v>2021</v>
      </c>
      <c r="G1699" s="172">
        <v>7</v>
      </c>
      <c r="H1699" s="175"/>
      <c r="I1699" s="57" t="str">
        <f t="shared" si="324"/>
        <v>Q2</v>
      </c>
      <c r="J1699" s="175" t="s">
        <v>1773</v>
      </c>
      <c r="K1699" s="175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78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4">
        <v>8.4599999999999995E-2</v>
      </c>
      <c r="AE1699" s="173">
        <f t="shared" si="327"/>
        <v>1</v>
      </c>
      <c r="AF1699" s="173" t="str">
        <f>IF(AND(COUNTIFS($J$18:J1699,J1699)=1,AE1699=1),1,"")</f>
        <v/>
      </c>
      <c r="AG1699" s="173" t="str">
        <f>IF(C1699="","",IF(AND(COUNTIFS($J$18:J1699,J1699)=1,C1699&lt;&gt;""),1,""))</f>
        <v/>
      </c>
      <c r="AH1699" s="173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2">
        <v>2021</v>
      </c>
      <c r="C1700" s="172">
        <v>5</v>
      </c>
      <c r="D1700" s="57" t="str">
        <f t="shared" si="334"/>
        <v>Q1</v>
      </c>
      <c r="E1700" s="16" t="s">
        <v>40</v>
      </c>
      <c r="F1700" s="172">
        <v>2021</v>
      </c>
      <c r="G1700" s="172">
        <v>7</v>
      </c>
      <c r="H1700" s="175"/>
      <c r="I1700" s="57" t="str">
        <f t="shared" si="324"/>
        <v>Q2</v>
      </c>
      <c r="J1700" s="175" t="s">
        <v>1773</v>
      </c>
      <c r="K1700" s="175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78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4">
        <v>8.4599999999999995E-2</v>
      </c>
      <c r="AE1700" s="173">
        <f t="shared" si="327"/>
        <v>1</v>
      </c>
      <c r="AF1700" s="173" t="str">
        <f>IF(AND(COUNTIFS($J$18:J1700,J1700)=1,AE1700=1),1,"")</f>
        <v/>
      </c>
      <c r="AG1700" s="173" t="str">
        <f>IF(C1700="","",IF(AND(COUNTIFS($J$18:J1700,J1700)=1,C1700&lt;&gt;""),1,""))</f>
        <v/>
      </c>
      <c r="AH1700" s="173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2">
        <v>2021</v>
      </c>
      <c r="C1701" s="172">
        <v>5</v>
      </c>
      <c r="D1701" s="57" t="str">
        <f t="shared" si="334"/>
        <v>Q1</v>
      </c>
      <c r="E1701" s="16" t="s">
        <v>40</v>
      </c>
      <c r="F1701" s="172">
        <v>2021</v>
      </c>
      <c r="G1701" s="172">
        <v>7</v>
      </c>
      <c r="H1701" s="175"/>
      <c r="I1701" s="57" t="str">
        <f t="shared" si="324"/>
        <v>Q2</v>
      </c>
      <c r="J1701" s="175" t="s">
        <v>1775</v>
      </c>
      <c r="K1701" s="175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78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4">
        <v>0.16270000000000001</v>
      </c>
      <c r="AE1701" s="173">
        <f t="shared" si="327"/>
        <v>1</v>
      </c>
      <c r="AF1701" s="173">
        <f>IF(AND(COUNTIFS($J$18:J1701,J1701)=1,AE1701=1),1,"")</f>
        <v>1</v>
      </c>
      <c r="AG1701" s="173">
        <f>IF(C1701="","",IF(AND(COUNTIFS($J$18:J1701,J1701)=1,C1701&lt;&gt;""),1,""))</f>
        <v>1</v>
      </c>
      <c r="AH1701" s="173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2">
        <v>2021</v>
      </c>
      <c r="C1702" s="172">
        <v>5</v>
      </c>
      <c r="D1702" s="57" t="str">
        <f t="shared" si="334"/>
        <v>Q1</v>
      </c>
      <c r="E1702" s="16" t="s">
        <v>40</v>
      </c>
      <c r="F1702" s="172">
        <v>2021</v>
      </c>
      <c r="G1702" s="172">
        <v>7</v>
      </c>
      <c r="H1702" s="175"/>
      <c r="I1702" s="57" t="str">
        <f t="shared" si="324"/>
        <v>Q2</v>
      </c>
      <c r="J1702" s="175" t="s">
        <v>1775</v>
      </c>
      <c r="K1702" s="175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78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4">
        <v>0.16270000000000001</v>
      </c>
      <c r="AE1702" s="173">
        <f t="shared" si="327"/>
        <v>1</v>
      </c>
      <c r="AF1702" s="173" t="str">
        <f>IF(AND(COUNTIFS($J$18:J1702,J1702)=1,AE1702=1),1,"")</f>
        <v/>
      </c>
      <c r="AG1702" s="173" t="str">
        <f>IF(C1702="","",IF(AND(COUNTIFS($J$18:J1702,J1702)=1,C1702&lt;&gt;""),1,""))</f>
        <v/>
      </c>
      <c r="AH1702" s="173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2">
        <v>2021</v>
      </c>
      <c r="C1703" s="172">
        <v>6</v>
      </c>
      <c r="D1703" s="57" t="str">
        <f t="shared" si="334"/>
        <v>Q1</v>
      </c>
      <c r="E1703" s="16" t="s">
        <v>40</v>
      </c>
      <c r="F1703" s="172">
        <v>2021</v>
      </c>
      <c r="G1703" s="172">
        <v>7</v>
      </c>
      <c r="H1703" s="175"/>
      <c r="I1703" s="57" t="str">
        <f t="shared" si="324"/>
        <v>Q2</v>
      </c>
      <c r="J1703" s="175" t="s">
        <v>1778</v>
      </c>
      <c r="K1703" s="175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78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4">
        <v>0.11650000000000001</v>
      </c>
      <c r="AE1703" s="173">
        <f t="shared" si="327"/>
        <v>0</v>
      </c>
      <c r="AF1703" s="173" t="str">
        <f>IF(AND(COUNTIFS($J$18:J1703,J1703)=1,AE1703=1),1,"")</f>
        <v/>
      </c>
      <c r="AG1703" s="173">
        <f>IF(C1703="","",IF(AND(COUNTIFS($J$18:J1703,J1703)=1,C1703&lt;&gt;""),1,""))</f>
        <v>1</v>
      </c>
      <c r="AH1703" s="173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2">
        <v>2021</v>
      </c>
      <c r="C1704" s="172">
        <v>6</v>
      </c>
      <c r="D1704" s="57" t="str">
        <f t="shared" si="334"/>
        <v>Q1</v>
      </c>
      <c r="E1704" s="16" t="s">
        <v>40</v>
      </c>
      <c r="F1704" s="172">
        <v>2021</v>
      </c>
      <c r="G1704" s="172">
        <v>7</v>
      </c>
      <c r="H1704" s="175"/>
      <c r="I1704" s="57" t="str">
        <f t="shared" si="324"/>
        <v>Q2</v>
      </c>
      <c r="J1704" s="175" t="s">
        <v>1778</v>
      </c>
      <c r="K1704" s="175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78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4">
        <v>0.11650000000000001</v>
      </c>
      <c r="AE1704" s="173">
        <f t="shared" si="327"/>
        <v>0</v>
      </c>
      <c r="AF1704" s="173" t="str">
        <f>IF(AND(COUNTIFS($J$18:J1704,J1704)=1,AE1704=1),1,"")</f>
        <v/>
      </c>
      <c r="AG1704" s="173" t="str">
        <f>IF(C1704="","",IF(AND(COUNTIFS($J$18:J1704,J1704)=1,C1704&lt;&gt;""),1,""))</f>
        <v/>
      </c>
      <c r="AH1704" s="173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2">
        <v>2021</v>
      </c>
      <c r="C1705" s="172">
        <v>7</v>
      </c>
      <c r="D1705" s="57" t="str">
        <f t="shared" si="334"/>
        <v>Q2</v>
      </c>
      <c r="E1705" s="16" t="s">
        <v>40</v>
      </c>
      <c r="F1705" s="172">
        <v>2021</v>
      </c>
      <c r="G1705" s="172">
        <v>7</v>
      </c>
      <c r="H1705" s="175"/>
      <c r="I1705" s="57" t="str">
        <f t="shared" si="324"/>
        <v>Q2</v>
      </c>
      <c r="J1705" s="175" t="s">
        <v>1779</v>
      </c>
      <c r="K1705" s="175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78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4">
        <v>4.82E-2</v>
      </c>
      <c r="AE1705" s="173">
        <f t="shared" si="327"/>
        <v>0</v>
      </c>
      <c r="AF1705" s="173" t="str">
        <f>IF(AND(COUNTIFS($J$18:J1705,J1705)=1,AE1705=1),1,"")</f>
        <v/>
      </c>
      <c r="AG1705" s="173">
        <f>IF(C1705="","",IF(AND(COUNTIFS($J$18:J1705,J1705)=1,C1705&lt;&gt;""),1,""))</f>
        <v>1</v>
      </c>
      <c r="AH1705" s="173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2">
        <v>2021</v>
      </c>
      <c r="C1706" s="172">
        <v>7</v>
      </c>
      <c r="D1706" s="57" t="str">
        <f t="shared" si="334"/>
        <v>Q2</v>
      </c>
      <c r="E1706" s="16" t="s">
        <v>40</v>
      </c>
      <c r="F1706" s="172">
        <v>2021</v>
      </c>
      <c r="G1706" s="172">
        <v>7</v>
      </c>
      <c r="H1706" s="175"/>
      <c r="I1706" s="57" t="str">
        <f t="shared" si="324"/>
        <v>Q2</v>
      </c>
      <c r="J1706" s="175" t="s">
        <v>1779</v>
      </c>
      <c r="K1706" s="175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78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4">
        <v>4.82E-2</v>
      </c>
      <c r="AE1706" s="173">
        <f t="shared" si="327"/>
        <v>0</v>
      </c>
      <c r="AF1706" s="173" t="str">
        <f>IF(AND(COUNTIFS($J$18:J1706,J1706)=1,AE1706=1),1,"")</f>
        <v/>
      </c>
      <c r="AG1706" s="173" t="str">
        <f>IF(C1706="","",IF(AND(COUNTIFS($J$18:J1706,J1706)=1,C1706&lt;&gt;""),1,""))</f>
        <v/>
      </c>
      <c r="AH1706" s="173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2">
        <v>2021</v>
      </c>
      <c r="C1707" s="172">
        <v>1</v>
      </c>
      <c r="D1707" s="57" t="str">
        <f t="shared" si="334"/>
        <v>Q4</v>
      </c>
      <c r="E1707" s="16" t="s">
        <v>40</v>
      </c>
      <c r="F1707" s="172">
        <v>2021</v>
      </c>
      <c r="G1707" s="172">
        <v>8</v>
      </c>
      <c r="H1707" s="175"/>
      <c r="I1707" s="57" t="str">
        <f t="shared" si="324"/>
        <v>Q2</v>
      </c>
      <c r="J1707" s="175" t="s">
        <v>1781</v>
      </c>
      <c r="K1707" s="175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78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4">
        <v>0.183</v>
      </c>
      <c r="AE1707" s="173">
        <f t="shared" si="327"/>
        <v>0</v>
      </c>
      <c r="AF1707" s="173" t="str">
        <f>IF(AND(COUNTIFS($J$18:J1707,J1707)=1,AE1707=1),1,"")</f>
        <v/>
      </c>
      <c r="AG1707" s="173">
        <f>IF(C1707="","",IF(AND(COUNTIFS($J$18:J1707,J1707)=1,C1707&lt;&gt;""),1,""))</f>
        <v>1</v>
      </c>
      <c r="AH1707" s="173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2">
        <v>2021</v>
      </c>
      <c r="C1708" s="172">
        <v>3</v>
      </c>
      <c r="D1708" s="57" t="str">
        <f t="shared" si="334"/>
        <v>Q4</v>
      </c>
      <c r="E1708" s="16" t="s">
        <v>40</v>
      </c>
      <c r="F1708" s="172">
        <v>2021</v>
      </c>
      <c r="G1708" s="172">
        <v>8</v>
      </c>
      <c r="H1708" s="175"/>
      <c r="I1708" s="57" t="str">
        <f t="shared" si="324"/>
        <v>Q2</v>
      </c>
      <c r="J1708" s="175" t="s">
        <v>1782</v>
      </c>
      <c r="K1708" s="175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78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4">
        <v>8.8300000000000003E-2</v>
      </c>
      <c r="AE1708" s="173">
        <f t="shared" si="327"/>
        <v>0</v>
      </c>
      <c r="AF1708" s="173" t="str">
        <f>IF(AND(COUNTIFS($J$18:J1708,J1708)=1,AE1708=1),1,"")</f>
        <v/>
      </c>
      <c r="AG1708" s="173">
        <f>IF(C1708="","",IF(AND(COUNTIFS($J$18:J1708,J1708)=1,C1708&lt;&gt;""),1,""))</f>
        <v>1</v>
      </c>
      <c r="AH1708" s="173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2">
        <v>2021</v>
      </c>
      <c r="C1709" s="172">
        <v>3</v>
      </c>
      <c r="D1709" s="57" t="str">
        <f t="shared" si="334"/>
        <v>Q4</v>
      </c>
      <c r="E1709" s="16" t="s">
        <v>40</v>
      </c>
      <c r="F1709" s="172">
        <v>2021</v>
      </c>
      <c r="G1709" s="172">
        <v>8</v>
      </c>
      <c r="H1709" s="175"/>
      <c r="I1709" s="57" t="str">
        <f t="shared" si="324"/>
        <v>Q2</v>
      </c>
      <c r="J1709" s="175" t="s">
        <v>1782</v>
      </c>
      <c r="K1709" s="175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78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4">
        <v>8.8300000000000003E-2</v>
      </c>
      <c r="AE1709" s="173">
        <f t="shared" si="327"/>
        <v>0</v>
      </c>
      <c r="AF1709" s="173" t="str">
        <f>IF(AND(COUNTIFS($J$18:J1709,J1709)=1,AE1709=1),1,"")</f>
        <v/>
      </c>
      <c r="AG1709" s="173" t="str">
        <f>IF(C1709="","",IF(AND(COUNTIFS($J$18:J1709,J1709)=1,C1709&lt;&gt;""),1,""))</f>
        <v/>
      </c>
      <c r="AH1709" s="173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2">
        <v>2021</v>
      </c>
      <c r="C1710" s="172">
        <v>3</v>
      </c>
      <c r="D1710" s="57" t="str">
        <f t="shared" si="334"/>
        <v>Q4</v>
      </c>
      <c r="E1710" s="16" t="s">
        <v>40</v>
      </c>
      <c r="F1710" s="172">
        <v>2021</v>
      </c>
      <c r="G1710" s="172">
        <v>8</v>
      </c>
      <c r="H1710" s="175"/>
      <c r="I1710" s="57" t="str">
        <f t="shared" si="324"/>
        <v>Q2</v>
      </c>
      <c r="J1710" s="175" t="s">
        <v>1782</v>
      </c>
      <c r="K1710" s="175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78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4">
        <v>8.8300000000000003E-2</v>
      </c>
      <c r="AE1710" s="173">
        <f t="shared" si="327"/>
        <v>0</v>
      </c>
      <c r="AF1710" s="173" t="str">
        <f>IF(AND(COUNTIFS($J$18:J1710,J1710)=1,AE1710=1),1,"")</f>
        <v/>
      </c>
      <c r="AG1710" s="173" t="str">
        <f>IF(C1710="","",IF(AND(COUNTIFS($J$18:J1710,J1710)=1,C1710&lt;&gt;""),1,""))</f>
        <v/>
      </c>
      <c r="AH1710" s="173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2">
        <v>2021</v>
      </c>
      <c r="C1711" s="172">
        <v>4</v>
      </c>
      <c r="D1711" s="57" t="str">
        <f t="shared" si="334"/>
        <v>Q1</v>
      </c>
      <c r="E1711" s="16" t="s">
        <v>40</v>
      </c>
      <c r="F1711" s="172">
        <v>2021</v>
      </c>
      <c r="G1711" s="172">
        <v>8</v>
      </c>
      <c r="H1711" s="175"/>
      <c r="I1711" s="57" t="str">
        <f t="shared" si="324"/>
        <v>Q2</v>
      </c>
      <c r="J1711" s="175" t="s">
        <v>1763</v>
      </c>
      <c r="K1711" s="175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78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4">
        <v>0.21329999999999999</v>
      </c>
      <c r="AE1711" s="173">
        <f t="shared" si="327"/>
        <v>1</v>
      </c>
      <c r="AF1711" s="173" t="str">
        <f>IF(AND(COUNTIFS($J$18:J1711,J1711)=1,AE1711=1),1,"")</f>
        <v/>
      </c>
      <c r="AG1711" s="173" t="str">
        <f>IF(C1711="","",IF(AND(COUNTIFS($J$18:J1711,J1711)=1,C1711&lt;&gt;""),1,""))</f>
        <v/>
      </c>
      <c r="AH1711" s="173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2">
        <v>2021</v>
      </c>
      <c r="C1712" s="172">
        <v>4</v>
      </c>
      <c r="D1712" s="57" t="str">
        <f t="shared" si="334"/>
        <v>Q1</v>
      </c>
      <c r="E1712" s="16" t="s">
        <v>40</v>
      </c>
      <c r="F1712" s="172">
        <v>2021</v>
      </c>
      <c r="G1712" s="172">
        <v>8</v>
      </c>
      <c r="H1712" s="175"/>
      <c r="I1712" s="57" t="str">
        <f t="shared" si="324"/>
        <v>Q2</v>
      </c>
      <c r="J1712" s="175" t="s">
        <v>1763</v>
      </c>
      <c r="K1712" s="175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78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4">
        <v>0.21329999999999999</v>
      </c>
      <c r="AE1712" s="173">
        <f t="shared" si="327"/>
        <v>1</v>
      </c>
      <c r="AF1712" s="173" t="str">
        <f>IF(AND(COUNTIFS($J$18:J1712,J1712)=1,AE1712=1),1,"")</f>
        <v/>
      </c>
      <c r="AG1712" s="173" t="str">
        <f>IF(C1712="","",IF(AND(COUNTIFS($J$18:J1712,J1712)=1,C1712&lt;&gt;""),1,""))</f>
        <v/>
      </c>
      <c r="AH1712" s="173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2">
        <v>2021</v>
      </c>
      <c r="C1713" s="172">
        <v>4</v>
      </c>
      <c r="D1713" s="57" t="str">
        <f t="shared" si="334"/>
        <v>Q1</v>
      </c>
      <c r="E1713" s="16" t="s">
        <v>40</v>
      </c>
      <c r="F1713" s="172">
        <v>2021</v>
      </c>
      <c r="G1713" s="172">
        <v>8</v>
      </c>
      <c r="H1713" s="175"/>
      <c r="I1713" s="57" t="str">
        <f t="shared" si="324"/>
        <v>Q2</v>
      </c>
      <c r="J1713" s="175" t="s">
        <v>1763</v>
      </c>
      <c r="K1713" s="175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78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4">
        <v>0.21329999999999999</v>
      </c>
      <c r="AE1713" s="173">
        <f t="shared" si="327"/>
        <v>1</v>
      </c>
      <c r="AF1713" s="173" t="str">
        <f>IF(AND(COUNTIFS($J$18:J1713,J1713)=1,AE1713=1),1,"")</f>
        <v/>
      </c>
      <c r="AG1713" s="173" t="str">
        <f>IF(C1713="","",IF(AND(COUNTIFS($J$18:J1713,J1713)=1,C1713&lt;&gt;""),1,""))</f>
        <v/>
      </c>
      <c r="AH1713" s="173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2">
        <v>2021</v>
      </c>
      <c r="C1714" s="172">
        <v>4</v>
      </c>
      <c r="D1714" s="57" t="str">
        <f t="shared" si="334"/>
        <v>Q1</v>
      </c>
      <c r="E1714" s="16" t="s">
        <v>40</v>
      </c>
      <c r="F1714" s="172">
        <v>2021</v>
      </c>
      <c r="G1714" s="172">
        <v>8</v>
      </c>
      <c r="H1714" s="175"/>
      <c r="I1714" s="57" t="str">
        <f t="shared" si="324"/>
        <v>Q2</v>
      </c>
      <c r="J1714" s="175" t="s">
        <v>1763</v>
      </c>
      <c r="K1714" s="175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78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4">
        <v>0.21329999999999999</v>
      </c>
      <c r="AE1714" s="173">
        <f t="shared" si="327"/>
        <v>1</v>
      </c>
      <c r="AF1714" s="173" t="str">
        <f>IF(AND(COUNTIFS($J$18:J1714,J1714)=1,AE1714=1),1,"")</f>
        <v/>
      </c>
      <c r="AG1714" s="173" t="str">
        <f>IF(C1714="","",IF(AND(COUNTIFS($J$18:J1714,J1714)=1,C1714&lt;&gt;""),1,""))</f>
        <v/>
      </c>
      <c r="AH1714" s="173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2">
        <v>2021</v>
      </c>
      <c r="C1715" s="172">
        <v>4</v>
      </c>
      <c r="D1715" s="57" t="str">
        <f t="shared" si="334"/>
        <v>Q1</v>
      </c>
      <c r="E1715" s="16" t="s">
        <v>40</v>
      </c>
      <c r="F1715" s="172">
        <v>2021</v>
      </c>
      <c r="G1715" s="172">
        <v>8</v>
      </c>
      <c r="H1715" s="175"/>
      <c r="I1715" s="57" t="str">
        <f t="shared" si="324"/>
        <v>Q2</v>
      </c>
      <c r="J1715" s="175" t="s">
        <v>1763</v>
      </c>
      <c r="K1715" s="175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78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4">
        <v>0.21329999999999999</v>
      </c>
      <c r="AE1715" s="173">
        <f t="shared" si="327"/>
        <v>1</v>
      </c>
      <c r="AF1715" s="173" t="str">
        <f>IF(AND(COUNTIFS($J$18:J1715,J1715)=1,AE1715=1),1,"")</f>
        <v/>
      </c>
      <c r="AG1715" s="173" t="str">
        <f>IF(C1715="","",IF(AND(COUNTIFS($J$18:J1715,J1715)=1,C1715&lt;&gt;""),1,""))</f>
        <v/>
      </c>
      <c r="AH1715" s="173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2">
        <v>2021</v>
      </c>
      <c r="C1716" s="172">
        <v>4</v>
      </c>
      <c r="D1716" s="57" t="str">
        <f t="shared" si="334"/>
        <v>Q1</v>
      </c>
      <c r="E1716" s="16" t="s">
        <v>40</v>
      </c>
      <c r="F1716" s="172">
        <v>2021</v>
      </c>
      <c r="G1716" s="172">
        <v>8</v>
      </c>
      <c r="H1716" s="175"/>
      <c r="I1716" s="57" t="str">
        <f t="shared" si="324"/>
        <v>Q2</v>
      </c>
      <c r="J1716" s="175" t="s">
        <v>1763</v>
      </c>
      <c r="K1716" s="175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78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4">
        <v>0.21329999999999999</v>
      </c>
      <c r="AE1716" s="173">
        <f t="shared" si="327"/>
        <v>1</v>
      </c>
      <c r="AF1716" s="173" t="str">
        <f>IF(AND(COUNTIFS($J$18:J1716,J1716)=1,AE1716=1),1,"")</f>
        <v/>
      </c>
      <c r="AG1716" s="173" t="str">
        <f>IF(C1716="","",IF(AND(COUNTIFS($J$18:J1716,J1716)=1,C1716&lt;&gt;""),1,""))</f>
        <v/>
      </c>
      <c r="AH1716" s="173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2">
        <v>2021</v>
      </c>
      <c r="C1717" s="172">
        <v>4</v>
      </c>
      <c r="D1717" s="57" t="str">
        <f t="shared" si="334"/>
        <v>Q1</v>
      </c>
      <c r="E1717" s="16" t="s">
        <v>40</v>
      </c>
      <c r="F1717" s="172">
        <v>2021</v>
      </c>
      <c r="G1717" s="172">
        <v>8</v>
      </c>
      <c r="H1717" s="175"/>
      <c r="I1717" s="57" t="str">
        <f t="shared" si="324"/>
        <v>Q2</v>
      </c>
      <c r="J1717" s="175" t="s">
        <v>1763</v>
      </c>
      <c r="K1717" s="175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78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4">
        <v>0.21329999999999999</v>
      </c>
      <c r="AE1717" s="173">
        <f t="shared" si="327"/>
        <v>1</v>
      </c>
      <c r="AF1717" s="173" t="str">
        <f>IF(AND(COUNTIFS($J$18:J1717,J1717)=1,AE1717=1),1,"")</f>
        <v/>
      </c>
      <c r="AG1717" s="173" t="str">
        <f>IF(C1717="","",IF(AND(COUNTIFS($J$18:J1717,J1717)=1,C1717&lt;&gt;""),1,""))</f>
        <v/>
      </c>
      <c r="AH1717" s="173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2">
        <v>2021</v>
      </c>
      <c r="C1718" s="172">
        <v>4</v>
      </c>
      <c r="D1718" s="57" t="str">
        <f t="shared" si="334"/>
        <v>Q1</v>
      </c>
      <c r="E1718" s="16" t="s">
        <v>40</v>
      </c>
      <c r="F1718" s="172">
        <v>2021</v>
      </c>
      <c r="G1718" s="172">
        <v>8</v>
      </c>
      <c r="H1718" s="175"/>
      <c r="I1718" s="57" t="str">
        <f t="shared" si="324"/>
        <v>Q2</v>
      </c>
      <c r="J1718" s="175" t="s">
        <v>1763</v>
      </c>
      <c r="K1718" s="175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78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4">
        <v>0.21329999999999999</v>
      </c>
      <c r="AE1718" s="173">
        <f t="shared" si="327"/>
        <v>1</v>
      </c>
      <c r="AF1718" s="173" t="str">
        <f>IF(AND(COUNTIFS($J$18:J1718,J1718)=1,AE1718=1),1,"")</f>
        <v/>
      </c>
      <c r="AG1718" s="173" t="str">
        <f>IF(C1718="","",IF(AND(COUNTIFS($J$18:J1718,J1718)=1,C1718&lt;&gt;""),1,""))</f>
        <v/>
      </c>
      <c r="AH1718" s="173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2">
        <v>2021</v>
      </c>
      <c r="C1719" s="172">
        <v>4</v>
      </c>
      <c r="D1719" s="57" t="str">
        <f t="shared" si="334"/>
        <v>Q1</v>
      </c>
      <c r="E1719" s="16" t="s">
        <v>40</v>
      </c>
      <c r="F1719" s="172">
        <v>2021</v>
      </c>
      <c r="G1719" s="172">
        <v>8</v>
      </c>
      <c r="H1719" s="175"/>
      <c r="I1719" s="57" t="str">
        <f t="shared" si="324"/>
        <v>Q2</v>
      </c>
      <c r="J1719" s="175" t="s">
        <v>1784</v>
      </c>
      <c r="K1719" s="175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78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4">
        <v>0.10580000000000001</v>
      </c>
      <c r="AE1719" s="173">
        <f t="shared" si="327"/>
        <v>1</v>
      </c>
      <c r="AF1719" s="173">
        <f>IF(AND(COUNTIFS($J$18:J1719,J1719)=1,AE1719=1),1,"")</f>
        <v>1</v>
      </c>
      <c r="AG1719" s="173">
        <f>IF(C1719="","",IF(AND(COUNTIFS($J$18:J1719,J1719)=1,C1719&lt;&gt;""),1,""))</f>
        <v>1</v>
      </c>
      <c r="AH1719" s="173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2">
        <v>2021</v>
      </c>
      <c r="C1720" s="172">
        <v>4</v>
      </c>
      <c r="D1720" s="57" t="str">
        <f t="shared" si="334"/>
        <v>Q1</v>
      </c>
      <c r="E1720" s="16" t="s">
        <v>40</v>
      </c>
      <c r="F1720" s="172">
        <v>2021</v>
      </c>
      <c r="G1720" s="172">
        <v>8</v>
      </c>
      <c r="H1720" s="175"/>
      <c r="I1720" s="57" t="str">
        <f t="shared" si="324"/>
        <v>Q2</v>
      </c>
      <c r="J1720" s="175" t="s">
        <v>1786</v>
      </c>
      <c r="K1720" s="175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78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4">
        <v>0.13009999999999999</v>
      </c>
      <c r="AE1720" s="173">
        <f t="shared" si="327"/>
        <v>1</v>
      </c>
      <c r="AF1720" s="173">
        <f>IF(AND(COUNTIFS($J$18:J1720,J1720)=1,AE1720=1),1,"")</f>
        <v>1</v>
      </c>
      <c r="AG1720" s="173">
        <f>IF(C1720="","",IF(AND(COUNTIFS($J$18:J1720,J1720)=1,C1720&lt;&gt;""),1,""))</f>
        <v>1</v>
      </c>
      <c r="AH1720" s="173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2">
        <v>2021</v>
      </c>
      <c r="C1721" s="172">
        <v>4</v>
      </c>
      <c r="D1721" s="57" t="str">
        <f t="shared" si="334"/>
        <v>Q1</v>
      </c>
      <c r="E1721" s="16" t="s">
        <v>40</v>
      </c>
      <c r="F1721" s="172">
        <v>2021</v>
      </c>
      <c r="G1721" s="172">
        <v>8</v>
      </c>
      <c r="H1721" s="175"/>
      <c r="I1721" s="57" t="str">
        <f t="shared" si="324"/>
        <v>Q2</v>
      </c>
      <c r="J1721" s="175" t="s">
        <v>1788</v>
      </c>
      <c r="K1721" s="175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78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4">
        <v>0.1046</v>
      </c>
      <c r="AE1721" s="173">
        <f t="shared" si="327"/>
        <v>1</v>
      </c>
      <c r="AF1721" s="173">
        <f>IF(AND(COUNTIFS($J$18:J1721,J1721)=1,AE1721=1),1,"")</f>
        <v>1</v>
      </c>
      <c r="AG1721" s="173">
        <f>IF(C1721="","",IF(AND(COUNTIFS($J$18:J1721,J1721)=1,C1721&lt;&gt;""),1,""))</f>
        <v>1</v>
      </c>
      <c r="AH1721" s="173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2">
        <v>2021</v>
      </c>
      <c r="C1722" s="172">
        <v>4</v>
      </c>
      <c r="D1722" s="57" t="str">
        <f t="shared" si="334"/>
        <v>Q1</v>
      </c>
      <c r="E1722" s="16" t="s">
        <v>40</v>
      </c>
      <c r="F1722" s="172">
        <v>2021</v>
      </c>
      <c r="G1722" s="172">
        <v>8</v>
      </c>
      <c r="H1722" s="175"/>
      <c r="I1722" s="57" t="str">
        <f t="shared" si="324"/>
        <v>Q2</v>
      </c>
      <c r="J1722" s="175" t="s">
        <v>1790</v>
      </c>
      <c r="K1722" s="175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78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4">
        <v>0.1245</v>
      </c>
      <c r="AE1722" s="173">
        <f t="shared" si="327"/>
        <v>0</v>
      </c>
      <c r="AF1722" s="173" t="str">
        <f>IF(AND(COUNTIFS($J$18:J1722,J1722)=1,AE1722=1),1,"")</f>
        <v/>
      </c>
      <c r="AG1722" s="173">
        <f>IF(C1722="","",IF(AND(COUNTIFS($J$18:J1722,J1722)=1,C1722&lt;&gt;""),1,""))</f>
        <v>1</v>
      </c>
      <c r="AH1722" s="173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2">
        <v>2021</v>
      </c>
      <c r="C1723" s="172">
        <v>5</v>
      </c>
      <c r="D1723" s="57" t="str">
        <f t="shared" si="334"/>
        <v>Q1</v>
      </c>
      <c r="E1723" s="16" t="s">
        <v>40</v>
      </c>
      <c r="F1723" s="172">
        <v>2021</v>
      </c>
      <c r="G1723" s="172">
        <v>8</v>
      </c>
      <c r="H1723" s="175"/>
      <c r="I1723" s="57" t="str">
        <f t="shared" si="324"/>
        <v>Q2</v>
      </c>
      <c r="J1723" s="175" t="s">
        <v>1791</v>
      </c>
      <c r="K1723" s="175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78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4">
        <v>0.14380000000000001</v>
      </c>
      <c r="AE1723" s="173">
        <f t="shared" si="327"/>
        <v>0</v>
      </c>
      <c r="AF1723" s="173" t="str">
        <f>IF(AND(COUNTIFS($J$18:J1723,J1723)=1,AE1723=1),1,"")</f>
        <v/>
      </c>
      <c r="AG1723" s="173">
        <f>IF(C1723="","",IF(AND(COUNTIFS($J$18:J1723,J1723)=1,C1723&lt;&gt;""),1,""))</f>
        <v>1</v>
      </c>
      <c r="AH1723" s="173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2">
        <v>2021</v>
      </c>
      <c r="C1724" s="172">
        <v>5</v>
      </c>
      <c r="D1724" s="57" t="str">
        <f t="shared" si="334"/>
        <v>Q1</v>
      </c>
      <c r="E1724" s="16" t="s">
        <v>40</v>
      </c>
      <c r="F1724" s="172">
        <v>2021</v>
      </c>
      <c r="G1724" s="172">
        <v>8</v>
      </c>
      <c r="H1724" s="175"/>
      <c r="I1724" s="57" t="str">
        <f t="shared" si="324"/>
        <v>Q2</v>
      </c>
      <c r="J1724" s="175" t="s">
        <v>1791</v>
      </c>
      <c r="K1724" s="175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78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4">
        <v>0.14380000000000001</v>
      </c>
      <c r="AE1724" s="173">
        <f t="shared" si="327"/>
        <v>0</v>
      </c>
      <c r="AF1724" s="173" t="str">
        <f>IF(AND(COUNTIFS($J$18:J1724,J1724)=1,AE1724=1),1,"")</f>
        <v/>
      </c>
      <c r="AG1724" s="173" t="str">
        <f>IF(C1724="","",IF(AND(COUNTIFS($J$18:J1724,J1724)=1,C1724&lt;&gt;""),1,""))</f>
        <v/>
      </c>
      <c r="AH1724" s="173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2">
        <v>2021</v>
      </c>
      <c r="C1725" s="172">
        <v>5</v>
      </c>
      <c r="D1725" s="57" t="str">
        <f t="shared" si="334"/>
        <v>Q1</v>
      </c>
      <c r="E1725" s="16" t="s">
        <v>40</v>
      </c>
      <c r="F1725" s="172">
        <v>2021</v>
      </c>
      <c r="G1725" s="172">
        <v>8</v>
      </c>
      <c r="H1725" s="175"/>
      <c r="I1725" s="57" t="str">
        <f t="shared" si="324"/>
        <v>Q2</v>
      </c>
      <c r="J1725" s="175" t="s">
        <v>1791</v>
      </c>
      <c r="K1725" s="175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78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4">
        <v>0.14380000000000001</v>
      </c>
      <c r="AE1725" s="173">
        <f t="shared" si="327"/>
        <v>0</v>
      </c>
      <c r="AF1725" s="173" t="str">
        <f>IF(AND(COUNTIFS($J$18:J1725,J1725)=1,AE1725=1),1,"")</f>
        <v/>
      </c>
      <c r="AG1725" s="173" t="str">
        <f>IF(C1725="","",IF(AND(COUNTIFS($J$18:J1725,J1725)=1,C1725&lt;&gt;""),1,""))</f>
        <v/>
      </c>
      <c r="AH1725" s="173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2">
        <v>2021</v>
      </c>
      <c r="C1726" s="172">
        <v>5</v>
      </c>
      <c r="D1726" s="57" t="str">
        <f t="shared" si="334"/>
        <v>Q1</v>
      </c>
      <c r="E1726" s="16" t="s">
        <v>40</v>
      </c>
      <c r="F1726" s="172">
        <v>2021</v>
      </c>
      <c r="G1726" s="172">
        <v>8</v>
      </c>
      <c r="H1726" s="175"/>
      <c r="I1726" s="57" t="str">
        <f t="shared" si="324"/>
        <v>Q2</v>
      </c>
      <c r="J1726" s="175" t="s">
        <v>1791</v>
      </c>
      <c r="K1726" s="175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78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4">
        <v>0.14380000000000001</v>
      </c>
      <c r="AE1726" s="173">
        <f t="shared" si="327"/>
        <v>0</v>
      </c>
      <c r="AF1726" s="173" t="str">
        <f>IF(AND(COUNTIFS($J$18:J1726,J1726)=1,AE1726=1),1,"")</f>
        <v/>
      </c>
      <c r="AG1726" s="173" t="str">
        <f>IF(C1726="","",IF(AND(COUNTIFS($J$18:J1726,J1726)=1,C1726&lt;&gt;""),1,""))</f>
        <v/>
      </c>
      <c r="AH1726" s="173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2">
        <v>2021</v>
      </c>
      <c r="C1727" s="172">
        <v>5</v>
      </c>
      <c r="D1727" s="57" t="str">
        <f t="shared" si="334"/>
        <v>Q1</v>
      </c>
      <c r="E1727" s="16" t="s">
        <v>40</v>
      </c>
      <c r="F1727" s="172">
        <v>2021</v>
      </c>
      <c r="G1727" s="172">
        <v>8</v>
      </c>
      <c r="H1727" s="175"/>
      <c r="I1727" s="57" t="str">
        <f t="shared" si="324"/>
        <v>Q2</v>
      </c>
      <c r="J1727" s="175" t="s">
        <v>1791</v>
      </c>
      <c r="K1727" s="175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78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4">
        <v>0.14380000000000001</v>
      </c>
      <c r="AE1727" s="173">
        <f t="shared" si="327"/>
        <v>0</v>
      </c>
      <c r="AF1727" s="173" t="str">
        <f>IF(AND(COUNTIFS($J$18:J1727,J1727)=1,AE1727=1),1,"")</f>
        <v/>
      </c>
      <c r="AG1727" s="173" t="str">
        <f>IF(C1727="","",IF(AND(COUNTIFS($J$18:J1727,J1727)=1,C1727&lt;&gt;""),1,""))</f>
        <v/>
      </c>
      <c r="AH1727" s="173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2">
        <v>2021</v>
      </c>
      <c r="C1728" s="172">
        <v>5</v>
      </c>
      <c r="D1728" s="57" t="str">
        <f t="shared" si="334"/>
        <v>Q1</v>
      </c>
      <c r="E1728" s="16" t="s">
        <v>40</v>
      </c>
      <c r="F1728" s="172">
        <v>2021</v>
      </c>
      <c r="G1728" s="172">
        <v>8</v>
      </c>
      <c r="H1728" s="175"/>
      <c r="I1728" s="57" t="str">
        <f t="shared" si="324"/>
        <v>Q2</v>
      </c>
      <c r="J1728" s="175" t="s">
        <v>1791</v>
      </c>
      <c r="K1728" s="175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78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4">
        <v>0.14380000000000001</v>
      </c>
      <c r="AE1728" s="173">
        <f t="shared" si="327"/>
        <v>0</v>
      </c>
      <c r="AF1728" s="173" t="str">
        <f>IF(AND(COUNTIFS($J$18:J1728,J1728)=1,AE1728=1),1,"")</f>
        <v/>
      </c>
      <c r="AG1728" s="173" t="str">
        <f>IF(C1728="","",IF(AND(COUNTIFS($J$18:J1728,J1728)=1,C1728&lt;&gt;""),1,""))</f>
        <v/>
      </c>
      <c r="AH1728" s="173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2">
        <v>2021</v>
      </c>
      <c r="C1729" s="172">
        <v>5</v>
      </c>
      <c r="D1729" s="57" t="str">
        <f t="shared" si="334"/>
        <v>Q1</v>
      </c>
      <c r="E1729" s="16" t="s">
        <v>40</v>
      </c>
      <c r="F1729" s="172">
        <v>2021</v>
      </c>
      <c r="G1729" s="172">
        <v>8</v>
      </c>
      <c r="H1729" s="175"/>
      <c r="I1729" s="57" t="str">
        <f t="shared" si="324"/>
        <v>Q2</v>
      </c>
      <c r="J1729" s="175" t="s">
        <v>1793</v>
      </c>
      <c r="K1729" s="175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78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4">
        <v>0.1109</v>
      </c>
      <c r="AE1729" s="173">
        <f t="shared" si="327"/>
        <v>0</v>
      </c>
      <c r="AF1729" s="173" t="str">
        <f>IF(AND(COUNTIFS($J$18:J1729,J1729)=1,AE1729=1),1,"")</f>
        <v/>
      </c>
      <c r="AG1729" s="173">
        <f>IF(C1729="","",IF(AND(COUNTIFS($J$18:J1729,J1729)=1,C1729&lt;&gt;""),1,""))</f>
        <v>1</v>
      </c>
      <c r="AH1729" s="173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2">
        <v>2021</v>
      </c>
      <c r="C1730" s="172">
        <v>6</v>
      </c>
      <c r="D1730" s="57" t="str">
        <f t="shared" si="334"/>
        <v>Q1</v>
      </c>
      <c r="E1730" s="16" t="s">
        <v>40</v>
      </c>
      <c r="F1730" s="172">
        <v>2021</v>
      </c>
      <c r="G1730" s="172">
        <v>8</v>
      </c>
      <c r="H1730" s="175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5" t="s">
        <v>1794</v>
      </c>
      <c r="K1730" s="175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78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4">
        <v>9.8100000000000007E-2</v>
      </c>
      <c r="AE1730" s="173">
        <f t="shared" ref="AE1730:AE1793" si="340">IF(Q1730="","",IF(Q1730="Yes",1,0))</f>
        <v>0</v>
      </c>
      <c r="AF1730" s="173" t="str">
        <f>IF(AND(COUNTIFS($J$18:J1730,J1730)=1,AE1730=1),1,"")</f>
        <v/>
      </c>
      <c r="AG1730" s="173">
        <f>IF(C1730="","",IF(AND(COUNTIFS($J$18:J1730,J1730)=1,C1730&lt;&gt;""),1,""))</f>
        <v>1</v>
      </c>
      <c r="AH1730" s="173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2">
        <v>2021</v>
      </c>
      <c r="C1731" s="172">
        <v>6</v>
      </c>
      <c r="D1731" s="57" t="str">
        <f t="shared" si="334"/>
        <v>Q1</v>
      </c>
      <c r="E1731" s="16" t="s">
        <v>40</v>
      </c>
      <c r="F1731" s="172">
        <v>2021</v>
      </c>
      <c r="G1731" s="172">
        <v>8</v>
      </c>
      <c r="H1731" s="175"/>
      <c r="I1731" s="57" t="str">
        <f t="shared" si="337"/>
        <v>Q2</v>
      </c>
      <c r="J1731" s="175" t="s">
        <v>1794</v>
      </c>
      <c r="K1731" s="175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78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4">
        <v>9.8100000000000007E-2</v>
      </c>
      <c r="AE1731" s="173">
        <f t="shared" si="340"/>
        <v>0</v>
      </c>
      <c r="AF1731" s="173" t="str">
        <f>IF(AND(COUNTIFS($J$18:J1731,J1731)=1,AE1731=1),1,"")</f>
        <v/>
      </c>
      <c r="AG1731" s="173" t="str">
        <f>IF(C1731="","",IF(AND(COUNTIFS($J$18:J1731,J1731)=1,C1731&lt;&gt;""),1,""))</f>
        <v/>
      </c>
      <c r="AH1731" s="173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2">
        <v>2021</v>
      </c>
      <c r="C1732" s="172">
        <v>6</v>
      </c>
      <c r="D1732" s="57" t="str">
        <f t="shared" si="334"/>
        <v>Q1</v>
      </c>
      <c r="E1732" s="16" t="s">
        <v>40</v>
      </c>
      <c r="F1732" s="172">
        <v>2021</v>
      </c>
      <c r="G1732" s="172">
        <v>8</v>
      </c>
      <c r="H1732" s="175"/>
      <c r="I1732" s="57" t="str">
        <f t="shared" si="337"/>
        <v>Q2</v>
      </c>
      <c r="J1732" s="175" t="s">
        <v>1794</v>
      </c>
      <c r="K1732" s="175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78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4">
        <v>9.8100000000000007E-2</v>
      </c>
      <c r="AE1732" s="173">
        <f t="shared" si="340"/>
        <v>0</v>
      </c>
      <c r="AF1732" s="173" t="str">
        <f>IF(AND(COUNTIFS($J$18:J1732,J1732)=1,AE1732=1),1,"")</f>
        <v/>
      </c>
      <c r="AG1732" s="173" t="str">
        <f>IF(C1732="","",IF(AND(COUNTIFS($J$18:J1732,J1732)=1,C1732&lt;&gt;""),1,""))</f>
        <v/>
      </c>
      <c r="AH1732" s="173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2">
        <v>2021</v>
      </c>
      <c r="C1733" s="172">
        <v>6</v>
      </c>
      <c r="D1733" s="57" t="str">
        <f t="shared" si="334"/>
        <v>Q1</v>
      </c>
      <c r="E1733" s="16" t="s">
        <v>40</v>
      </c>
      <c r="F1733" s="172">
        <v>2021</v>
      </c>
      <c r="G1733" s="172">
        <v>8</v>
      </c>
      <c r="H1733" s="175"/>
      <c r="I1733" s="57" t="str">
        <f t="shared" si="337"/>
        <v>Q2</v>
      </c>
      <c r="J1733" s="175" t="s">
        <v>1794</v>
      </c>
      <c r="K1733" s="175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78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4">
        <v>9.8100000000000007E-2</v>
      </c>
      <c r="AE1733" s="173">
        <f t="shared" si="340"/>
        <v>0</v>
      </c>
      <c r="AF1733" s="173" t="str">
        <f>IF(AND(COUNTIFS($J$18:J1733,J1733)=1,AE1733=1),1,"")</f>
        <v/>
      </c>
      <c r="AG1733" s="173" t="str">
        <f>IF(C1733="","",IF(AND(COUNTIFS($J$18:J1733,J1733)=1,C1733&lt;&gt;""),1,""))</f>
        <v/>
      </c>
      <c r="AH1733" s="173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2">
        <v>2021</v>
      </c>
      <c r="C1734" s="172">
        <v>5</v>
      </c>
      <c r="D1734" s="57" t="str">
        <f t="shared" si="334"/>
        <v>Q1</v>
      </c>
      <c r="E1734" s="16" t="s">
        <v>40</v>
      </c>
      <c r="F1734" s="172">
        <v>2021</v>
      </c>
      <c r="G1734" s="172">
        <v>8</v>
      </c>
      <c r="H1734" s="175"/>
      <c r="I1734" s="57" t="str">
        <f t="shared" si="337"/>
        <v>Q2</v>
      </c>
      <c r="J1734" s="175" t="s">
        <v>1795</v>
      </c>
      <c r="K1734" s="175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78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4">
        <v>0.12790000000000001</v>
      </c>
      <c r="AE1734" s="173">
        <f t="shared" si="340"/>
        <v>0</v>
      </c>
      <c r="AF1734" s="173" t="str">
        <f>IF(AND(COUNTIFS($J$18:J1734,J1734)=1,AE1734=1),1,"")</f>
        <v/>
      </c>
      <c r="AG1734" s="173">
        <f>IF(C1734="","",IF(AND(COUNTIFS($J$18:J1734,J1734)=1,C1734&lt;&gt;""),1,""))</f>
        <v>1</v>
      </c>
      <c r="AH1734" s="173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2">
        <v>2021</v>
      </c>
      <c r="C1735" s="172">
        <v>5</v>
      </c>
      <c r="D1735" s="57" t="str">
        <f t="shared" si="334"/>
        <v>Q1</v>
      </c>
      <c r="E1735" s="16" t="s">
        <v>40</v>
      </c>
      <c r="F1735" s="172">
        <v>2021</v>
      </c>
      <c r="G1735" s="172">
        <v>8</v>
      </c>
      <c r="H1735" s="175"/>
      <c r="I1735" s="57" t="str">
        <f t="shared" si="337"/>
        <v>Q2</v>
      </c>
      <c r="J1735" s="175" t="s">
        <v>1795</v>
      </c>
      <c r="K1735" s="175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78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4">
        <v>0.12790000000000001</v>
      </c>
      <c r="AE1735" s="173">
        <f t="shared" si="340"/>
        <v>0</v>
      </c>
      <c r="AF1735" s="173" t="str">
        <f>IF(AND(COUNTIFS($J$18:J1735,J1735)=1,AE1735=1),1,"")</f>
        <v/>
      </c>
      <c r="AG1735" s="173" t="str">
        <f>IF(C1735="","",IF(AND(COUNTIFS($J$18:J1735,J1735)=1,C1735&lt;&gt;""),1,""))</f>
        <v/>
      </c>
      <c r="AH1735" s="173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2">
        <v>2021</v>
      </c>
      <c r="C1736" s="172">
        <v>5</v>
      </c>
      <c r="D1736" s="57" t="str">
        <f t="shared" si="334"/>
        <v>Q1</v>
      </c>
      <c r="E1736" s="16" t="s">
        <v>40</v>
      </c>
      <c r="F1736" s="172">
        <v>2021</v>
      </c>
      <c r="G1736" s="172">
        <v>8</v>
      </c>
      <c r="H1736" s="175"/>
      <c r="I1736" s="57" t="str">
        <f t="shared" si="337"/>
        <v>Q2</v>
      </c>
      <c r="J1736" s="175" t="s">
        <v>1795</v>
      </c>
      <c r="K1736" s="175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78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4">
        <v>0.12790000000000001</v>
      </c>
      <c r="AE1736" s="173">
        <f t="shared" si="340"/>
        <v>0</v>
      </c>
      <c r="AF1736" s="173" t="str">
        <f>IF(AND(COUNTIFS($J$18:J1736,J1736)=1,AE1736=1),1,"")</f>
        <v/>
      </c>
      <c r="AG1736" s="173" t="str">
        <f>IF(C1736="","",IF(AND(COUNTIFS($J$18:J1736,J1736)=1,C1736&lt;&gt;""),1,""))</f>
        <v/>
      </c>
      <c r="AH1736" s="173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2">
        <v>2021</v>
      </c>
      <c r="C1737" s="172">
        <v>6</v>
      </c>
      <c r="D1737" s="57" t="str">
        <f t="shared" si="334"/>
        <v>Q1</v>
      </c>
      <c r="E1737" s="16" t="s">
        <v>40</v>
      </c>
      <c r="F1737" s="172">
        <v>2021</v>
      </c>
      <c r="G1737" s="172">
        <v>8</v>
      </c>
      <c r="H1737" s="175"/>
      <c r="I1737" s="57" t="str">
        <f t="shared" si="337"/>
        <v>Q2</v>
      </c>
      <c r="J1737" s="175" t="s">
        <v>1797</v>
      </c>
      <c r="K1737" s="175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78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4">
        <v>0.20019999999999999</v>
      </c>
      <c r="AE1737" s="173">
        <f t="shared" si="340"/>
        <v>0</v>
      </c>
      <c r="AF1737" s="173" t="str">
        <f>IF(AND(COUNTIFS($J$18:J1737,J1737)=1,AE1737=1),1,"")</f>
        <v/>
      </c>
      <c r="AG1737" s="173">
        <f>IF(C1737="","",IF(AND(COUNTIFS($J$18:J1737,J1737)=1,C1737&lt;&gt;""),1,""))</f>
        <v>1</v>
      </c>
      <c r="AH1737" s="173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2">
        <v>2021</v>
      </c>
      <c r="C1738" s="172">
        <v>6</v>
      </c>
      <c r="D1738" s="57" t="str">
        <f t="shared" si="334"/>
        <v>Q1</v>
      </c>
      <c r="E1738" s="16" t="s">
        <v>40</v>
      </c>
      <c r="F1738" s="172">
        <v>2021</v>
      </c>
      <c r="G1738" s="172">
        <v>8</v>
      </c>
      <c r="H1738" s="175"/>
      <c r="I1738" s="57" t="str">
        <f t="shared" si="337"/>
        <v>Q2</v>
      </c>
      <c r="J1738" s="175" t="s">
        <v>1797</v>
      </c>
      <c r="K1738" s="175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78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4">
        <v>0.20019999999999999</v>
      </c>
      <c r="AE1738" s="173">
        <f t="shared" si="340"/>
        <v>0</v>
      </c>
      <c r="AF1738" s="173" t="str">
        <f>IF(AND(COUNTIFS($J$18:J1738,J1738)=1,AE1738=1),1,"")</f>
        <v/>
      </c>
      <c r="AG1738" s="173" t="str">
        <f>IF(C1738="","",IF(AND(COUNTIFS($J$18:J1738,J1738)=1,C1738&lt;&gt;""),1,""))</f>
        <v/>
      </c>
      <c r="AH1738" s="173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2">
        <v>2021</v>
      </c>
      <c r="C1739" s="172">
        <v>6</v>
      </c>
      <c r="D1739" s="57" t="str">
        <f t="shared" si="334"/>
        <v>Q1</v>
      </c>
      <c r="E1739" s="16" t="s">
        <v>40</v>
      </c>
      <c r="F1739" s="172">
        <v>2021</v>
      </c>
      <c r="G1739" s="172">
        <v>8</v>
      </c>
      <c r="H1739" s="175"/>
      <c r="I1739" s="57" t="str">
        <f t="shared" si="337"/>
        <v>Q2</v>
      </c>
      <c r="J1739" s="175" t="s">
        <v>1797</v>
      </c>
      <c r="K1739" s="175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78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4">
        <v>0.20019999999999999</v>
      </c>
      <c r="AE1739" s="173">
        <f t="shared" si="340"/>
        <v>0</v>
      </c>
      <c r="AF1739" s="173" t="str">
        <f>IF(AND(COUNTIFS($J$18:J1739,J1739)=1,AE1739=1),1,"")</f>
        <v/>
      </c>
      <c r="AG1739" s="173" t="str">
        <f>IF(C1739="","",IF(AND(COUNTIFS($J$18:J1739,J1739)=1,C1739&lt;&gt;""),1,""))</f>
        <v/>
      </c>
      <c r="AH1739" s="173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2">
        <v>2021</v>
      </c>
      <c r="C1740" s="172">
        <v>8</v>
      </c>
      <c r="D1740" s="57" t="str">
        <f t="shared" si="334"/>
        <v>Q2</v>
      </c>
      <c r="E1740" s="16" t="s">
        <v>40</v>
      </c>
      <c r="F1740" s="172">
        <v>2021</v>
      </c>
      <c r="G1740" s="172">
        <v>8</v>
      </c>
      <c r="H1740" s="175"/>
      <c r="I1740" s="57" t="str">
        <f t="shared" si="337"/>
        <v>Q2</v>
      </c>
      <c r="J1740" s="175" t="s">
        <v>1798</v>
      </c>
      <c r="K1740" s="175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78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4">
        <v>0.27160000000000001</v>
      </c>
      <c r="AE1740" s="173">
        <f t="shared" si="340"/>
        <v>0</v>
      </c>
      <c r="AF1740" s="173" t="str">
        <f>IF(AND(COUNTIFS($J$18:J1740,J1740)=1,AE1740=1),1,"")</f>
        <v/>
      </c>
      <c r="AG1740" s="173">
        <f>IF(C1740="","",IF(AND(COUNTIFS($J$18:J1740,J1740)=1,C1740&lt;&gt;""),1,""))</f>
        <v>1</v>
      </c>
      <c r="AH1740" s="173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2">
        <v>2021</v>
      </c>
      <c r="C1741" s="172">
        <v>2</v>
      </c>
      <c r="D1741" s="57" t="str">
        <f t="shared" si="334"/>
        <v>Q4</v>
      </c>
      <c r="E1741" s="16" t="s">
        <v>40</v>
      </c>
      <c r="F1741" s="172">
        <v>2021</v>
      </c>
      <c r="G1741" s="172">
        <v>9</v>
      </c>
      <c r="H1741" s="175"/>
      <c r="I1741" s="57" t="str">
        <f t="shared" si="337"/>
        <v>Q2</v>
      </c>
      <c r="J1741" s="175" t="s">
        <v>1800</v>
      </c>
      <c r="K1741" s="175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78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4">
        <v>0.14269999999999999</v>
      </c>
      <c r="AE1741" s="173">
        <f t="shared" si="340"/>
        <v>1</v>
      </c>
      <c r="AF1741" s="173">
        <f>IF(AND(COUNTIFS($J$18:J1741,J1741)=1,AE1741=1),1,"")</f>
        <v>1</v>
      </c>
      <c r="AG1741" s="173">
        <f>IF(C1741="","",IF(AND(COUNTIFS($J$18:J1741,J1741)=1,C1741&lt;&gt;""),1,""))</f>
        <v>1</v>
      </c>
      <c r="AH1741" s="173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2">
        <v>2021</v>
      </c>
      <c r="C1742" s="172">
        <v>2</v>
      </c>
      <c r="D1742" s="57" t="str">
        <f t="shared" si="334"/>
        <v>Q4</v>
      </c>
      <c r="E1742" s="16" t="s">
        <v>40</v>
      </c>
      <c r="F1742" s="172">
        <v>2021</v>
      </c>
      <c r="G1742" s="172">
        <v>9</v>
      </c>
      <c r="H1742" s="175"/>
      <c r="I1742" s="57" t="str">
        <f t="shared" si="337"/>
        <v>Q2</v>
      </c>
      <c r="J1742" s="175" t="s">
        <v>1800</v>
      </c>
      <c r="K1742" s="175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78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4">
        <v>0.14269999999999999</v>
      </c>
      <c r="AE1742" s="173">
        <f t="shared" si="340"/>
        <v>1</v>
      </c>
      <c r="AF1742" s="173" t="str">
        <f>IF(AND(COUNTIFS($J$18:J1742,J1742)=1,AE1742=1),1,"")</f>
        <v/>
      </c>
      <c r="AG1742" s="173" t="str">
        <f>IF(C1742="","",IF(AND(COUNTIFS($J$18:J1742,J1742)=1,C1742&lt;&gt;""),1,""))</f>
        <v/>
      </c>
      <c r="AH1742" s="173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2">
        <v>2021</v>
      </c>
      <c r="C1743" s="172">
        <v>2</v>
      </c>
      <c r="D1743" s="57" t="str">
        <f t="shared" si="334"/>
        <v>Q4</v>
      </c>
      <c r="E1743" s="16" t="s">
        <v>40</v>
      </c>
      <c r="F1743" s="172">
        <v>2021</v>
      </c>
      <c r="G1743" s="172">
        <v>9</v>
      </c>
      <c r="H1743" s="175"/>
      <c r="I1743" s="57" t="str">
        <f t="shared" si="337"/>
        <v>Q2</v>
      </c>
      <c r="J1743" s="175" t="s">
        <v>1800</v>
      </c>
      <c r="K1743" s="175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78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4">
        <v>0.14269999999999999</v>
      </c>
      <c r="AE1743" s="173">
        <f t="shared" si="340"/>
        <v>1</v>
      </c>
      <c r="AF1743" s="173" t="str">
        <f>IF(AND(COUNTIFS($J$18:J1743,J1743)=1,AE1743=1),1,"")</f>
        <v/>
      </c>
      <c r="AG1743" s="173" t="str">
        <f>IF(C1743="","",IF(AND(COUNTIFS($J$18:J1743,J1743)=1,C1743&lt;&gt;""),1,""))</f>
        <v/>
      </c>
      <c r="AH1743" s="173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2">
        <v>2021</v>
      </c>
      <c r="C1744" s="172">
        <v>2</v>
      </c>
      <c r="D1744" s="57" t="str">
        <f t="shared" si="334"/>
        <v>Q4</v>
      </c>
      <c r="E1744" s="16" t="s">
        <v>40</v>
      </c>
      <c r="F1744" s="172">
        <v>2021</v>
      </c>
      <c r="G1744" s="172">
        <v>9</v>
      </c>
      <c r="H1744" s="175"/>
      <c r="I1744" s="57" t="str">
        <f t="shared" si="337"/>
        <v>Q2</v>
      </c>
      <c r="J1744" s="175" t="s">
        <v>1800</v>
      </c>
      <c r="K1744" s="175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78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4">
        <v>0.14269999999999999</v>
      </c>
      <c r="AE1744" s="173">
        <f t="shared" si="340"/>
        <v>1</v>
      </c>
      <c r="AF1744" s="173" t="str">
        <f>IF(AND(COUNTIFS($J$18:J1744,J1744)=1,AE1744=1),1,"")</f>
        <v/>
      </c>
      <c r="AG1744" s="173" t="str">
        <f>IF(C1744="","",IF(AND(COUNTIFS($J$18:J1744,J1744)=1,C1744&lt;&gt;""),1,""))</f>
        <v/>
      </c>
      <c r="AH1744" s="173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2">
        <v>2021</v>
      </c>
      <c r="C1745" s="172">
        <v>3</v>
      </c>
      <c r="D1745" s="57" t="str">
        <f t="shared" si="334"/>
        <v>Q4</v>
      </c>
      <c r="E1745" s="16" t="s">
        <v>40</v>
      </c>
      <c r="F1745" s="172">
        <v>2021</v>
      </c>
      <c r="G1745" s="172">
        <v>9</v>
      </c>
      <c r="H1745" s="175"/>
      <c r="I1745" s="57" t="str">
        <f t="shared" si="337"/>
        <v>Q2</v>
      </c>
      <c r="J1745" s="175" t="s">
        <v>1751</v>
      </c>
      <c r="K1745" s="175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78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4">
        <v>0.1051</v>
      </c>
      <c r="AE1745" s="173">
        <f t="shared" si="340"/>
        <v>0</v>
      </c>
      <c r="AF1745" s="173" t="str">
        <f>IF(AND(COUNTIFS($J$18:J1745,J1745)=1,AE1745=1),1,"")</f>
        <v/>
      </c>
      <c r="AG1745" s="173" t="str">
        <f>IF(C1745="","",IF(AND(COUNTIFS($J$18:J1745,J1745)=1,C1745&lt;&gt;""),1,""))</f>
        <v/>
      </c>
      <c r="AH1745" s="173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2">
        <v>2021</v>
      </c>
      <c r="C1746" s="172">
        <v>4</v>
      </c>
      <c r="D1746" s="57" t="str">
        <f t="shared" si="334"/>
        <v>Q1</v>
      </c>
      <c r="E1746" s="16" t="s">
        <v>40</v>
      </c>
      <c r="F1746" s="172">
        <v>2021</v>
      </c>
      <c r="G1746" s="172">
        <v>9</v>
      </c>
      <c r="H1746" s="175"/>
      <c r="I1746" s="57" t="str">
        <f t="shared" si="337"/>
        <v>Q2</v>
      </c>
      <c r="J1746" s="175" t="s">
        <v>1788</v>
      </c>
      <c r="K1746" s="175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78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4">
        <v>0.1053</v>
      </c>
      <c r="AE1746" s="173">
        <f t="shared" si="340"/>
        <v>1</v>
      </c>
      <c r="AF1746" s="173" t="str">
        <f>IF(AND(COUNTIFS($J$18:J1746,J1746)=1,AE1746=1),1,"")</f>
        <v/>
      </c>
      <c r="AG1746" s="173" t="str">
        <f>IF(C1746="","",IF(AND(COUNTIFS($J$18:J1746,J1746)=1,C1746&lt;&gt;""),1,""))</f>
        <v/>
      </c>
      <c r="AH1746" s="173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2">
        <v>2021</v>
      </c>
      <c r="C1747" s="172">
        <v>5</v>
      </c>
      <c r="D1747" s="57" t="str">
        <f t="shared" si="334"/>
        <v>Q1</v>
      </c>
      <c r="E1747" s="16" t="s">
        <v>40</v>
      </c>
      <c r="F1747" s="172">
        <v>2021</v>
      </c>
      <c r="G1747" s="172">
        <v>9</v>
      </c>
      <c r="H1747" s="175"/>
      <c r="I1747" s="57" t="str">
        <f t="shared" si="337"/>
        <v>Q2</v>
      </c>
      <c r="J1747" s="175" t="s">
        <v>1745</v>
      </c>
      <c r="K1747" s="175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78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4">
        <v>8.5500000000000007E-2</v>
      </c>
      <c r="AE1747" s="173">
        <f t="shared" si="340"/>
        <v>0</v>
      </c>
      <c r="AF1747" s="173" t="str">
        <f>IF(AND(COUNTIFS($J$18:J1747,J1747)=1,AE1747=1),1,"")</f>
        <v/>
      </c>
      <c r="AG1747" s="173" t="str">
        <f>IF(C1747="","",IF(AND(COUNTIFS($J$18:J1747,J1747)=1,C1747&lt;&gt;""),1,""))</f>
        <v/>
      </c>
      <c r="AH1747" s="173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2">
        <v>2021</v>
      </c>
      <c r="C1748" s="172">
        <v>7</v>
      </c>
      <c r="D1748" s="57" t="str">
        <f t="shared" si="334"/>
        <v>Q2</v>
      </c>
      <c r="E1748" s="16" t="s">
        <v>40</v>
      </c>
      <c r="F1748" s="172">
        <v>2021</v>
      </c>
      <c r="G1748" s="172">
        <v>9</v>
      </c>
      <c r="H1748" s="175"/>
      <c r="I1748" s="57" t="str">
        <f t="shared" si="337"/>
        <v>Q2</v>
      </c>
      <c r="J1748" s="175" t="s">
        <v>1803</v>
      </c>
      <c r="K1748" s="175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78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4">
        <v>0.1467</v>
      </c>
      <c r="AE1748" s="173">
        <f t="shared" si="340"/>
        <v>0</v>
      </c>
      <c r="AF1748" s="173" t="str">
        <f>IF(AND(COUNTIFS($J$18:J1748,J1748)=1,AE1748=1),1,"")</f>
        <v/>
      </c>
      <c r="AG1748" s="173">
        <f>IF(C1748="","",IF(AND(COUNTIFS($J$18:J1748,J1748)=1,C1748&lt;&gt;""),1,""))</f>
        <v>1</v>
      </c>
      <c r="AH1748" s="173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2">
        <v>2021</v>
      </c>
      <c r="C1749" s="172">
        <v>7</v>
      </c>
      <c r="D1749" s="57" t="str">
        <f t="shared" si="334"/>
        <v>Q2</v>
      </c>
      <c r="E1749" s="16" t="s">
        <v>40</v>
      </c>
      <c r="F1749" s="172">
        <v>2021</v>
      </c>
      <c r="G1749" s="172">
        <v>9</v>
      </c>
      <c r="H1749" s="175"/>
      <c r="I1749" s="57" t="str">
        <f t="shared" si="337"/>
        <v>Q2</v>
      </c>
      <c r="J1749" s="175" t="s">
        <v>1803</v>
      </c>
      <c r="K1749" s="175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78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4">
        <v>0.1467</v>
      </c>
      <c r="AE1749" s="173">
        <f t="shared" si="340"/>
        <v>0</v>
      </c>
      <c r="AF1749" s="173" t="str">
        <f>IF(AND(COUNTIFS($J$18:J1749,J1749)=1,AE1749=1),1,"")</f>
        <v/>
      </c>
      <c r="AG1749" s="173" t="str">
        <f>IF(C1749="","",IF(AND(COUNTIFS($J$18:J1749,J1749)=1,C1749&lt;&gt;""),1,""))</f>
        <v/>
      </c>
      <c r="AH1749" s="173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2">
        <v>2021</v>
      </c>
      <c r="C1750" s="172">
        <v>7</v>
      </c>
      <c r="D1750" s="57" t="str">
        <f t="shared" si="334"/>
        <v>Q2</v>
      </c>
      <c r="E1750" s="16" t="s">
        <v>40</v>
      </c>
      <c r="F1750" s="172">
        <v>2021</v>
      </c>
      <c r="G1750" s="172">
        <v>9</v>
      </c>
      <c r="H1750" s="175"/>
      <c r="I1750" s="57" t="str">
        <f t="shared" si="337"/>
        <v>Q2</v>
      </c>
      <c r="J1750" s="175" t="s">
        <v>1803</v>
      </c>
      <c r="K1750" s="175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78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4">
        <v>0.1467</v>
      </c>
      <c r="AE1750" s="173">
        <f t="shared" si="340"/>
        <v>0</v>
      </c>
      <c r="AF1750" s="173" t="str">
        <f>IF(AND(COUNTIFS($J$18:J1750,J1750)=1,AE1750=1),1,"")</f>
        <v/>
      </c>
      <c r="AG1750" s="173" t="str">
        <f>IF(C1750="","",IF(AND(COUNTIFS($J$18:J1750,J1750)=1,C1750&lt;&gt;""),1,""))</f>
        <v/>
      </c>
      <c r="AH1750" s="173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2">
        <v>2021</v>
      </c>
      <c r="C1751" s="172">
        <v>7</v>
      </c>
      <c r="D1751" s="57" t="str">
        <f t="shared" si="334"/>
        <v>Q2</v>
      </c>
      <c r="E1751" s="16" t="s">
        <v>40</v>
      </c>
      <c r="F1751" s="172">
        <v>2021</v>
      </c>
      <c r="G1751" s="172">
        <v>9</v>
      </c>
      <c r="H1751" s="175"/>
      <c r="I1751" s="57" t="str">
        <f t="shared" si="337"/>
        <v>Q2</v>
      </c>
      <c r="J1751" s="175" t="s">
        <v>1803</v>
      </c>
      <c r="K1751" s="175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78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4">
        <v>0.1467</v>
      </c>
      <c r="AE1751" s="173">
        <f t="shared" si="340"/>
        <v>0</v>
      </c>
      <c r="AF1751" s="173" t="str">
        <f>IF(AND(COUNTIFS($J$18:J1751,J1751)=1,AE1751=1),1,"")</f>
        <v/>
      </c>
      <c r="AG1751" s="173" t="str">
        <f>IF(C1751="","",IF(AND(COUNTIFS($J$18:J1751,J1751)=1,C1751&lt;&gt;""),1,""))</f>
        <v/>
      </c>
      <c r="AH1751" s="173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2">
        <v>2021</v>
      </c>
      <c r="C1752" s="172">
        <v>3</v>
      </c>
      <c r="D1752" s="57" t="str">
        <f t="shared" si="334"/>
        <v>Q4</v>
      </c>
      <c r="E1752" s="16" t="s">
        <v>40</v>
      </c>
      <c r="F1752" s="172">
        <v>2021</v>
      </c>
      <c r="G1752" s="172">
        <v>10</v>
      </c>
      <c r="H1752" s="175"/>
      <c r="I1752" s="57" t="str">
        <f t="shared" si="337"/>
        <v>Q3</v>
      </c>
      <c r="J1752" s="175" t="s">
        <v>1804</v>
      </c>
      <c r="K1752" s="175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78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4">
        <v>8.4599999999999995E-2</v>
      </c>
      <c r="AE1752" s="173">
        <f t="shared" si="340"/>
        <v>1</v>
      </c>
      <c r="AF1752" s="173">
        <f>IF(AND(COUNTIFS($J$18:J1752,J1752)=1,AE1752=1),1,"")</f>
        <v>1</v>
      </c>
      <c r="AG1752" s="173">
        <f>IF(C1752="","",IF(AND(COUNTIFS($J$18:J1752,J1752)=1,C1752&lt;&gt;""),1,""))</f>
        <v>1</v>
      </c>
      <c r="AH1752" s="173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2">
        <v>2021</v>
      </c>
      <c r="C1753" s="172">
        <v>3</v>
      </c>
      <c r="D1753" s="57" t="str">
        <f t="shared" si="334"/>
        <v>Q4</v>
      </c>
      <c r="E1753" s="16" t="s">
        <v>40</v>
      </c>
      <c r="F1753" s="172">
        <v>2021</v>
      </c>
      <c r="G1753" s="172">
        <v>10</v>
      </c>
      <c r="H1753" s="175"/>
      <c r="I1753" s="57" t="str">
        <f t="shared" si="337"/>
        <v>Q3</v>
      </c>
      <c r="J1753" s="175" t="s">
        <v>1804</v>
      </c>
      <c r="K1753" s="175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78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4">
        <v>8.4599999999999995E-2</v>
      </c>
      <c r="AE1753" s="173">
        <f t="shared" si="340"/>
        <v>1</v>
      </c>
      <c r="AF1753" s="173" t="str">
        <f>IF(AND(COUNTIFS($J$18:J1753,J1753)=1,AE1753=1),1,"")</f>
        <v/>
      </c>
      <c r="AG1753" s="173" t="str">
        <f>IF(C1753="","",IF(AND(COUNTIFS($J$18:J1753,J1753)=1,C1753&lt;&gt;""),1,""))</f>
        <v/>
      </c>
      <c r="AH1753" s="173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2">
        <v>2021</v>
      </c>
      <c r="C1754" s="172">
        <v>3</v>
      </c>
      <c r="D1754" s="57" t="str">
        <f t="shared" si="334"/>
        <v>Q4</v>
      </c>
      <c r="E1754" s="16" t="s">
        <v>40</v>
      </c>
      <c r="F1754" s="172">
        <v>2021</v>
      </c>
      <c r="G1754" s="172">
        <v>10</v>
      </c>
      <c r="H1754" s="175"/>
      <c r="I1754" s="57" t="str">
        <f t="shared" si="337"/>
        <v>Q3</v>
      </c>
      <c r="J1754" s="175" t="s">
        <v>1804</v>
      </c>
      <c r="K1754" s="175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78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4">
        <v>8.4599999999999995E-2</v>
      </c>
      <c r="AE1754" s="173">
        <f t="shared" si="340"/>
        <v>1</v>
      </c>
      <c r="AF1754" s="173" t="str">
        <f>IF(AND(COUNTIFS($J$18:J1754,J1754)=1,AE1754=1),1,"")</f>
        <v/>
      </c>
      <c r="AG1754" s="173" t="str">
        <f>IF(C1754="","",IF(AND(COUNTIFS($J$18:J1754,J1754)=1,C1754&lt;&gt;""),1,""))</f>
        <v/>
      </c>
      <c r="AH1754" s="173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2">
        <v>2021</v>
      </c>
      <c r="C1755" s="172">
        <v>3</v>
      </c>
      <c r="D1755" s="57" t="str">
        <f t="shared" si="334"/>
        <v>Q4</v>
      </c>
      <c r="E1755" s="16" t="s">
        <v>40</v>
      </c>
      <c r="F1755" s="172">
        <v>2021</v>
      </c>
      <c r="G1755" s="172">
        <v>10</v>
      </c>
      <c r="H1755" s="175"/>
      <c r="I1755" s="57" t="str">
        <f t="shared" si="337"/>
        <v>Q3</v>
      </c>
      <c r="J1755" s="175" t="s">
        <v>1804</v>
      </c>
      <c r="K1755" s="175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78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4">
        <v>8.4599999999999995E-2</v>
      </c>
      <c r="AE1755" s="173">
        <f t="shared" si="340"/>
        <v>1</v>
      </c>
      <c r="AF1755" s="173" t="str">
        <f>IF(AND(COUNTIFS($J$18:J1755,J1755)=1,AE1755=1),1,"")</f>
        <v/>
      </c>
      <c r="AG1755" s="173" t="str">
        <f>IF(C1755="","",IF(AND(COUNTIFS($J$18:J1755,J1755)=1,C1755&lt;&gt;""),1,""))</f>
        <v/>
      </c>
      <c r="AH1755" s="173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2">
        <v>2021</v>
      </c>
      <c r="C1756" s="172">
        <v>3</v>
      </c>
      <c r="D1756" s="57" t="str">
        <f t="shared" si="334"/>
        <v>Q4</v>
      </c>
      <c r="E1756" s="16" t="s">
        <v>40</v>
      </c>
      <c r="F1756" s="172">
        <v>2021</v>
      </c>
      <c r="G1756" s="172">
        <v>10</v>
      </c>
      <c r="H1756" s="175"/>
      <c r="I1756" s="57" t="str">
        <f t="shared" si="337"/>
        <v>Q3</v>
      </c>
      <c r="J1756" s="175" t="s">
        <v>1806</v>
      </c>
      <c r="K1756" s="175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78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4">
        <v>0.1183</v>
      </c>
      <c r="AE1756" s="173">
        <f t="shared" si="340"/>
        <v>0</v>
      </c>
      <c r="AF1756" s="173" t="str">
        <f>IF(AND(COUNTIFS($J$18:J1756,J1756)=1,AE1756=1),1,"")</f>
        <v/>
      </c>
      <c r="AG1756" s="173">
        <f>IF(C1756="","",IF(AND(COUNTIFS($J$18:J1756,J1756)=1,C1756&lt;&gt;""),1,""))</f>
        <v>1</v>
      </c>
      <c r="AH1756" s="173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2">
        <v>2021</v>
      </c>
      <c r="C1757" s="172">
        <v>4</v>
      </c>
      <c r="D1757" s="57" t="str">
        <f t="shared" si="334"/>
        <v>Q1</v>
      </c>
      <c r="E1757" s="16" t="s">
        <v>40</v>
      </c>
      <c r="F1757" s="172">
        <v>2021</v>
      </c>
      <c r="G1757" s="172">
        <v>10</v>
      </c>
      <c r="H1757" s="175"/>
      <c r="I1757" s="57" t="str">
        <f t="shared" si="337"/>
        <v>Q3</v>
      </c>
      <c r="J1757" s="175" t="s">
        <v>1808</v>
      </c>
      <c r="K1757" s="175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78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4">
        <v>0.1361</v>
      </c>
      <c r="AE1757" s="173">
        <f t="shared" si="340"/>
        <v>1</v>
      </c>
      <c r="AF1757" s="173">
        <f>IF(AND(COUNTIFS($J$18:J1757,J1757)=1,AE1757=1),1,"")</f>
        <v>1</v>
      </c>
      <c r="AG1757" s="173">
        <f>IF(C1757="","",IF(AND(COUNTIFS($J$18:J1757,J1757)=1,C1757&lt;&gt;""),1,""))</f>
        <v>1</v>
      </c>
      <c r="AH1757" s="173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2">
        <v>2021</v>
      </c>
      <c r="C1758" s="172">
        <v>4</v>
      </c>
      <c r="D1758" s="57" t="str">
        <f t="shared" si="334"/>
        <v>Q1</v>
      </c>
      <c r="E1758" s="16" t="s">
        <v>40</v>
      </c>
      <c r="F1758" s="172">
        <v>2021</v>
      </c>
      <c r="G1758" s="172">
        <v>10</v>
      </c>
      <c r="H1758" s="175"/>
      <c r="I1758" s="57" t="str">
        <f t="shared" si="337"/>
        <v>Q3</v>
      </c>
      <c r="J1758" s="175" t="s">
        <v>1810</v>
      </c>
      <c r="K1758" s="175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78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4">
        <v>8.0699999999999994E-2</v>
      </c>
      <c r="AE1758" s="173">
        <f t="shared" si="340"/>
        <v>0</v>
      </c>
      <c r="AF1758" s="173" t="str">
        <f>IF(AND(COUNTIFS($J$18:J1758,J1758)=1,AE1758=1),1,"")</f>
        <v/>
      </c>
      <c r="AG1758" s="173">
        <f>IF(C1758="","",IF(AND(COUNTIFS($J$18:J1758,J1758)=1,C1758&lt;&gt;""),1,""))</f>
        <v>1</v>
      </c>
      <c r="AH1758" s="173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2">
        <v>2021</v>
      </c>
      <c r="C1759" s="172">
        <v>4</v>
      </c>
      <c r="D1759" s="57" t="str">
        <f t="shared" si="334"/>
        <v>Q1</v>
      </c>
      <c r="E1759" s="16" t="s">
        <v>40</v>
      </c>
      <c r="F1759" s="172">
        <v>2021</v>
      </c>
      <c r="G1759" s="172">
        <v>10</v>
      </c>
      <c r="H1759" s="175"/>
      <c r="I1759" s="57" t="str">
        <f t="shared" si="337"/>
        <v>Q3</v>
      </c>
      <c r="J1759" s="175" t="s">
        <v>1767</v>
      </c>
      <c r="K1759" s="175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78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4">
        <v>0.13339999999999999</v>
      </c>
      <c r="AE1759" s="173">
        <f t="shared" si="340"/>
        <v>1</v>
      </c>
      <c r="AF1759" s="173" t="str">
        <f>IF(AND(COUNTIFS($J$18:J1759,J1759)=1,AE1759=1),1,"")</f>
        <v/>
      </c>
      <c r="AG1759" s="173" t="str">
        <f>IF(C1759="","",IF(AND(COUNTIFS($J$18:J1759,J1759)=1,C1759&lt;&gt;""),1,""))</f>
        <v/>
      </c>
      <c r="AH1759" s="173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2">
        <v>2021</v>
      </c>
      <c r="C1760" s="172">
        <v>4</v>
      </c>
      <c r="D1760" s="57" t="str">
        <f t="shared" si="334"/>
        <v>Q1</v>
      </c>
      <c r="E1760" s="16" t="s">
        <v>40</v>
      </c>
      <c r="F1760" s="172">
        <v>2021</v>
      </c>
      <c r="G1760" s="172">
        <v>10</v>
      </c>
      <c r="H1760" s="175"/>
      <c r="I1760" s="57" t="str">
        <f t="shared" si="337"/>
        <v>Q3</v>
      </c>
      <c r="J1760" s="175" t="s">
        <v>1811</v>
      </c>
      <c r="K1760" s="175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78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4">
        <v>8.4500000000000006E-2</v>
      </c>
      <c r="AE1760" s="173">
        <f t="shared" si="340"/>
        <v>0</v>
      </c>
      <c r="AF1760" s="173" t="str">
        <f>IF(AND(COUNTIFS($J$18:J1760,J1760)=1,AE1760=1),1,"")</f>
        <v/>
      </c>
      <c r="AG1760" s="173">
        <f>IF(C1760="","",IF(AND(COUNTIFS($J$18:J1760,J1760)=1,C1760&lt;&gt;""),1,""))</f>
        <v>1</v>
      </c>
      <c r="AH1760" s="173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2">
        <v>2021</v>
      </c>
      <c r="C1761" s="172">
        <v>4</v>
      </c>
      <c r="D1761" s="57" t="str">
        <f t="shared" si="334"/>
        <v>Q1</v>
      </c>
      <c r="E1761" s="16" t="s">
        <v>40</v>
      </c>
      <c r="F1761" s="172">
        <v>2021</v>
      </c>
      <c r="G1761" s="172">
        <v>10</v>
      </c>
      <c r="H1761" s="175"/>
      <c r="I1761" s="57" t="str">
        <f t="shared" si="337"/>
        <v>Q3</v>
      </c>
      <c r="J1761" s="175" t="s">
        <v>1811</v>
      </c>
      <c r="K1761" s="175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78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4">
        <v>8.4500000000000006E-2</v>
      </c>
      <c r="AE1761" s="173">
        <f t="shared" si="340"/>
        <v>0</v>
      </c>
      <c r="AF1761" s="173" t="str">
        <f>IF(AND(COUNTIFS($J$18:J1761,J1761)=1,AE1761=1),1,"")</f>
        <v/>
      </c>
      <c r="AG1761" s="173" t="str">
        <f>IF(C1761="","",IF(AND(COUNTIFS($J$18:J1761,J1761)=1,C1761&lt;&gt;""),1,""))</f>
        <v/>
      </c>
      <c r="AH1761" s="173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2">
        <v>2021</v>
      </c>
      <c r="C1762" s="172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2">
        <v>2021</v>
      </c>
      <c r="G1762" s="172">
        <v>10</v>
      </c>
      <c r="H1762" s="175"/>
      <c r="I1762" s="57" t="str">
        <f t="shared" si="337"/>
        <v>Q3</v>
      </c>
      <c r="J1762" s="175" t="s">
        <v>1791</v>
      </c>
      <c r="K1762" s="175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78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4">
        <v>0.14449999999999999</v>
      </c>
      <c r="AE1762" s="173">
        <f t="shared" si="340"/>
        <v>0</v>
      </c>
      <c r="AF1762" s="173" t="str">
        <f>IF(AND(COUNTIFS($J$18:J1762,J1762)=1,AE1762=1),1,"")</f>
        <v/>
      </c>
      <c r="AG1762" s="173" t="str">
        <f>IF(C1762="","",IF(AND(COUNTIFS($J$18:J1762,J1762)=1,C1762&lt;&gt;""),1,""))</f>
        <v/>
      </c>
      <c r="AH1762" s="173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2">
        <v>2021</v>
      </c>
      <c r="C1763" s="172">
        <v>7</v>
      </c>
      <c r="D1763" s="57" t="str">
        <f t="shared" si="347"/>
        <v>Q2</v>
      </c>
      <c r="E1763" s="16" t="s">
        <v>40</v>
      </c>
      <c r="F1763" s="172">
        <v>2021</v>
      </c>
      <c r="G1763" s="172">
        <v>10</v>
      </c>
      <c r="H1763" s="175"/>
      <c r="I1763" s="57" t="str">
        <f t="shared" si="337"/>
        <v>Q3</v>
      </c>
      <c r="J1763" s="175" t="s">
        <v>1812</v>
      </c>
      <c r="K1763" s="175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78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4">
        <v>0.1019</v>
      </c>
      <c r="AE1763" s="173">
        <f t="shared" si="340"/>
        <v>0</v>
      </c>
      <c r="AF1763" s="173" t="str">
        <f>IF(AND(COUNTIFS($J$18:J1763,J1763)=1,AE1763=1),1,"")</f>
        <v/>
      </c>
      <c r="AG1763" s="173">
        <f>IF(C1763="","",IF(AND(COUNTIFS($J$18:J1763,J1763)=1,C1763&lt;&gt;""),1,""))</f>
        <v>1</v>
      </c>
      <c r="AH1763" s="173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2">
        <v>2021</v>
      </c>
      <c r="C1764" s="172">
        <v>9</v>
      </c>
      <c r="D1764" s="57" t="str">
        <f t="shared" si="347"/>
        <v>Q2</v>
      </c>
      <c r="E1764" s="16" t="s">
        <v>40</v>
      </c>
      <c r="F1764" s="172">
        <v>2021</v>
      </c>
      <c r="G1764" s="172">
        <v>10</v>
      </c>
      <c r="H1764" s="175"/>
      <c r="I1764" s="57" t="str">
        <f t="shared" si="337"/>
        <v>Q3</v>
      </c>
      <c r="J1764" s="175" t="s">
        <v>1813</v>
      </c>
      <c r="K1764" s="175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78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4">
        <v>0.2238</v>
      </c>
      <c r="AE1764" s="173">
        <f t="shared" si="340"/>
        <v>0</v>
      </c>
      <c r="AF1764" s="173" t="str">
        <f>IF(AND(COUNTIFS($J$18:J1764,J1764)=1,AE1764=1),1,"")</f>
        <v/>
      </c>
      <c r="AG1764" s="173">
        <f>IF(C1764="","",IF(AND(COUNTIFS($J$18:J1764,J1764)=1,C1764&lt;&gt;""),1,""))</f>
        <v>1</v>
      </c>
      <c r="AH1764" s="173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2">
        <v>2021</v>
      </c>
      <c r="C1765" s="172">
        <v>9</v>
      </c>
      <c r="D1765" s="57" t="str">
        <f t="shared" si="347"/>
        <v>Q2</v>
      </c>
      <c r="E1765" s="16" t="s">
        <v>40</v>
      </c>
      <c r="F1765" s="172">
        <v>2021</v>
      </c>
      <c r="G1765" s="172">
        <v>10</v>
      </c>
      <c r="H1765" s="175"/>
      <c r="I1765" s="57" t="str">
        <f t="shared" si="337"/>
        <v>Q3</v>
      </c>
      <c r="J1765" s="175" t="s">
        <v>1814</v>
      </c>
      <c r="K1765" s="175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78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4">
        <v>0.25890000000000002</v>
      </c>
      <c r="AE1765" s="173">
        <f t="shared" si="340"/>
        <v>0</v>
      </c>
      <c r="AF1765" s="173" t="str">
        <f>IF(AND(COUNTIFS($J$18:J1765,J1765)=1,AE1765=1),1,"")</f>
        <v/>
      </c>
      <c r="AG1765" s="173">
        <f>IF(C1765="","",IF(AND(COUNTIFS($J$18:J1765,J1765)=1,C1765&lt;&gt;""),1,""))</f>
        <v>1</v>
      </c>
      <c r="AH1765" s="173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2">
        <v>2021</v>
      </c>
      <c r="C1766" s="172">
        <v>9</v>
      </c>
      <c r="D1766" s="57" t="str">
        <f t="shared" si="347"/>
        <v>Q2</v>
      </c>
      <c r="E1766" s="16" t="s">
        <v>40</v>
      </c>
      <c r="F1766" s="172">
        <v>2021</v>
      </c>
      <c r="G1766" s="172">
        <v>10</v>
      </c>
      <c r="H1766" s="175"/>
      <c r="I1766" s="57" t="str">
        <f t="shared" si="337"/>
        <v>Q3</v>
      </c>
      <c r="J1766" s="175" t="s">
        <v>1816</v>
      </c>
      <c r="K1766" s="175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78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4">
        <v>0.38679999999999998</v>
      </c>
      <c r="AE1766" s="173">
        <f t="shared" si="340"/>
        <v>0</v>
      </c>
      <c r="AF1766" s="173" t="str">
        <f>IF(AND(COUNTIFS($J$18:J1766,J1766)=1,AE1766=1),1,"")</f>
        <v/>
      </c>
      <c r="AG1766" s="173">
        <f>IF(C1766="","",IF(AND(COUNTIFS($J$18:J1766,J1766)=1,C1766&lt;&gt;""),1,""))</f>
        <v>1</v>
      </c>
      <c r="AH1766" s="173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2">
        <v>2021</v>
      </c>
      <c r="C1767" s="172">
        <v>3</v>
      </c>
      <c r="D1767" s="57" t="str">
        <f t="shared" si="347"/>
        <v>Q4</v>
      </c>
      <c r="E1767" s="16" t="s">
        <v>40</v>
      </c>
      <c r="F1767" s="172">
        <v>2021</v>
      </c>
      <c r="G1767" s="172">
        <v>11</v>
      </c>
      <c r="H1767" s="175"/>
      <c r="I1767" s="57" t="str">
        <f t="shared" si="337"/>
        <v>Q3</v>
      </c>
      <c r="J1767" s="175" t="s">
        <v>1804</v>
      </c>
      <c r="K1767" s="175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78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4">
        <v>8.4599999999999995E-2</v>
      </c>
      <c r="AE1767" s="173">
        <f t="shared" si="340"/>
        <v>1</v>
      </c>
      <c r="AF1767" s="173" t="str">
        <f>IF(AND(COUNTIFS($J$18:J1767,J1767)=1,AE1767=1),1,"")</f>
        <v/>
      </c>
      <c r="AG1767" s="173" t="str">
        <f>IF(C1767="","",IF(AND(COUNTIFS($J$18:J1767,J1767)=1,C1767&lt;&gt;""),1,""))</f>
        <v/>
      </c>
      <c r="AH1767" s="173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2">
        <v>2021</v>
      </c>
      <c r="C1768" s="172">
        <v>3</v>
      </c>
      <c r="D1768" s="57" t="str">
        <f t="shared" si="347"/>
        <v>Q4</v>
      </c>
      <c r="E1768" s="16" t="s">
        <v>40</v>
      </c>
      <c r="F1768" s="172">
        <v>2021</v>
      </c>
      <c r="G1768" s="172">
        <v>11</v>
      </c>
      <c r="H1768" s="175"/>
      <c r="I1768" s="57" t="str">
        <f t="shared" si="337"/>
        <v>Q3</v>
      </c>
      <c r="J1768" s="175" t="s">
        <v>1804</v>
      </c>
      <c r="K1768" s="175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78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4">
        <v>8.4599999999999995E-2</v>
      </c>
      <c r="AE1768" s="173">
        <f t="shared" si="340"/>
        <v>1</v>
      </c>
      <c r="AF1768" s="173" t="str">
        <f>IF(AND(COUNTIFS($J$18:J1768,J1768)=1,AE1768=1),1,"")</f>
        <v/>
      </c>
      <c r="AG1768" s="173" t="str">
        <f>IF(C1768="","",IF(AND(COUNTIFS($J$18:J1768,J1768)=1,C1768&lt;&gt;""),1,""))</f>
        <v/>
      </c>
      <c r="AH1768" s="173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2">
        <v>2021</v>
      </c>
      <c r="C1769" s="172">
        <v>3</v>
      </c>
      <c r="D1769" s="57" t="str">
        <f t="shared" si="347"/>
        <v>Q4</v>
      </c>
      <c r="E1769" s="16" t="s">
        <v>40</v>
      </c>
      <c r="F1769" s="172">
        <v>2021</v>
      </c>
      <c r="G1769" s="172">
        <v>11</v>
      </c>
      <c r="H1769" s="175"/>
      <c r="I1769" s="57" t="str">
        <f t="shared" si="337"/>
        <v>Q3</v>
      </c>
      <c r="J1769" s="175" t="s">
        <v>1804</v>
      </c>
      <c r="K1769" s="175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78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4">
        <v>8.4599999999999995E-2</v>
      </c>
      <c r="AE1769" s="173">
        <f t="shared" si="340"/>
        <v>1</v>
      </c>
      <c r="AF1769" s="173" t="str">
        <f>IF(AND(COUNTIFS($J$18:J1769,J1769)=1,AE1769=1),1,"")</f>
        <v/>
      </c>
      <c r="AG1769" s="173" t="str">
        <f>IF(C1769="","",IF(AND(COUNTIFS($J$18:J1769,J1769)=1,C1769&lt;&gt;""),1,""))</f>
        <v/>
      </c>
      <c r="AH1769" s="173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2">
        <v>2021</v>
      </c>
      <c r="C1770" s="172">
        <v>3</v>
      </c>
      <c r="D1770" s="57" t="str">
        <f t="shared" si="347"/>
        <v>Q4</v>
      </c>
      <c r="E1770" s="16" t="s">
        <v>40</v>
      </c>
      <c r="F1770" s="172">
        <v>2021</v>
      </c>
      <c r="G1770" s="172">
        <v>11</v>
      </c>
      <c r="H1770" s="175"/>
      <c r="I1770" s="57" t="str">
        <f t="shared" si="337"/>
        <v>Q3</v>
      </c>
      <c r="J1770" s="175" t="s">
        <v>1804</v>
      </c>
      <c r="K1770" s="175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78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4">
        <v>8.4599999999999995E-2</v>
      </c>
      <c r="AE1770" s="173">
        <f t="shared" si="340"/>
        <v>1</v>
      </c>
      <c r="AF1770" s="173" t="str">
        <f>IF(AND(COUNTIFS($J$18:J1770,J1770)=1,AE1770=1),1,"")</f>
        <v/>
      </c>
      <c r="AG1770" s="173" t="str">
        <f>IF(C1770="","",IF(AND(COUNTIFS($J$18:J1770,J1770)=1,C1770&lt;&gt;""),1,""))</f>
        <v/>
      </c>
      <c r="AH1770" s="173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2">
        <v>2021</v>
      </c>
      <c r="C1771" s="172">
        <v>3</v>
      </c>
      <c r="D1771" s="57" t="str">
        <f t="shared" si="347"/>
        <v>Q4</v>
      </c>
      <c r="E1771" s="16" t="s">
        <v>40</v>
      </c>
      <c r="F1771" s="172">
        <v>2021</v>
      </c>
      <c r="G1771" s="172">
        <v>11</v>
      </c>
      <c r="H1771" s="175"/>
      <c r="I1771" s="57" t="str">
        <f t="shared" si="337"/>
        <v>Q3</v>
      </c>
      <c r="J1771" s="175" t="s">
        <v>1819</v>
      </c>
      <c r="K1771" s="175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78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4">
        <v>7.7600000000000002E-2</v>
      </c>
      <c r="AE1771" s="173">
        <f t="shared" si="340"/>
        <v>1</v>
      </c>
      <c r="AF1771" s="173">
        <f>IF(AND(COUNTIFS($J$18:J1771,J1771)=1,AE1771=1),1,"")</f>
        <v>1</v>
      </c>
      <c r="AG1771" s="173">
        <f>IF(C1771="","",IF(AND(COUNTIFS($J$18:J1771,J1771)=1,C1771&lt;&gt;""),1,""))</f>
        <v>1</v>
      </c>
      <c r="AH1771" s="173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2">
        <v>2021</v>
      </c>
      <c r="C1772" s="172">
        <v>4</v>
      </c>
      <c r="D1772" s="57" t="str">
        <f t="shared" si="347"/>
        <v>Q1</v>
      </c>
      <c r="E1772" s="16" t="s">
        <v>40</v>
      </c>
      <c r="F1772" s="172">
        <v>2021</v>
      </c>
      <c r="G1772" s="172">
        <v>11</v>
      </c>
      <c r="H1772" s="175"/>
      <c r="I1772" s="57" t="str">
        <f t="shared" si="337"/>
        <v>Q3</v>
      </c>
      <c r="J1772" s="175" t="s">
        <v>1822</v>
      </c>
      <c r="K1772" s="175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78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4">
        <v>0.1242</v>
      </c>
      <c r="AE1772" s="173">
        <f t="shared" si="340"/>
        <v>0</v>
      </c>
      <c r="AF1772" s="173" t="str">
        <f>IF(AND(COUNTIFS($J$18:J1772,J1772)=1,AE1772=1),1,"")</f>
        <v/>
      </c>
      <c r="AG1772" s="173">
        <f>IF(C1772="","",IF(AND(COUNTIFS($J$18:J1772,J1772)=1,C1772&lt;&gt;""),1,""))</f>
        <v>1</v>
      </c>
      <c r="AH1772" s="173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2">
        <v>2021</v>
      </c>
      <c r="C1773" s="172">
        <v>4</v>
      </c>
      <c r="D1773" s="57" t="str">
        <f t="shared" si="347"/>
        <v>Q1</v>
      </c>
      <c r="E1773" s="16" t="s">
        <v>40</v>
      </c>
      <c r="F1773" s="172">
        <v>2021</v>
      </c>
      <c r="G1773" s="172">
        <v>11</v>
      </c>
      <c r="H1773" s="175"/>
      <c r="I1773" s="57" t="str">
        <f t="shared" si="337"/>
        <v>Q3</v>
      </c>
      <c r="J1773" s="175" t="s">
        <v>1822</v>
      </c>
      <c r="K1773" s="175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78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4">
        <v>0.1242</v>
      </c>
      <c r="AE1773" s="173">
        <f t="shared" si="340"/>
        <v>0</v>
      </c>
      <c r="AF1773" s="173" t="str">
        <f>IF(AND(COUNTIFS($J$18:J1773,J1773)=1,AE1773=1),1,"")</f>
        <v/>
      </c>
      <c r="AG1773" s="173" t="str">
        <f>IF(C1773="","",IF(AND(COUNTIFS($J$18:J1773,J1773)=1,C1773&lt;&gt;""),1,""))</f>
        <v/>
      </c>
      <c r="AH1773" s="173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2">
        <v>2021</v>
      </c>
      <c r="C1774" s="172">
        <v>4</v>
      </c>
      <c r="D1774" s="57" t="str">
        <f t="shared" si="347"/>
        <v>Q1</v>
      </c>
      <c r="E1774" s="16" t="s">
        <v>40</v>
      </c>
      <c r="F1774" s="172">
        <v>2021</v>
      </c>
      <c r="G1774" s="172">
        <v>11</v>
      </c>
      <c r="H1774" s="175"/>
      <c r="I1774" s="57" t="str">
        <f t="shared" si="337"/>
        <v>Q3</v>
      </c>
      <c r="J1774" s="175" t="s">
        <v>1822</v>
      </c>
      <c r="K1774" s="175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78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4">
        <v>0.1242</v>
      </c>
      <c r="AE1774" s="173">
        <f t="shared" si="340"/>
        <v>0</v>
      </c>
      <c r="AF1774" s="173" t="str">
        <f>IF(AND(COUNTIFS($J$18:J1774,J1774)=1,AE1774=1),1,"")</f>
        <v/>
      </c>
      <c r="AG1774" s="173" t="str">
        <f>IF(C1774="","",IF(AND(COUNTIFS($J$18:J1774,J1774)=1,C1774&lt;&gt;""),1,""))</f>
        <v/>
      </c>
      <c r="AH1774" s="173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2">
        <v>2021</v>
      </c>
      <c r="C1775" s="172">
        <v>5</v>
      </c>
      <c r="D1775" s="57" t="str">
        <f t="shared" si="347"/>
        <v>Q1</v>
      </c>
      <c r="E1775" s="16" t="s">
        <v>40</v>
      </c>
      <c r="F1775" s="172">
        <v>2021</v>
      </c>
      <c r="G1775" s="172">
        <v>11</v>
      </c>
      <c r="H1775" s="175"/>
      <c r="I1775" s="57" t="str">
        <f t="shared" si="337"/>
        <v>Q3</v>
      </c>
      <c r="J1775" s="175" t="s">
        <v>1823</v>
      </c>
      <c r="K1775" s="175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78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4">
        <v>0.1062</v>
      </c>
      <c r="AE1775" s="173">
        <f t="shared" si="340"/>
        <v>1</v>
      </c>
      <c r="AF1775" s="173">
        <f>IF(AND(COUNTIFS($J$18:J1775,J1775)=1,AE1775=1),1,"")</f>
        <v>1</v>
      </c>
      <c r="AG1775" s="173">
        <f>IF(C1775="","",IF(AND(COUNTIFS($J$18:J1775,J1775)=1,C1775&lt;&gt;""),1,""))</f>
        <v>1</v>
      </c>
      <c r="AH1775" s="173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2">
        <v>2021</v>
      </c>
      <c r="C1776" s="172">
        <v>5</v>
      </c>
      <c r="D1776" s="57" t="str">
        <f t="shared" si="347"/>
        <v>Q1</v>
      </c>
      <c r="E1776" s="16" t="s">
        <v>40</v>
      </c>
      <c r="F1776" s="172">
        <v>2021</v>
      </c>
      <c r="G1776" s="172">
        <v>11</v>
      </c>
      <c r="H1776" s="175"/>
      <c r="I1776" s="57" t="str">
        <f t="shared" si="337"/>
        <v>Q3</v>
      </c>
      <c r="J1776" s="175" t="s">
        <v>1823</v>
      </c>
      <c r="K1776" s="175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78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4">
        <v>0.1062</v>
      </c>
      <c r="AE1776" s="173">
        <f t="shared" si="340"/>
        <v>1</v>
      </c>
      <c r="AF1776" s="173" t="str">
        <f>IF(AND(COUNTIFS($J$18:J1776,J1776)=1,AE1776=1),1,"")</f>
        <v/>
      </c>
      <c r="AG1776" s="173" t="str">
        <f>IF(C1776="","",IF(AND(COUNTIFS($J$18:J1776,J1776)=1,C1776&lt;&gt;""),1,""))</f>
        <v/>
      </c>
      <c r="AH1776" s="173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2">
        <v>2021</v>
      </c>
      <c r="C1777" s="172">
        <v>5</v>
      </c>
      <c r="D1777" s="57" t="str">
        <f t="shared" si="347"/>
        <v>Q1</v>
      </c>
      <c r="E1777" s="16" t="s">
        <v>40</v>
      </c>
      <c r="F1777" s="172">
        <v>2021</v>
      </c>
      <c r="G1777" s="172">
        <v>11</v>
      </c>
      <c r="H1777" s="175"/>
      <c r="I1777" s="57" t="str">
        <f t="shared" si="337"/>
        <v>Q3</v>
      </c>
      <c r="J1777" s="175" t="s">
        <v>1825</v>
      </c>
      <c r="K1777" s="175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78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4">
        <v>0.1089</v>
      </c>
      <c r="AE1777" s="173">
        <f t="shared" si="340"/>
        <v>0</v>
      </c>
      <c r="AF1777" s="173" t="str">
        <f>IF(AND(COUNTIFS($J$18:J1777,J1777)=1,AE1777=1),1,"")</f>
        <v/>
      </c>
      <c r="AG1777" s="173">
        <f>IF(C1777="","",IF(AND(COUNTIFS($J$18:J1777,J1777)=1,C1777&lt;&gt;""),1,""))</f>
        <v>1</v>
      </c>
      <c r="AH1777" s="173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2">
        <v>2021</v>
      </c>
      <c r="C1778" s="172">
        <v>5</v>
      </c>
      <c r="D1778" s="57" t="str">
        <f t="shared" si="347"/>
        <v>Q1</v>
      </c>
      <c r="E1778" s="16" t="s">
        <v>40</v>
      </c>
      <c r="F1778" s="172">
        <v>2021</v>
      </c>
      <c r="G1778" s="172">
        <v>11</v>
      </c>
      <c r="H1778" s="175"/>
      <c r="I1778" s="57" t="str">
        <f t="shared" si="337"/>
        <v>Q3</v>
      </c>
      <c r="J1778" s="175" t="s">
        <v>1827</v>
      </c>
      <c r="K1778" s="175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78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4">
        <v>8.8700000000000001E-2</v>
      </c>
      <c r="AE1778" s="173">
        <f t="shared" si="340"/>
        <v>0</v>
      </c>
      <c r="AF1778" s="173" t="str">
        <f>IF(AND(COUNTIFS($J$18:J1778,J1778)=1,AE1778=1),1,"")</f>
        <v/>
      </c>
      <c r="AG1778" s="173">
        <f>IF(C1778="","",IF(AND(COUNTIFS($J$18:J1778,J1778)=1,C1778&lt;&gt;""),1,""))</f>
        <v>1</v>
      </c>
      <c r="AH1778" s="173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2">
        <v>2021</v>
      </c>
      <c r="C1779" s="172">
        <v>5</v>
      </c>
      <c r="D1779" s="57" t="str">
        <f t="shared" si="347"/>
        <v>Q1</v>
      </c>
      <c r="E1779" s="16" t="s">
        <v>40</v>
      </c>
      <c r="F1779" s="172">
        <v>2021</v>
      </c>
      <c r="G1779" s="172">
        <v>11</v>
      </c>
      <c r="H1779" s="175"/>
      <c r="I1779" s="57" t="str">
        <f t="shared" si="337"/>
        <v>Q3</v>
      </c>
      <c r="J1779" s="175" t="s">
        <v>1829</v>
      </c>
      <c r="K1779" s="175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78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4">
        <v>6.3299999999999995E-2</v>
      </c>
      <c r="AE1779" s="173">
        <f t="shared" si="340"/>
        <v>0</v>
      </c>
      <c r="AF1779" s="173" t="str">
        <f>IF(AND(COUNTIFS($J$18:J1779,J1779)=1,AE1779=1),1,"")</f>
        <v/>
      </c>
      <c r="AG1779" s="173">
        <f>IF(C1779="","",IF(AND(COUNTIFS($J$18:J1779,J1779)=1,C1779&lt;&gt;""),1,""))</f>
        <v>1</v>
      </c>
      <c r="AH1779" s="173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2">
        <v>2021</v>
      </c>
      <c r="C1780" s="172">
        <v>6</v>
      </c>
      <c r="D1780" s="57" t="str">
        <f t="shared" si="347"/>
        <v>Q1</v>
      </c>
      <c r="E1780" s="16" t="s">
        <v>40</v>
      </c>
      <c r="F1780" s="172">
        <v>2021</v>
      </c>
      <c r="G1780" s="172">
        <v>11</v>
      </c>
      <c r="H1780" s="175"/>
      <c r="I1780" s="57" t="str">
        <f t="shared" si="337"/>
        <v>Q3</v>
      </c>
      <c r="J1780" s="175" t="s">
        <v>1831</v>
      </c>
      <c r="K1780" s="175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78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4">
        <v>0.1076</v>
      </c>
      <c r="AE1780" s="173">
        <f t="shared" si="340"/>
        <v>0</v>
      </c>
      <c r="AF1780" s="173" t="str">
        <f>IF(AND(COUNTIFS($J$18:J1780,J1780)=1,AE1780=1),1,"")</f>
        <v/>
      </c>
      <c r="AG1780" s="173">
        <f>IF(C1780="","",IF(AND(COUNTIFS($J$18:J1780,J1780)=1,C1780&lt;&gt;""),1,""))</f>
        <v>1</v>
      </c>
      <c r="AH1780" s="173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2">
        <v>2021</v>
      </c>
      <c r="C1781" s="172">
        <v>6</v>
      </c>
      <c r="D1781" s="57" t="str">
        <f t="shared" si="347"/>
        <v>Q1</v>
      </c>
      <c r="E1781" s="16" t="s">
        <v>40</v>
      </c>
      <c r="F1781" s="172">
        <v>2021</v>
      </c>
      <c r="G1781" s="172">
        <v>11</v>
      </c>
      <c r="H1781" s="175"/>
      <c r="I1781" s="57" t="str">
        <f t="shared" si="337"/>
        <v>Q3</v>
      </c>
      <c r="J1781" s="175" t="s">
        <v>1831</v>
      </c>
      <c r="K1781" s="175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78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4">
        <v>0.1076</v>
      </c>
      <c r="AE1781" s="173">
        <f t="shared" si="340"/>
        <v>0</v>
      </c>
      <c r="AF1781" s="173" t="str">
        <f>IF(AND(COUNTIFS($J$18:J1781,J1781)=1,AE1781=1),1,"")</f>
        <v/>
      </c>
      <c r="AG1781" s="173" t="str">
        <f>IF(C1781="","",IF(AND(COUNTIFS($J$18:J1781,J1781)=1,C1781&lt;&gt;""),1,""))</f>
        <v/>
      </c>
      <c r="AH1781" s="173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2">
        <v>2021</v>
      </c>
      <c r="C1782" s="172">
        <v>6</v>
      </c>
      <c r="D1782" s="57" t="str">
        <f t="shared" si="347"/>
        <v>Q1</v>
      </c>
      <c r="E1782" s="16" t="s">
        <v>40</v>
      </c>
      <c r="F1782" s="172">
        <v>2021</v>
      </c>
      <c r="G1782" s="172">
        <v>11</v>
      </c>
      <c r="H1782" s="175"/>
      <c r="I1782" s="57" t="str">
        <f t="shared" si="337"/>
        <v>Q3</v>
      </c>
      <c r="J1782" s="175" t="s">
        <v>1832</v>
      </c>
      <c r="K1782" s="175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78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4">
        <v>0.1142</v>
      </c>
      <c r="AE1782" s="173">
        <f t="shared" si="340"/>
        <v>0</v>
      </c>
      <c r="AF1782" s="173" t="str">
        <f>IF(AND(COUNTIFS($J$18:J1782,J1782)=1,AE1782=1),1,"")</f>
        <v/>
      </c>
      <c r="AG1782" s="173">
        <f>IF(C1782="","",IF(AND(COUNTIFS($J$18:J1782,J1782)=1,C1782&lt;&gt;""),1,""))</f>
        <v>1</v>
      </c>
      <c r="AH1782" s="173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2">
        <v>2021</v>
      </c>
      <c r="C1783" s="172">
        <v>6</v>
      </c>
      <c r="D1783" s="57" t="str">
        <f t="shared" si="347"/>
        <v>Q1</v>
      </c>
      <c r="E1783" s="16" t="s">
        <v>40</v>
      </c>
      <c r="F1783" s="172">
        <v>2021</v>
      </c>
      <c r="G1783" s="172">
        <v>11</v>
      </c>
      <c r="H1783" s="175"/>
      <c r="I1783" s="57" t="str">
        <f t="shared" si="337"/>
        <v>Q3</v>
      </c>
      <c r="J1783" s="175" t="s">
        <v>1832</v>
      </c>
      <c r="K1783" s="175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78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4">
        <v>0.1142</v>
      </c>
      <c r="AE1783" s="173">
        <f t="shared" si="340"/>
        <v>0</v>
      </c>
      <c r="AF1783" s="173" t="str">
        <f>IF(AND(COUNTIFS($J$18:J1783,J1783)=1,AE1783=1),1,"")</f>
        <v/>
      </c>
      <c r="AG1783" s="173" t="str">
        <f>IF(C1783="","",IF(AND(COUNTIFS($J$18:J1783,J1783)=1,C1783&lt;&gt;""),1,""))</f>
        <v/>
      </c>
      <c r="AH1783" s="173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2">
        <v>2021</v>
      </c>
      <c r="C1784" s="172">
        <v>6</v>
      </c>
      <c r="D1784" s="57" t="str">
        <f t="shared" si="347"/>
        <v>Q1</v>
      </c>
      <c r="E1784" s="16" t="s">
        <v>40</v>
      </c>
      <c r="F1784" s="172">
        <v>2021</v>
      </c>
      <c r="G1784" s="172">
        <v>11</v>
      </c>
      <c r="H1784" s="175"/>
      <c r="I1784" s="57" t="str">
        <f t="shared" si="337"/>
        <v>Q3</v>
      </c>
      <c r="J1784" s="175" t="s">
        <v>1794</v>
      </c>
      <c r="K1784" s="175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78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4">
        <v>9.8100000000000007E-2</v>
      </c>
      <c r="AE1784" s="173">
        <f t="shared" si="340"/>
        <v>0</v>
      </c>
      <c r="AF1784" s="173" t="str">
        <f>IF(AND(COUNTIFS($J$18:J1784,J1784)=1,AE1784=1),1,"")</f>
        <v/>
      </c>
      <c r="AG1784" s="173" t="str">
        <f>IF(C1784="","",IF(AND(COUNTIFS($J$18:J1784,J1784)=1,C1784&lt;&gt;""),1,""))</f>
        <v/>
      </c>
      <c r="AH1784" s="173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2">
        <v>2021</v>
      </c>
      <c r="C1785" s="172">
        <v>6</v>
      </c>
      <c r="D1785" s="57" t="str">
        <f t="shared" si="347"/>
        <v>Q1</v>
      </c>
      <c r="E1785" s="16" t="s">
        <v>40</v>
      </c>
      <c r="F1785" s="172">
        <v>2021</v>
      </c>
      <c r="G1785" s="172">
        <v>11</v>
      </c>
      <c r="H1785" s="175"/>
      <c r="I1785" s="57" t="str">
        <f t="shared" si="337"/>
        <v>Q3</v>
      </c>
      <c r="J1785" s="175" t="s">
        <v>1794</v>
      </c>
      <c r="K1785" s="175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78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4">
        <v>9.8100000000000007E-2</v>
      </c>
      <c r="AE1785" s="173">
        <f t="shared" si="340"/>
        <v>0</v>
      </c>
      <c r="AF1785" s="173" t="str">
        <f>IF(AND(COUNTIFS($J$18:J1785,J1785)=1,AE1785=1),1,"")</f>
        <v/>
      </c>
      <c r="AG1785" s="173" t="str">
        <f>IF(C1785="","",IF(AND(COUNTIFS($J$18:J1785,J1785)=1,C1785&lt;&gt;""),1,""))</f>
        <v/>
      </c>
      <c r="AH1785" s="173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2">
        <v>2021</v>
      </c>
      <c r="C1786" s="172">
        <v>6</v>
      </c>
      <c r="D1786" s="57" t="str">
        <f t="shared" si="347"/>
        <v>Q1</v>
      </c>
      <c r="E1786" s="16" t="s">
        <v>40</v>
      </c>
      <c r="F1786" s="172">
        <v>2021</v>
      </c>
      <c r="G1786" s="172">
        <v>11</v>
      </c>
      <c r="H1786" s="175"/>
      <c r="I1786" s="57" t="str">
        <f t="shared" si="337"/>
        <v>Q3</v>
      </c>
      <c r="J1786" s="175" t="s">
        <v>1834</v>
      </c>
      <c r="K1786" s="175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78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4">
        <v>0.2014</v>
      </c>
      <c r="AE1786" s="173">
        <f t="shared" si="340"/>
        <v>0</v>
      </c>
      <c r="AF1786" s="173" t="str">
        <f>IF(AND(COUNTIFS($J$18:J1786,J1786)=1,AE1786=1),1,"")</f>
        <v/>
      </c>
      <c r="AG1786" s="173">
        <f>IF(C1786="","",IF(AND(COUNTIFS($J$18:J1786,J1786)=1,C1786&lt;&gt;""),1,""))</f>
        <v>1</v>
      </c>
      <c r="AH1786" s="173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2">
        <v>2021</v>
      </c>
      <c r="C1787" s="172">
        <v>7</v>
      </c>
      <c r="D1787" s="57" t="str">
        <f t="shared" si="347"/>
        <v>Q2</v>
      </c>
      <c r="E1787" s="16" t="s">
        <v>40</v>
      </c>
      <c r="F1787" s="172">
        <v>2021</v>
      </c>
      <c r="G1787" s="172">
        <v>11</v>
      </c>
      <c r="H1787" s="175"/>
      <c r="I1787" s="57" t="str">
        <f t="shared" si="337"/>
        <v>Q3</v>
      </c>
      <c r="J1787" s="175" t="s">
        <v>1812</v>
      </c>
      <c r="K1787" s="175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78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4">
        <v>0.1019</v>
      </c>
      <c r="AE1787" s="173">
        <f t="shared" si="340"/>
        <v>0</v>
      </c>
      <c r="AF1787" s="173" t="str">
        <f>IF(AND(COUNTIFS($J$18:J1787,J1787)=1,AE1787=1),1,"")</f>
        <v/>
      </c>
      <c r="AG1787" s="173" t="str">
        <f>IF(C1787="","",IF(AND(COUNTIFS($J$18:J1787,J1787)=1,C1787&lt;&gt;""),1,""))</f>
        <v/>
      </c>
      <c r="AH1787" s="173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2">
        <v>2021</v>
      </c>
      <c r="C1788" s="172">
        <v>7</v>
      </c>
      <c r="D1788" s="57" t="str">
        <f t="shared" si="347"/>
        <v>Q2</v>
      </c>
      <c r="E1788" s="16" t="s">
        <v>40</v>
      </c>
      <c r="F1788" s="172">
        <v>2021</v>
      </c>
      <c r="G1788" s="172">
        <v>11</v>
      </c>
      <c r="H1788" s="175"/>
      <c r="I1788" s="57" t="str">
        <f t="shared" si="337"/>
        <v>Q3</v>
      </c>
      <c r="J1788" s="175" t="s">
        <v>1812</v>
      </c>
      <c r="K1788" s="175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78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4">
        <v>0.1019</v>
      </c>
      <c r="AE1788" s="173">
        <f t="shared" si="340"/>
        <v>0</v>
      </c>
      <c r="AF1788" s="173" t="str">
        <f>IF(AND(COUNTIFS($J$18:J1788,J1788)=1,AE1788=1),1,"")</f>
        <v/>
      </c>
      <c r="AG1788" s="173" t="str">
        <f>IF(C1788="","",IF(AND(COUNTIFS($J$18:J1788,J1788)=1,C1788&lt;&gt;""),1,""))</f>
        <v/>
      </c>
      <c r="AH1788" s="173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2">
        <v>2021</v>
      </c>
      <c r="C1789" s="172">
        <v>8</v>
      </c>
      <c r="D1789" s="57" t="str">
        <f t="shared" si="347"/>
        <v>Q2</v>
      </c>
      <c r="E1789" s="16" t="s">
        <v>40</v>
      </c>
      <c r="F1789" s="172">
        <v>2021</v>
      </c>
      <c r="G1789" s="172">
        <v>11</v>
      </c>
      <c r="H1789" s="175"/>
      <c r="I1789" s="57" t="str">
        <f t="shared" si="337"/>
        <v>Q3</v>
      </c>
      <c r="J1789" s="175" t="s">
        <v>1835</v>
      </c>
      <c r="K1789" s="175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78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4">
        <v>0.2016</v>
      </c>
      <c r="AE1789" s="173">
        <f t="shared" si="340"/>
        <v>0</v>
      </c>
      <c r="AF1789" s="173" t="str">
        <f>IF(AND(COUNTIFS($J$18:J1789,J1789)=1,AE1789=1),1,"")</f>
        <v/>
      </c>
      <c r="AG1789" s="173">
        <f>IF(C1789="","",IF(AND(COUNTIFS($J$18:J1789,J1789)=1,C1789&lt;&gt;""),1,""))</f>
        <v>1</v>
      </c>
      <c r="AH1789" s="173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2">
        <v>2021</v>
      </c>
      <c r="C1790" s="172">
        <v>8</v>
      </c>
      <c r="D1790" s="57" t="str">
        <f t="shared" si="347"/>
        <v>Q2</v>
      </c>
      <c r="E1790" s="16" t="s">
        <v>40</v>
      </c>
      <c r="F1790" s="172">
        <v>2021</v>
      </c>
      <c r="G1790" s="172">
        <v>11</v>
      </c>
      <c r="H1790" s="175"/>
      <c r="I1790" s="57" t="str">
        <f t="shared" si="337"/>
        <v>Q3</v>
      </c>
      <c r="J1790" s="175" t="s">
        <v>1836</v>
      </c>
      <c r="K1790" s="175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78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4">
        <v>8.4199999999999997E-2</v>
      </c>
      <c r="AE1790" s="173">
        <f t="shared" si="340"/>
        <v>0</v>
      </c>
      <c r="AF1790" s="173" t="str">
        <f>IF(AND(COUNTIFS($J$18:J1790,J1790)=1,AE1790=1),1,"")</f>
        <v/>
      </c>
      <c r="AG1790" s="173">
        <f>IF(C1790="","",IF(AND(COUNTIFS($J$18:J1790,J1790)=1,C1790&lt;&gt;""),1,""))</f>
        <v>1</v>
      </c>
      <c r="AH1790" s="173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2">
        <v>2021</v>
      </c>
      <c r="C1791" s="172">
        <v>8</v>
      </c>
      <c r="D1791" s="57" t="str">
        <f t="shared" si="347"/>
        <v>Q2</v>
      </c>
      <c r="E1791" s="16" t="s">
        <v>40</v>
      </c>
      <c r="F1791" s="172">
        <v>2021</v>
      </c>
      <c r="G1791" s="172">
        <v>11</v>
      </c>
      <c r="H1791" s="175"/>
      <c r="I1791" s="57" t="str">
        <f t="shared" si="337"/>
        <v>Q3</v>
      </c>
      <c r="J1791" s="175" t="s">
        <v>1836</v>
      </c>
      <c r="K1791" s="175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78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4">
        <v>8.4199999999999997E-2</v>
      </c>
      <c r="AE1791" s="173">
        <f t="shared" si="340"/>
        <v>0</v>
      </c>
      <c r="AF1791" s="173" t="str">
        <f>IF(AND(COUNTIFS($J$18:J1791,J1791)=1,AE1791=1),1,"")</f>
        <v/>
      </c>
      <c r="AG1791" s="173" t="str">
        <f>IF(C1791="","",IF(AND(COUNTIFS($J$18:J1791,J1791)=1,C1791&lt;&gt;""),1,""))</f>
        <v/>
      </c>
      <c r="AH1791" s="173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2">
        <v>2021</v>
      </c>
      <c r="C1792" s="172">
        <v>8</v>
      </c>
      <c r="D1792" s="57" t="str">
        <f t="shared" si="347"/>
        <v>Q2</v>
      </c>
      <c r="E1792" s="16" t="s">
        <v>40</v>
      </c>
      <c r="F1792" s="172">
        <v>2021</v>
      </c>
      <c r="G1792" s="172">
        <v>11</v>
      </c>
      <c r="H1792" s="175"/>
      <c r="I1792" s="57" t="str">
        <f t="shared" si="337"/>
        <v>Q3</v>
      </c>
      <c r="J1792" s="175" t="s">
        <v>1838</v>
      </c>
      <c r="K1792" s="175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78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4">
        <v>0.1123</v>
      </c>
      <c r="AE1792" s="173">
        <f t="shared" si="340"/>
        <v>0</v>
      </c>
      <c r="AF1792" s="173" t="str">
        <f>IF(AND(COUNTIFS($J$18:J1792,J1792)=1,AE1792=1),1,"")</f>
        <v/>
      </c>
      <c r="AG1792" s="173">
        <f>IF(C1792="","",IF(AND(COUNTIFS($J$18:J1792,J1792)=1,C1792&lt;&gt;""),1,""))</f>
        <v>1</v>
      </c>
      <c r="AH1792" s="173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2">
        <v>2021</v>
      </c>
      <c r="C1793" s="172">
        <v>10</v>
      </c>
      <c r="D1793" s="57" t="str">
        <f t="shared" si="347"/>
        <v>Q3</v>
      </c>
      <c r="E1793" s="16" t="s">
        <v>40</v>
      </c>
      <c r="F1793" s="172">
        <v>2021</v>
      </c>
      <c r="G1793" s="172">
        <v>11</v>
      </c>
      <c r="H1793" s="175"/>
      <c r="I1793" s="57" t="str">
        <f t="shared" si="337"/>
        <v>Q3</v>
      </c>
      <c r="J1793" s="175" t="s">
        <v>1839</v>
      </c>
      <c r="K1793" s="175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78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4">
        <v>0.1331</v>
      </c>
      <c r="AE1793" s="173">
        <f t="shared" si="340"/>
        <v>0</v>
      </c>
      <c r="AF1793" s="173" t="str">
        <f>IF(AND(COUNTIFS($J$18:J1793,J1793)=1,AE1793=1),1,"")</f>
        <v/>
      </c>
      <c r="AG1793" s="173">
        <f>IF(C1793="","",IF(AND(COUNTIFS($J$18:J1793,J1793)=1,C1793&lt;&gt;""),1,""))</f>
        <v>1</v>
      </c>
      <c r="AH1793" s="173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2">
        <v>2021</v>
      </c>
      <c r="C1794" s="172">
        <v>10</v>
      </c>
      <c r="D1794" s="57" t="str">
        <f t="shared" si="347"/>
        <v>Q3</v>
      </c>
      <c r="E1794" s="16" t="s">
        <v>40</v>
      </c>
      <c r="F1794" s="172">
        <v>2021</v>
      </c>
      <c r="G1794" s="172">
        <v>11</v>
      </c>
      <c r="H1794" s="175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5" t="s">
        <v>1840</v>
      </c>
      <c r="K1794" s="175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78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4">
        <v>0.17330000000000001</v>
      </c>
      <c r="AE1794" s="173">
        <f t="shared" ref="AE1794:AE1857" si="353">IF(Q1794="","",IF(Q1794="Yes",1,0))</f>
        <v>0</v>
      </c>
      <c r="AF1794" s="173" t="str">
        <f>IF(AND(COUNTIFS($J$18:J1794,J1794)=1,AE1794=1),1,"")</f>
        <v/>
      </c>
      <c r="AG1794" s="173">
        <f>IF(C1794="","",IF(AND(COUNTIFS($J$18:J1794,J1794)=1,C1794&lt;&gt;""),1,""))</f>
        <v>1</v>
      </c>
      <c r="AH1794" s="173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2">
        <v>2021</v>
      </c>
      <c r="C1795" s="172">
        <v>10</v>
      </c>
      <c r="D1795" s="57" t="str">
        <f t="shared" si="347"/>
        <v>Q3</v>
      </c>
      <c r="E1795" s="16" t="s">
        <v>40</v>
      </c>
      <c r="F1795" s="172">
        <v>2021</v>
      </c>
      <c r="G1795" s="172">
        <v>11</v>
      </c>
      <c r="H1795" s="175"/>
      <c r="I1795" s="57" t="str">
        <f t="shared" si="350"/>
        <v>Q3</v>
      </c>
      <c r="J1795" s="175" t="s">
        <v>1840</v>
      </c>
      <c r="K1795" s="175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78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4">
        <v>0.17330000000000001</v>
      </c>
      <c r="AE1795" s="173">
        <f t="shared" si="353"/>
        <v>0</v>
      </c>
      <c r="AF1795" s="173" t="str">
        <f>IF(AND(COUNTIFS($J$18:J1795,J1795)=1,AE1795=1),1,"")</f>
        <v/>
      </c>
      <c r="AG1795" s="173" t="str">
        <f>IF(C1795="","",IF(AND(COUNTIFS($J$18:J1795,J1795)=1,C1795&lt;&gt;""),1,""))</f>
        <v/>
      </c>
      <c r="AH1795" s="173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2">
        <v>2021</v>
      </c>
      <c r="C1796" s="172">
        <v>3</v>
      </c>
      <c r="D1796" s="57" t="str">
        <f t="shared" si="347"/>
        <v>Q4</v>
      </c>
      <c r="E1796" s="16" t="s">
        <v>40</v>
      </c>
      <c r="F1796" s="172">
        <v>2021</v>
      </c>
      <c r="G1796" s="172">
        <v>12</v>
      </c>
      <c r="H1796" s="175"/>
      <c r="I1796" s="57" t="str">
        <f t="shared" si="350"/>
        <v>Q3</v>
      </c>
      <c r="J1796" s="175" t="s">
        <v>1842</v>
      </c>
      <c r="K1796" s="175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78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4">
        <v>0.14510000000000001</v>
      </c>
      <c r="AE1796" s="173">
        <f t="shared" si="353"/>
        <v>1</v>
      </c>
      <c r="AF1796" s="173">
        <f>IF(AND(COUNTIFS($J$18:J1796,J1796)=1,AE1796=1),1,"")</f>
        <v>1</v>
      </c>
      <c r="AG1796" s="173">
        <f>IF(C1796="","",IF(AND(COUNTIFS($J$18:J1796,J1796)=1,C1796&lt;&gt;""),1,""))</f>
        <v>1</v>
      </c>
      <c r="AH1796" s="173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2">
        <v>2021</v>
      </c>
      <c r="C1797" s="172">
        <v>3</v>
      </c>
      <c r="D1797" s="57" t="str">
        <f t="shared" si="347"/>
        <v>Q4</v>
      </c>
      <c r="E1797" s="16" t="s">
        <v>40</v>
      </c>
      <c r="F1797" s="172">
        <v>2021</v>
      </c>
      <c r="G1797" s="172">
        <v>12</v>
      </c>
      <c r="H1797" s="175"/>
      <c r="I1797" s="57" t="str">
        <f t="shared" si="350"/>
        <v>Q3</v>
      </c>
      <c r="J1797" s="175" t="s">
        <v>1842</v>
      </c>
      <c r="K1797" s="175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78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4">
        <v>0.14510000000000001</v>
      </c>
      <c r="AE1797" s="173">
        <f t="shared" si="353"/>
        <v>1</v>
      </c>
      <c r="AF1797" s="173" t="str">
        <f>IF(AND(COUNTIFS($J$18:J1797,J1797)=1,AE1797=1),1,"")</f>
        <v/>
      </c>
      <c r="AG1797" s="173" t="str">
        <f>IF(C1797="","",IF(AND(COUNTIFS($J$18:J1797,J1797)=1,C1797&lt;&gt;""),1,""))</f>
        <v/>
      </c>
      <c r="AH1797" s="173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2">
        <v>2021</v>
      </c>
      <c r="C1798" s="172">
        <v>6</v>
      </c>
      <c r="D1798" s="57" t="str">
        <f t="shared" si="347"/>
        <v>Q1</v>
      </c>
      <c r="E1798" s="16" t="s">
        <v>40</v>
      </c>
      <c r="F1798" s="172">
        <v>2021</v>
      </c>
      <c r="G1798" s="172">
        <v>12</v>
      </c>
      <c r="H1798" s="175"/>
      <c r="I1798" s="57" t="str">
        <f t="shared" si="350"/>
        <v>Q3</v>
      </c>
      <c r="J1798" s="175" t="s">
        <v>1794</v>
      </c>
      <c r="K1798" s="175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78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4">
        <v>9.8100000000000007E-2</v>
      </c>
      <c r="AE1798" s="173">
        <f t="shared" si="353"/>
        <v>0</v>
      </c>
      <c r="AF1798" s="173" t="str">
        <f>IF(AND(COUNTIFS($J$18:J1798,J1798)=1,AE1798=1),1,"")</f>
        <v/>
      </c>
      <c r="AG1798" s="173" t="str">
        <f>IF(C1798="","",IF(AND(COUNTIFS($J$18:J1798,J1798)=1,C1798&lt;&gt;""),1,""))</f>
        <v/>
      </c>
      <c r="AH1798" s="173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2">
        <v>2021</v>
      </c>
      <c r="C1799" s="172">
        <v>6</v>
      </c>
      <c r="D1799" s="57" t="str">
        <f t="shared" si="347"/>
        <v>Q1</v>
      </c>
      <c r="E1799" s="16" t="s">
        <v>40</v>
      </c>
      <c r="F1799" s="172">
        <v>2021</v>
      </c>
      <c r="G1799" s="172">
        <v>12</v>
      </c>
      <c r="H1799" s="175"/>
      <c r="I1799" s="57" t="str">
        <f t="shared" si="350"/>
        <v>Q3</v>
      </c>
      <c r="J1799" s="175" t="s">
        <v>1794</v>
      </c>
      <c r="K1799" s="175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78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4">
        <v>9.8100000000000007E-2</v>
      </c>
      <c r="AE1799" s="173">
        <f t="shared" si="353"/>
        <v>0</v>
      </c>
      <c r="AF1799" s="173" t="str">
        <f>IF(AND(COUNTIFS($J$18:J1799,J1799)=1,AE1799=1),1,"")</f>
        <v/>
      </c>
      <c r="AG1799" s="173" t="str">
        <f>IF(C1799="","",IF(AND(COUNTIFS($J$18:J1799,J1799)=1,C1799&lt;&gt;""),1,""))</f>
        <v/>
      </c>
      <c r="AH1799" s="173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2">
        <v>2021</v>
      </c>
      <c r="C1800" s="172">
        <v>6</v>
      </c>
      <c r="D1800" s="57" t="str">
        <f t="shared" si="347"/>
        <v>Q1</v>
      </c>
      <c r="E1800" s="16" t="s">
        <v>40</v>
      </c>
      <c r="F1800" s="172">
        <v>2021</v>
      </c>
      <c r="G1800" s="172">
        <v>12</v>
      </c>
      <c r="H1800" s="175"/>
      <c r="I1800" s="57" t="str">
        <f t="shared" si="350"/>
        <v>Q3</v>
      </c>
      <c r="J1800" s="175" t="s">
        <v>1844</v>
      </c>
      <c r="K1800" s="175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78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4">
        <v>0.10299999999999999</v>
      </c>
      <c r="AE1800" s="173">
        <f t="shared" si="353"/>
        <v>0</v>
      </c>
      <c r="AF1800" s="173" t="str">
        <f>IF(AND(COUNTIFS($J$18:J1800,J1800)=1,AE1800=1),1,"")</f>
        <v/>
      </c>
      <c r="AG1800" s="173">
        <f>IF(C1800="","",IF(AND(COUNTIFS($J$18:J1800,J1800)=1,C1800&lt;&gt;""),1,""))</f>
        <v>1</v>
      </c>
      <c r="AH1800" s="173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2">
        <v>2021</v>
      </c>
      <c r="C1801" s="172">
        <v>6</v>
      </c>
      <c r="D1801" s="57" t="str">
        <f t="shared" si="347"/>
        <v>Q1</v>
      </c>
      <c r="E1801" s="16" t="s">
        <v>40</v>
      </c>
      <c r="F1801" s="172">
        <v>2021</v>
      </c>
      <c r="G1801" s="172">
        <v>12</v>
      </c>
      <c r="H1801" s="175"/>
      <c r="I1801" s="57" t="str">
        <f t="shared" si="350"/>
        <v>Q3</v>
      </c>
      <c r="J1801" s="175" t="s">
        <v>1844</v>
      </c>
      <c r="K1801" s="175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78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4">
        <v>0.10299999999999999</v>
      </c>
      <c r="AE1801" s="173">
        <f t="shared" si="353"/>
        <v>0</v>
      </c>
      <c r="AF1801" s="173" t="str">
        <f>IF(AND(COUNTIFS($J$18:J1801,J1801)=1,AE1801=1),1,"")</f>
        <v/>
      </c>
      <c r="AG1801" s="173" t="str">
        <f>IF(C1801="","",IF(AND(COUNTIFS($J$18:J1801,J1801)=1,C1801&lt;&gt;""),1,""))</f>
        <v/>
      </c>
      <c r="AH1801" s="173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2">
        <v>2021</v>
      </c>
      <c r="C1802" s="172">
        <v>7</v>
      </c>
      <c r="D1802" s="57" t="str">
        <f t="shared" si="347"/>
        <v>Q2</v>
      </c>
      <c r="E1802" s="16" t="s">
        <v>40</v>
      </c>
      <c r="F1802" s="172">
        <v>2021</v>
      </c>
      <c r="G1802" s="172">
        <v>12</v>
      </c>
      <c r="H1802" s="175"/>
      <c r="I1802" s="57" t="str">
        <f t="shared" si="350"/>
        <v>Q3</v>
      </c>
      <c r="J1802" s="175" t="s">
        <v>1847</v>
      </c>
      <c r="K1802" s="175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78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4">
        <v>0.15060000000000001</v>
      </c>
      <c r="AE1802" s="173">
        <f t="shared" si="353"/>
        <v>1</v>
      </c>
      <c r="AF1802" s="173">
        <f>IF(AND(COUNTIFS($J$18:J1802,J1802)=1,AE1802=1),1,"")</f>
        <v>1</v>
      </c>
      <c r="AG1802" s="173">
        <f>IF(C1802="","",IF(AND(COUNTIFS($J$18:J1802,J1802)=1,C1802&lt;&gt;""),1,""))</f>
        <v>1</v>
      </c>
      <c r="AH1802" s="173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2">
        <v>2021</v>
      </c>
      <c r="C1803" s="172">
        <v>9</v>
      </c>
      <c r="D1803" s="57" t="str">
        <f t="shared" si="347"/>
        <v>Q2</v>
      </c>
      <c r="E1803" s="16" t="s">
        <v>40</v>
      </c>
      <c r="F1803" s="172">
        <v>2021</v>
      </c>
      <c r="G1803" s="172">
        <v>12</v>
      </c>
      <c r="H1803" s="175"/>
      <c r="I1803" s="57" t="str">
        <f t="shared" si="350"/>
        <v>Q3</v>
      </c>
      <c r="J1803" s="175" t="s">
        <v>1849</v>
      </c>
      <c r="K1803" s="175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78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4">
        <v>0.16650000000000001</v>
      </c>
      <c r="AE1803" s="173">
        <f t="shared" si="353"/>
        <v>1</v>
      </c>
      <c r="AF1803" s="173">
        <f>IF(AND(COUNTIFS($J$18:J1803,J1803)=1,AE1803=1),1,"")</f>
        <v>1</v>
      </c>
      <c r="AG1803" s="173">
        <f>IF(C1803="","",IF(AND(COUNTIFS($J$18:J1803,J1803)=1,C1803&lt;&gt;""),1,""))</f>
        <v>1</v>
      </c>
      <c r="AH1803" s="173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2">
        <v>2021</v>
      </c>
      <c r="C1804" s="172">
        <v>9</v>
      </c>
      <c r="D1804" s="57" t="str">
        <f t="shared" si="347"/>
        <v>Q2</v>
      </c>
      <c r="E1804" s="16" t="s">
        <v>40</v>
      </c>
      <c r="F1804" s="172">
        <v>2021</v>
      </c>
      <c r="G1804" s="172">
        <v>12</v>
      </c>
      <c r="H1804" s="175"/>
      <c r="I1804" s="57" t="str">
        <f t="shared" si="350"/>
        <v>Q3</v>
      </c>
      <c r="J1804" s="175" t="s">
        <v>1849</v>
      </c>
      <c r="K1804" s="175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78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4">
        <v>0.16650000000000001</v>
      </c>
      <c r="AE1804" s="173">
        <f t="shared" si="353"/>
        <v>1</v>
      </c>
      <c r="AF1804" s="173" t="str">
        <f>IF(AND(COUNTIFS($J$18:J1804,J1804)=1,AE1804=1),1,"")</f>
        <v/>
      </c>
      <c r="AG1804" s="173" t="str">
        <f>IF(C1804="","",IF(AND(COUNTIFS($J$18:J1804,J1804)=1,C1804&lt;&gt;""),1,""))</f>
        <v/>
      </c>
      <c r="AH1804" s="173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2">
        <v>2021</v>
      </c>
      <c r="C1805" s="172">
        <v>9</v>
      </c>
      <c r="D1805" s="57" t="str">
        <f t="shared" si="347"/>
        <v>Q2</v>
      </c>
      <c r="E1805" s="16" t="s">
        <v>40</v>
      </c>
      <c r="F1805" s="172">
        <v>2021</v>
      </c>
      <c r="G1805" s="172">
        <v>12</v>
      </c>
      <c r="H1805" s="175"/>
      <c r="I1805" s="57" t="str">
        <f t="shared" si="350"/>
        <v>Q3</v>
      </c>
      <c r="J1805" s="175" t="s">
        <v>1849</v>
      </c>
      <c r="K1805" s="175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78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4">
        <v>0.16650000000000001</v>
      </c>
      <c r="AE1805" s="173">
        <f t="shared" si="353"/>
        <v>1</v>
      </c>
      <c r="AF1805" s="173" t="str">
        <f>IF(AND(COUNTIFS($J$18:J1805,J1805)=1,AE1805=1),1,"")</f>
        <v/>
      </c>
      <c r="AG1805" s="173" t="str">
        <f>IF(C1805="","",IF(AND(COUNTIFS($J$18:J1805,J1805)=1,C1805&lt;&gt;""),1,""))</f>
        <v/>
      </c>
      <c r="AH1805" s="173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2">
        <v>2021</v>
      </c>
      <c r="C1806" s="172">
        <v>11</v>
      </c>
      <c r="D1806" s="57" t="str">
        <f t="shared" si="347"/>
        <v>Q3</v>
      </c>
      <c r="E1806" s="16" t="s">
        <v>40</v>
      </c>
      <c r="F1806" s="172">
        <v>2021</v>
      </c>
      <c r="G1806" s="172">
        <v>12</v>
      </c>
      <c r="H1806" s="175"/>
      <c r="I1806" s="57" t="str">
        <f t="shared" si="350"/>
        <v>Q3</v>
      </c>
      <c r="J1806" s="175" t="s">
        <v>1852</v>
      </c>
      <c r="K1806" s="175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78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4">
        <v>0.1769</v>
      </c>
      <c r="AE1806" s="173">
        <f t="shared" si="353"/>
        <v>0</v>
      </c>
      <c r="AF1806" s="173" t="str">
        <f>IF(AND(COUNTIFS($J$18:J1806,J1806)=1,AE1806=1),1,"")</f>
        <v/>
      </c>
      <c r="AG1806" s="173">
        <f>IF(C1806="","",IF(AND(COUNTIFS($J$18:J1806,J1806)=1,C1806&lt;&gt;""),1,""))</f>
        <v>1</v>
      </c>
      <c r="AH1806" s="173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2">
        <v>2021</v>
      </c>
      <c r="C1807" s="172">
        <v>11</v>
      </c>
      <c r="D1807" s="57" t="str">
        <f t="shared" si="347"/>
        <v>Q3</v>
      </c>
      <c r="E1807" s="16" t="s">
        <v>40</v>
      </c>
      <c r="F1807" s="172">
        <v>2021</v>
      </c>
      <c r="G1807" s="172">
        <v>12</v>
      </c>
      <c r="H1807" s="175"/>
      <c r="I1807" s="57" t="str">
        <f t="shared" si="350"/>
        <v>Q3</v>
      </c>
      <c r="J1807" s="175" t="s">
        <v>1853</v>
      </c>
      <c r="K1807" s="175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78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4">
        <v>0.1721</v>
      </c>
      <c r="AE1807" s="173">
        <f t="shared" si="353"/>
        <v>0</v>
      </c>
      <c r="AF1807" s="173" t="str">
        <f>IF(AND(COUNTIFS($J$18:J1807,J1807)=1,AE1807=1),1,"")</f>
        <v/>
      </c>
      <c r="AG1807" s="173">
        <f>IF(C1807="","",IF(AND(COUNTIFS($J$18:J1807,J1807)=1,C1807&lt;&gt;""),1,""))</f>
        <v>1</v>
      </c>
      <c r="AH1807" s="173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2">
        <v>2021</v>
      </c>
      <c r="C1808" s="172">
        <v>11</v>
      </c>
      <c r="D1808" s="57" t="str">
        <f t="shared" si="347"/>
        <v>Q3</v>
      </c>
      <c r="E1808" s="16" t="s">
        <v>40</v>
      </c>
      <c r="F1808" s="172">
        <v>2021</v>
      </c>
      <c r="G1808" s="172">
        <v>12</v>
      </c>
      <c r="H1808" s="175"/>
      <c r="I1808" s="57" t="str">
        <f t="shared" si="350"/>
        <v>Q3</v>
      </c>
      <c r="J1808" s="175" t="s">
        <v>1853</v>
      </c>
      <c r="K1808" s="175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78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4">
        <v>0.1721</v>
      </c>
      <c r="AE1808" s="173">
        <f t="shared" si="353"/>
        <v>0</v>
      </c>
      <c r="AF1808" s="173" t="str">
        <f>IF(AND(COUNTIFS($J$18:J1808,J1808)=1,AE1808=1),1,"")</f>
        <v/>
      </c>
      <c r="AG1808" s="173" t="str">
        <f>IF(C1808="","",IF(AND(COUNTIFS($J$18:J1808,J1808)=1,C1808&lt;&gt;""),1,""))</f>
        <v/>
      </c>
      <c r="AH1808" s="173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2">
        <v>2021</v>
      </c>
      <c r="C1809" s="172">
        <v>11</v>
      </c>
      <c r="D1809" s="57" t="str">
        <f t="shared" si="347"/>
        <v>Q3</v>
      </c>
      <c r="E1809" s="16" t="s">
        <v>40</v>
      </c>
      <c r="F1809" s="172">
        <v>2021</v>
      </c>
      <c r="G1809" s="172">
        <v>12</v>
      </c>
      <c r="H1809" s="175"/>
      <c r="I1809" s="57" t="str">
        <f t="shared" si="350"/>
        <v>Q3</v>
      </c>
      <c r="J1809" s="175" t="s">
        <v>1855</v>
      </c>
      <c r="K1809" s="175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78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4">
        <v>8.5800000000000001E-2</v>
      </c>
      <c r="AE1809" s="173">
        <f t="shared" si="353"/>
        <v>1</v>
      </c>
      <c r="AF1809" s="173">
        <f>IF(AND(COUNTIFS($J$18:J1809,J1809)=1,AE1809=1),1,"")</f>
        <v>1</v>
      </c>
      <c r="AG1809" s="173">
        <f>IF(C1809="","",IF(AND(COUNTIFS($J$18:J1809,J1809)=1,C1809&lt;&gt;""),1,""))</f>
        <v>1</v>
      </c>
      <c r="AH1809" s="173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2">
        <v>2021</v>
      </c>
      <c r="C1810" s="172">
        <v>11</v>
      </c>
      <c r="D1810" s="57" t="str">
        <f t="shared" si="347"/>
        <v>Q3</v>
      </c>
      <c r="E1810" s="16" t="s">
        <v>40</v>
      </c>
      <c r="F1810" s="172">
        <v>2021</v>
      </c>
      <c r="G1810" s="172">
        <v>12</v>
      </c>
      <c r="H1810" s="175"/>
      <c r="I1810" s="57" t="str">
        <f t="shared" si="350"/>
        <v>Q3</v>
      </c>
      <c r="J1810" s="175" t="s">
        <v>1857</v>
      </c>
      <c r="K1810" s="175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78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4">
        <v>0.1409</v>
      </c>
      <c r="AE1810" s="173">
        <f t="shared" si="353"/>
        <v>0</v>
      </c>
      <c r="AF1810" s="173" t="str">
        <f>IF(AND(COUNTIFS($J$18:J1810,J1810)=1,AE1810=1),1,"")</f>
        <v/>
      </c>
      <c r="AG1810" s="173">
        <f>IF(C1810="","",IF(AND(COUNTIFS($J$18:J1810,J1810)=1,C1810&lt;&gt;""),1,""))</f>
        <v>1</v>
      </c>
      <c r="AH1810" s="173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2">
        <v>2021</v>
      </c>
      <c r="C1811" s="172">
        <v>12</v>
      </c>
      <c r="D1811" s="57" t="str">
        <f t="shared" si="347"/>
        <v>Q3</v>
      </c>
      <c r="E1811" s="16" t="s">
        <v>40</v>
      </c>
      <c r="F1811" s="172">
        <v>2021</v>
      </c>
      <c r="G1811" s="172">
        <v>12</v>
      </c>
      <c r="H1811" s="175"/>
      <c r="I1811" s="57" t="str">
        <f t="shared" si="350"/>
        <v>Q3</v>
      </c>
      <c r="J1811" s="175" t="s">
        <v>1859</v>
      </c>
      <c r="K1811" s="175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78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4">
        <v>7.0000000000000007E-2</v>
      </c>
      <c r="AE1811" s="173">
        <f t="shared" si="353"/>
        <v>0</v>
      </c>
      <c r="AF1811" s="173" t="str">
        <f>IF(AND(COUNTIFS($J$18:J1811,J1811)=1,AE1811=1),1,"")</f>
        <v/>
      </c>
      <c r="AG1811" s="173">
        <f>IF(C1811="","",IF(AND(COUNTIFS($J$18:J1811,J1811)=1,C1811&lt;&gt;""),1,""))</f>
        <v>1</v>
      </c>
      <c r="AH1811" s="173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2">
        <v>2021</v>
      </c>
      <c r="C1812" s="172">
        <v>12</v>
      </c>
      <c r="D1812" s="57" t="str">
        <f t="shared" si="347"/>
        <v>Q3</v>
      </c>
      <c r="E1812" s="16" t="s">
        <v>40</v>
      </c>
      <c r="F1812" s="172">
        <v>2021</v>
      </c>
      <c r="G1812" s="172">
        <v>12</v>
      </c>
      <c r="H1812" s="175"/>
      <c r="I1812" s="57" t="str">
        <f t="shared" si="350"/>
        <v>Q3</v>
      </c>
      <c r="J1812" s="175" t="s">
        <v>1860</v>
      </c>
      <c r="K1812" s="175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78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4">
        <v>0.17080000000000001</v>
      </c>
      <c r="AE1812" s="173">
        <f t="shared" si="353"/>
        <v>0</v>
      </c>
      <c r="AF1812" s="173" t="str">
        <f>IF(AND(COUNTIFS($J$18:J1812,J1812)=1,AE1812=1),1,"")</f>
        <v/>
      </c>
      <c r="AG1812" s="173">
        <f>IF(C1812="","",IF(AND(COUNTIFS($J$18:J1812,J1812)=1,C1812&lt;&gt;""),1,""))</f>
        <v>1</v>
      </c>
      <c r="AH1812" s="173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2">
        <v>2021</v>
      </c>
      <c r="C1813" s="172">
        <v>1</v>
      </c>
      <c r="D1813" s="57" t="str">
        <f t="shared" si="347"/>
        <v>Q4</v>
      </c>
      <c r="E1813" s="16" t="s">
        <v>40</v>
      </c>
      <c r="F1813" s="172">
        <v>2022</v>
      </c>
      <c r="G1813" s="172">
        <v>1</v>
      </c>
      <c r="H1813" s="175"/>
      <c r="I1813" s="57" t="str">
        <f t="shared" si="350"/>
        <v>Q4</v>
      </c>
      <c r="J1813" s="175" t="s">
        <v>1861</v>
      </c>
      <c r="K1813" s="175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78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4">
        <v>8.5300000000000001E-2</v>
      </c>
      <c r="AE1813" s="173">
        <f t="shared" si="353"/>
        <v>0</v>
      </c>
      <c r="AF1813" s="173" t="str">
        <f>IF(AND(COUNTIFS($J$18:J1813,J1813)=1,AE1813=1),1,"")</f>
        <v/>
      </c>
      <c r="AG1813" s="173">
        <f>IF(C1813="","",IF(AND(COUNTIFS($J$18:J1813,J1813)=1,C1813&lt;&gt;""),1,""))</f>
        <v>1</v>
      </c>
      <c r="AH1813" s="173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2">
        <v>2021</v>
      </c>
      <c r="C1814" s="172">
        <v>1</v>
      </c>
      <c r="D1814" s="57" t="str">
        <f t="shared" si="347"/>
        <v>Q4</v>
      </c>
      <c r="E1814" s="16" t="s">
        <v>40</v>
      </c>
      <c r="F1814" s="172">
        <v>2022</v>
      </c>
      <c r="G1814" s="172">
        <v>1</v>
      </c>
      <c r="H1814" s="175"/>
      <c r="I1814" s="57" t="str">
        <f t="shared" si="350"/>
        <v>Q4</v>
      </c>
      <c r="J1814" s="175" t="s">
        <v>1861</v>
      </c>
      <c r="K1814" s="175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78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4">
        <v>8.5300000000000001E-2</v>
      </c>
      <c r="AE1814" s="173">
        <f t="shared" si="353"/>
        <v>0</v>
      </c>
      <c r="AF1814" s="173" t="str">
        <f>IF(AND(COUNTIFS($J$18:J1814,J1814)=1,AE1814=1),1,"")</f>
        <v/>
      </c>
      <c r="AG1814" s="173" t="str">
        <f>IF(C1814="","",IF(AND(COUNTIFS($J$18:J1814,J1814)=1,C1814&lt;&gt;""),1,""))</f>
        <v/>
      </c>
      <c r="AH1814" s="173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2">
        <v>2021</v>
      </c>
      <c r="C1815" s="172">
        <v>3</v>
      </c>
      <c r="D1815" s="57" t="str">
        <f t="shared" si="347"/>
        <v>Q4</v>
      </c>
      <c r="E1815" s="16" t="s">
        <v>40</v>
      </c>
      <c r="F1815" s="172">
        <v>2022</v>
      </c>
      <c r="G1815" s="172">
        <v>1</v>
      </c>
      <c r="H1815" s="175"/>
      <c r="I1815" s="57" t="str">
        <f t="shared" si="350"/>
        <v>Q4</v>
      </c>
      <c r="J1815" s="175" t="s">
        <v>1862</v>
      </c>
      <c r="K1815" s="175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78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4">
        <v>9.8000000000000004E-2</v>
      </c>
      <c r="AE1815" s="173">
        <f t="shared" si="353"/>
        <v>0</v>
      </c>
      <c r="AF1815" s="173" t="str">
        <f>IF(AND(COUNTIFS($J$18:J1815,J1815)=1,AE1815=1),1,"")</f>
        <v/>
      </c>
      <c r="AG1815" s="173">
        <f>IF(C1815="","",IF(AND(COUNTIFS($J$18:J1815,J1815)=1,C1815&lt;&gt;""),1,""))</f>
        <v>1</v>
      </c>
      <c r="AH1815" s="173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2">
        <v>2021</v>
      </c>
      <c r="C1816" s="172">
        <v>4</v>
      </c>
      <c r="D1816" s="57" t="str">
        <f t="shared" si="347"/>
        <v>Q1</v>
      </c>
      <c r="E1816" s="16" t="s">
        <v>40</v>
      </c>
      <c r="F1816" s="172">
        <v>2022</v>
      </c>
      <c r="G1816" s="172">
        <v>1</v>
      </c>
      <c r="H1816" s="175"/>
      <c r="I1816" s="57" t="str">
        <f t="shared" si="350"/>
        <v>Q4</v>
      </c>
      <c r="J1816" s="175" t="s">
        <v>1810</v>
      </c>
      <c r="K1816" s="175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78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4">
        <v>8.0699999999999994E-2</v>
      </c>
      <c r="AE1816" s="173">
        <f t="shared" si="353"/>
        <v>0</v>
      </c>
      <c r="AF1816" s="173" t="str">
        <f>IF(AND(COUNTIFS($J$18:J1816,J1816)=1,AE1816=1),1,"")</f>
        <v/>
      </c>
      <c r="AG1816" s="173" t="str">
        <f>IF(C1816="","",IF(AND(COUNTIFS($J$18:J1816,J1816)=1,C1816&lt;&gt;""),1,""))</f>
        <v/>
      </c>
      <c r="AH1816" s="173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2">
        <v>2021</v>
      </c>
      <c r="C1817" s="172">
        <v>4</v>
      </c>
      <c r="D1817" s="57" t="str">
        <f t="shared" si="347"/>
        <v>Q1</v>
      </c>
      <c r="E1817" s="16" t="s">
        <v>40</v>
      </c>
      <c r="F1817" s="172">
        <v>2022</v>
      </c>
      <c r="G1817" s="172">
        <v>1</v>
      </c>
      <c r="H1817" s="175"/>
      <c r="I1817" s="57" t="str">
        <f t="shared" si="350"/>
        <v>Q4</v>
      </c>
      <c r="J1817" s="175" t="s">
        <v>1865</v>
      </c>
      <c r="K1817" s="175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78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4">
        <v>9.7600000000000006E-2</v>
      </c>
      <c r="AE1817" s="173">
        <f t="shared" si="353"/>
        <v>1</v>
      </c>
      <c r="AF1817" s="173">
        <f>IF(AND(COUNTIFS($J$18:J1817,J1817)=1,AE1817=1),1,"")</f>
        <v>1</v>
      </c>
      <c r="AG1817" s="173">
        <f>IF(C1817="","",IF(AND(COUNTIFS($J$18:J1817,J1817)=1,C1817&lt;&gt;""),1,""))</f>
        <v>1</v>
      </c>
      <c r="AH1817" s="173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2">
        <v>2021</v>
      </c>
      <c r="C1818" s="172">
        <v>4</v>
      </c>
      <c r="D1818" s="57" t="str">
        <f t="shared" si="347"/>
        <v>Q1</v>
      </c>
      <c r="E1818" s="16" t="s">
        <v>40</v>
      </c>
      <c r="F1818" s="172">
        <v>2022</v>
      </c>
      <c r="G1818" s="172">
        <v>1</v>
      </c>
      <c r="H1818" s="175"/>
      <c r="I1818" s="57" t="str">
        <f t="shared" si="350"/>
        <v>Q4</v>
      </c>
      <c r="J1818" s="175" t="s">
        <v>1867</v>
      </c>
      <c r="K1818" s="175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78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4">
        <v>0.10199999999999999</v>
      </c>
      <c r="AE1818" s="173">
        <f t="shared" si="353"/>
        <v>0</v>
      </c>
      <c r="AF1818" s="173" t="str">
        <f>IF(AND(COUNTIFS($J$18:J1818,J1818)=1,AE1818=1),1,"")</f>
        <v/>
      </c>
      <c r="AG1818" s="173">
        <f>IF(C1818="","",IF(AND(COUNTIFS($J$18:J1818,J1818)=1,C1818&lt;&gt;""),1,""))</f>
        <v>1</v>
      </c>
      <c r="AH1818" s="173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2">
        <v>2021</v>
      </c>
      <c r="C1819" s="172">
        <v>5</v>
      </c>
      <c r="D1819" s="57" t="str">
        <f t="shared" si="347"/>
        <v>Q1</v>
      </c>
      <c r="E1819" s="16" t="s">
        <v>40</v>
      </c>
      <c r="F1819" s="172">
        <v>2022</v>
      </c>
      <c r="G1819" s="172">
        <v>1</v>
      </c>
      <c r="H1819" s="175"/>
      <c r="I1819" s="57" t="str">
        <f t="shared" si="350"/>
        <v>Q4</v>
      </c>
      <c r="J1819" s="175" t="s">
        <v>1868</v>
      </c>
      <c r="K1819" s="175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78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4">
        <v>0.114</v>
      </c>
      <c r="AE1819" s="173">
        <f t="shared" si="353"/>
        <v>1</v>
      </c>
      <c r="AF1819" s="173">
        <f>IF(AND(COUNTIFS($J$18:J1819,J1819)=1,AE1819=1),1,"")</f>
        <v>1</v>
      </c>
      <c r="AG1819" s="173">
        <f>IF(C1819="","",IF(AND(COUNTIFS($J$18:J1819,J1819)=1,C1819&lt;&gt;""),1,""))</f>
        <v>1</v>
      </c>
      <c r="AH1819" s="173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2">
        <v>2021</v>
      </c>
      <c r="C1820" s="172">
        <v>5</v>
      </c>
      <c r="D1820" s="57" t="str">
        <f t="shared" si="347"/>
        <v>Q1</v>
      </c>
      <c r="E1820" s="16" t="s">
        <v>40</v>
      </c>
      <c r="F1820" s="172">
        <v>2022</v>
      </c>
      <c r="G1820" s="172">
        <v>1</v>
      </c>
      <c r="H1820" s="175"/>
      <c r="I1820" s="57" t="str">
        <f t="shared" si="350"/>
        <v>Q4</v>
      </c>
      <c r="J1820" s="175" t="s">
        <v>1870</v>
      </c>
      <c r="K1820" s="175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78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4">
        <v>0.18149999999999999</v>
      </c>
      <c r="AE1820" s="173">
        <f t="shared" si="353"/>
        <v>0</v>
      </c>
      <c r="AF1820" s="173" t="str">
        <f>IF(AND(COUNTIFS($J$18:J1820,J1820)=1,AE1820=1),1,"")</f>
        <v/>
      </c>
      <c r="AG1820" s="173">
        <f>IF(C1820="","",IF(AND(COUNTIFS($J$18:J1820,J1820)=1,C1820&lt;&gt;""),1,""))</f>
        <v>1</v>
      </c>
      <c r="AH1820" s="173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2">
        <v>2021</v>
      </c>
      <c r="C1821" s="172">
        <v>5</v>
      </c>
      <c r="D1821" s="57" t="str">
        <f t="shared" si="347"/>
        <v>Q1</v>
      </c>
      <c r="E1821" s="16" t="s">
        <v>40</v>
      </c>
      <c r="F1821" s="172">
        <v>2022</v>
      </c>
      <c r="G1821" s="172">
        <v>1</v>
      </c>
      <c r="H1821" s="175"/>
      <c r="I1821" s="57" t="str">
        <f t="shared" si="350"/>
        <v>Q4</v>
      </c>
      <c r="J1821" s="175" t="s">
        <v>1775</v>
      </c>
      <c r="K1821" s="175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78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4">
        <v>0.16270000000000001</v>
      </c>
      <c r="AE1821" s="173">
        <f t="shared" si="353"/>
        <v>1</v>
      </c>
      <c r="AF1821" s="173" t="str">
        <f>IF(AND(COUNTIFS($J$18:J1821,J1821)=1,AE1821=1),1,"")</f>
        <v/>
      </c>
      <c r="AG1821" s="173" t="str">
        <f>IF(C1821="","",IF(AND(COUNTIFS($J$18:J1821,J1821)=1,C1821&lt;&gt;""),1,""))</f>
        <v/>
      </c>
      <c r="AH1821" s="173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2">
        <v>2021</v>
      </c>
      <c r="C1822" s="172">
        <v>6</v>
      </c>
      <c r="D1822" s="57" t="str">
        <f t="shared" si="347"/>
        <v>Q1</v>
      </c>
      <c r="E1822" s="16" t="s">
        <v>40</v>
      </c>
      <c r="F1822" s="172">
        <v>2022</v>
      </c>
      <c r="G1822" s="172">
        <v>1</v>
      </c>
      <c r="H1822" s="175"/>
      <c r="I1822" s="57" t="str">
        <f t="shared" si="350"/>
        <v>Q4</v>
      </c>
      <c r="J1822" s="175" t="s">
        <v>1871</v>
      </c>
      <c r="K1822" s="175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78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4">
        <v>0.1082</v>
      </c>
      <c r="AE1822" s="173">
        <f t="shared" si="353"/>
        <v>0</v>
      </c>
      <c r="AF1822" s="173" t="str">
        <f>IF(AND(COUNTIFS($J$18:J1822,J1822)=1,AE1822=1),1,"")</f>
        <v/>
      </c>
      <c r="AG1822" s="173">
        <f>IF(C1822="","",IF(AND(COUNTIFS($J$18:J1822,J1822)=1,C1822&lt;&gt;""),1,""))</f>
        <v>1</v>
      </c>
      <c r="AH1822" s="173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2">
        <v>2021</v>
      </c>
      <c r="C1823" s="172">
        <v>6</v>
      </c>
      <c r="D1823" s="57" t="str">
        <f t="shared" si="347"/>
        <v>Q1</v>
      </c>
      <c r="E1823" s="16" t="s">
        <v>40</v>
      </c>
      <c r="F1823" s="172">
        <v>2022</v>
      </c>
      <c r="G1823" s="172">
        <v>1</v>
      </c>
      <c r="H1823" s="175"/>
      <c r="I1823" s="57" t="str">
        <f t="shared" si="350"/>
        <v>Q4</v>
      </c>
      <c r="J1823" s="175" t="s">
        <v>1873</v>
      </c>
      <c r="K1823" s="175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78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4">
        <v>0.12659999999999999</v>
      </c>
      <c r="AE1823" s="173">
        <f t="shared" si="353"/>
        <v>1</v>
      </c>
      <c r="AF1823" s="173">
        <f>IF(AND(COUNTIFS($J$18:J1823,J1823)=1,AE1823=1),1,"")</f>
        <v>1</v>
      </c>
      <c r="AG1823" s="173">
        <f>IF(C1823="","",IF(AND(COUNTIFS($J$18:J1823,J1823)=1,C1823&lt;&gt;""),1,""))</f>
        <v>1</v>
      </c>
      <c r="AH1823" s="173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2">
        <v>2021</v>
      </c>
      <c r="C1824" s="172">
        <v>6</v>
      </c>
      <c r="D1824" s="57" t="str">
        <f t="shared" si="347"/>
        <v>Q1</v>
      </c>
      <c r="E1824" s="16" t="s">
        <v>40</v>
      </c>
      <c r="F1824" s="172">
        <v>2022</v>
      </c>
      <c r="G1824" s="172">
        <v>1</v>
      </c>
      <c r="H1824" s="175"/>
      <c r="I1824" s="57" t="str">
        <f t="shared" si="350"/>
        <v>Q4</v>
      </c>
      <c r="J1824" s="175" t="s">
        <v>1876</v>
      </c>
      <c r="K1824" s="175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78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4">
        <v>8.0199999999999994E-2</v>
      </c>
      <c r="AE1824" s="173">
        <f t="shared" si="353"/>
        <v>0</v>
      </c>
      <c r="AF1824" s="173" t="str">
        <f>IF(AND(COUNTIFS($J$18:J1824,J1824)=1,AE1824=1),1,"")</f>
        <v/>
      </c>
      <c r="AG1824" s="173">
        <f>IF(C1824="","",IF(AND(COUNTIFS($J$18:J1824,J1824)=1,C1824&lt;&gt;""),1,""))</f>
        <v>1</v>
      </c>
      <c r="AH1824" s="173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2">
        <v>2021</v>
      </c>
      <c r="C1825" s="172">
        <v>6</v>
      </c>
      <c r="D1825" s="57" t="str">
        <f t="shared" si="347"/>
        <v>Q1</v>
      </c>
      <c r="E1825" s="16" t="s">
        <v>40</v>
      </c>
      <c r="F1825" s="172">
        <v>2022</v>
      </c>
      <c r="G1825" s="172">
        <v>1</v>
      </c>
      <c r="H1825" s="175"/>
      <c r="I1825" s="57" t="str">
        <f t="shared" si="350"/>
        <v>Q4</v>
      </c>
      <c r="J1825" s="175" t="s">
        <v>1876</v>
      </c>
      <c r="K1825" s="175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78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4">
        <v>8.0199999999999994E-2</v>
      </c>
      <c r="AE1825" s="173">
        <f t="shared" si="353"/>
        <v>0</v>
      </c>
      <c r="AF1825" s="173" t="str">
        <f>IF(AND(COUNTIFS($J$18:J1825,J1825)=1,AE1825=1),1,"")</f>
        <v/>
      </c>
      <c r="AG1825" s="173" t="str">
        <f>IF(C1825="","",IF(AND(COUNTIFS($J$18:J1825,J1825)=1,C1825&lt;&gt;""),1,""))</f>
        <v/>
      </c>
      <c r="AH1825" s="173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2">
        <v>2021</v>
      </c>
      <c r="C1826" s="172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2">
        <v>2022</v>
      </c>
      <c r="G1826" s="172">
        <v>1</v>
      </c>
      <c r="H1826" s="175"/>
      <c r="I1826" s="57" t="str">
        <f t="shared" si="350"/>
        <v>Q4</v>
      </c>
      <c r="J1826" s="175" t="s">
        <v>1876</v>
      </c>
      <c r="K1826" s="175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78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4">
        <v>8.0199999999999994E-2</v>
      </c>
      <c r="AE1826" s="173">
        <f t="shared" si="353"/>
        <v>0</v>
      </c>
      <c r="AF1826" s="173" t="str">
        <f>IF(AND(COUNTIFS($J$18:J1826,J1826)=1,AE1826=1),1,"")</f>
        <v/>
      </c>
      <c r="AG1826" s="173" t="str">
        <f>IF(C1826="","",IF(AND(COUNTIFS($J$18:J1826,J1826)=1,C1826&lt;&gt;""),1,""))</f>
        <v/>
      </c>
      <c r="AH1826" s="173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2">
        <v>2021</v>
      </c>
      <c r="C1827" s="172">
        <v>6</v>
      </c>
      <c r="D1827" s="57" t="str">
        <f t="shared" si="360"/>
        <v>Q1</v>
      </c>
      <c r="E1827" s="16" t="s">
        <v>40</v>
      </c>
      <c r="F1827" s="172">
        <v>2022</v>
      </c>
      <c r="G1827" s="172">
        <v>1</v>
      </c>
      <c r="H1827" s="175"/>
      <c r="I1827" s="57" t="str">
        <f t="shared" si="350"/>
        <v>Q4</v>
      </c>
      <c r="J1827" s="175" t="s">
        <v>1876</v>
      </c>
      <c r="K1827" s="175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78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4">
        <v>8.0199999999999994E-2</v>
      </c>
      <c r="AE1827" s="173">
        <f t="shared" si="353"/>
        <v>0</v>
      </c>
      <c r="AF1827" s="173" t="str">
        <f>IF(AND(COUNTIFS($J$18:J1827,J1827)=1,AE1827=1),1,"")</f>
        <v/>
      </c>
      <c r="AG1827" s="173" t="str">
        <f>IF(C1827="","",IF(AND(COUNTIFS($J$18:J1827,J1827)=1,C1827&lt;&gt;""),1,""))</f>
        <v/>
      </c>
      <c r="AH1827" s="173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2">
        <v>2021</v>
      </c>
      <c r="C1828" s="172">
        <v>6</v>
      </c>
      <c r="D1828" s="57" t="str">
        <f t="shared" si="360"/>
        <v>Q1</v>
      </c>
      <c r="E1828" s="16" t="s">
        <v>40</v>
      </c>
      <c r="F1828" s="172">
        <v>2022</v>
      </c>
      <c r="G1828" s="172">
        <v>1</v>
      </c>
      <c r="H1828" s="175"/>
      <c r="I1828" s="57" t="str">
        <f t="shared" si="350"/>
        <v>Q4</v>
      </c>
      <c r="J1828" s="175" t="s">
        <v>1878</v>
      </c>
      <c r="K1828" s="175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78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4">
        <v>9.3600000000000003E-2</v>
      </c>
      <c r="AE1828" s="173">
        <f t="shared" si="353"/>
        <v>0</v>
      </c>
      <c r="AF1828" s="173" t="str">
        <f>IF(AND(COUNTIFS($J$18:J1828,J1828)=1,AE1828=1),1,"")</f>
        <v/>
      </c>
      <c r="AG1828" s="173">
        <f>IF(C1828="","",IF(AND(COUNTIFS($J$18:J1828,J1828)=1,C1828&lt;&gt;""),1,""))</f>
        <v>1</v>
      </c>
      <c r="AH1828" s="173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2">
        <v>2021</v>
      </c>
      <c r="C1829" s="172">
        <v>9</v>
      </c>
      <c r="D1829" s="57" t="str">
        <f t="shared" si="360"/>
        <v>Q2</v>
      </c>
      <c r="E1829" s="16" t="s">
        <v>40</v>
      </c>
      <c r="F1829" s="172">
        <v>2022</v>
      </c>
      <c r="G1829" s="172">
        <v>1</v>
      </c>
      <c r="H1829" s="175"/>
      <c r="I1829" s="57" t="str">
        <f t="shared" si="350"/>
        <v>Q4</v>
      </c>
      <c r="J1829" s="175" t="s">
        <v>1879</v>
      </c>
      <c r="K1829" s="175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78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4">
        <v>0.159</v>
      </c>
      <c r="AE1829" s="173">
        <f t="shared" si="353"/>
        <v>0</v>
      </c>
      <c r="AF1829" s="173" t="str">
        <f>IF(AND(COUNTIFS($J$18:J1829,J1829)=1,AE1829=1),1,"")</f>
        <v/>
      </c>
      <c r="AG1829" s="173">
        <f>IF(C1829="","",IF(AND(COUNTIFS($J$18:J1829,J1829)=1,C1829&lt;&gt;""),1,""))</f>
        <v>1</v>
      </c>
      <c r="AH1829" s="173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2">
        <v>2021</v>
      </c>
      <c r="C1830" s="172">
        <v>9</v>
      </c>
      <c r="D1830" s="57" t="str">
        <f t="shared" si="360"/>
        <v>Q2</v>
      </c>
      <c r="E1830" s="16" t="s">
        <v>40</v>
      </c>
      <c r="F1830" s="172">
        <v>2022</v>
      </c>
      <c r="G1830" s="172">
        <v>1</v>
      </c>
      <c r="H1830" s="175"/>
      <c r="I1830" s="57" t="str">
        <f t="shared" si="350"/>
        <v>Q4</v>
      </c>
      <c r="J1830" s="175" t="s">
        <v>1849</v>
      </c>
      <c r="K1830" s="175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78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4">
        <v>0.16650000000000001</v>
      </c>
      <c r="AE1830" s="173">
        <f t="shared" si="353"/>
        <v>1</v>
      </c>
      <c r="AF1830" s="173" t="str">
        <f>IF(AND(COUNTIFS($J$18:J1830,J1830)=1,AE1830=1),1,"")</f>
        <v/>
      </c>
      <c r="AG1830" s="173" t="str">
        <f>IF(C1830="","",IF(AND(COUNTIFS($J$18:J1830,J1830)=1,C1830&lt;&gt;""),1,""))</f>
        <v/>
      </c>
      <c r="AH1830" s="173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2">
        <v>2021</v>
      </c>
      <c r="C1831" s="172">
        <v>9</v>
      </c>
      <c r="D1831" s="57" t="str">
        <f t="shared" si="360"/>
        <v>Q2</v>
      </c>
      <c r="E1831" s="16" t="s">
        <v>40</v>
      </c>
      <c r="F1831" s="172">
        <v>2022</v>
      </c>
      <c r="G1831" s="172">
        <v>1</v>
      </c>
      <c r="H1831" s="175"/>
      <c r="I1831" s="57" t="str">
        <f t="shared" si="350"/>
        <v>Q4</v>
      </c>
      <c r="J1831" s="175" t="s">
        <v>1849</v>
      </c>
      <c r="K1831" s="175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78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4">
        <v>0.16650000000000001</v>
      </c>
      <c r="AE1831" s="173">
        <f t="shared" si="353"/>
        <v>1</v>
      </c>
      <c r="AF1831" s="173" t="str">
        <f>IF(AND(COUNTIFS($J$18:J1831,J1831)=1,AE1831=1),1,"")</f>
        <v/>
      </c>
      <c r="AG1831" s="173" t="str">
        <f>IF(C1831="","",IF(AND(COUNTIFS($J$18:J1831,J1831)=1,C1831&lt;&gt;""),1,""))</f>
        <v/>
      </c>
      <c r="AH1831" s="173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2">
        <v>2021</v>
      </c>
      <c r="C1832" s="172">
        <v>9</v>
      </c>
      <c r="D1832" s="57" t="str">
        <f t="shared" si="360"/>
        <v>Q2</v>
      </c>
      <c r="E1832" s="16" t="s">
        <v>40</v>
      </c>
      <c r="F1832" s="172">
        <v>2022</v>
      </c>
      <c r="G1832" s="172">
        <v>1</v>
      </c>
      <c r="H1832" s="175"/>
      <c r="I1832" s="57" t="str">
        <f t="shared" si="350"/>
        <v>Q4</v>
      </c>
      <c r="J1832" s="175" t="s">
        <v>1849</v>
      </c>
      <c r="K1832" s="175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78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4">
        <v>0.16650000000000001</v>
      </c>
      <c r="AE1832" s="173">
        <f t="shared" si="353"/>
        <v>1</v>
      </c>
      <c r="AF1832" s="173" t="str">
        <f>IF(AND(COUNTIFS($J$18:J1832,J1832)=1,AE1832=1),1,"")</f>
        <v/>
      </c>
      <c r="AG1832" s="173" t="str">
        <f>IF(C1832="","",IF(AND(COUNTIFS($J$18:J1832,J1832)=1,C1832&lt;&gt;""),1,""))</f>
        <v/>
      </c>
      <c r="AH1832" s="173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2">
        <v>2021</v>
      </c>
      <c r="C1833" s="172">
        <v>11</v>
      </c>
      <c r="D1833" s="57" t="str">
        <f t="shared" si="360"/>
        <v>Q3</v>
      </c>
      <c r="E1833" s="16" t="s">
        <v>40</v>
      </c>
      <c r="F1833" s="172">
        <v>2022</v>
      </c>
      <c r="G1833" s="172">
        <v>1</v>
      </c>
      <c r="H1833" s="175"/>
      <c r="I1833" s="57" t="str">
        <f t="shared" si="350"/>
        <v>Q4</v>
      </c>
      <c r="J1833" s="175" t="s">
        <v>1852</v>
      </c>
      <c r="K1833" s="175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78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4">
        <v>0.1769</v>
      </c>
      <c r="AE1833" s="173">
        <f t="shared" si="353"/>
        <v>0</v>
      </c>
      <c r="AF1833" s="173" t="str">
        <f>IF(AND(COUNTIFS($J$18:J1833,J1833)=1,AE1833=1),1,"")</f>
        <v/>
      </c>
      <c r="AG1833" s="173" t="str">
        <f>IF(C1833="","",IF(AND(COUNTIFS($J$18:J1833,J1833)=1,C1833&lt;&gt;""),1,""))</f>
        <v/>
      </c>
      <c r="AH1833" s="173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2">
        <v>2021</v>
      </c>
      <c r="C1834" s="172">
        <v>11</v>
      </c>
      <c r="D1834" s="57" t="str">
        <f t="shared" si="360"/>
        <v>Q3</v>
      </c>
      <c r="E1834" s="16" t="s">
        <v>40</v>
      </c>
      <c r="F1834" s="172">
        <v>2022</v>
      </c>
      <c r="G1834" s="172">
        <v>1</v>
      </c>
      <c r="H1834" s="175"/>
      <c r="I1834" s="57" t="str">
        <f t="shared" si="350"/>
        <v>Q4</v>
      </c>
      <c r="J1834" s="175" t="s">
        <v>1881</v>
      </c>
      <c r="K1834" s="175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78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4">
        <v>0.17069999999999999</v>
      </c>
      <c r="AE1834" s="173">
        <f t="shared" si="353"/>
        <v>1</v>
      </c>
      <c r="AF1834" s="173">
        <f>IF(AND(COUNTIFS($J$18:J1834,J1834)=1,AE1834=1),1,"")</f>
        <v>1</v>
      </c>
      <c r="AG1834" s="173">
        <f>IF(C1834="","",IF(AND(COUNTIFS($J$18:J1834,J1834)=1,C1834&lt;&gt;""),1,""))</f>
        <v>1</v>
      </c>
      <c r="AH1834" s="173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2">
        <v>2021</v>
      </c>
      <c r="C1835" s="172">
        <v>11</v>
      </c>
      <c r="D1835" s="57" t="str">
        <f t="shared" si="360"/>
        <v>Q3</v>
      </c>
      <c r="E1835" s="16" t="s">
        <v>40</v>
      </c>
      <c r="F1835" s="172">
        <v>2022</v>
      </c>
      <c r="G1835" s="172">
        <v>1</v>
      </c>
      <c r="H1835" s="175"/>
      <c r="I1835" s="57" t="str">
        <f t="shared" si="350"/>
        <v>Q4</v>
      </c>
      <c r="J1835" s="175" t="s">
        <v>1881</v>
      </c>
      <c r="K1835" s="175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78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4">
        <v>0.17069999999999999</v>
      </c>
      <c r="AE1835" s="173">
        <f t="shared" si="353"/>
        <v>1</v>
      </c>
      <c r="AF1835" s="173" t="str">
        <f>IF(AND(COUNTIFS($J$18:J1835,J1835)=1,AE1835=1),1,"")</f>
        <v/>
      </c>
      <c r="AG1835" s="173" t="str">
        <f>IF(C1835="","",IF(AND(COUNTIFS($J$18:J1835,J1835)=1,C1835&lt;&gt;""),1,""))</f>
        <v/>
      </c>
      <c r="AH1835" s="173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2">
        <v>2021</v>
      </c>
      <c r="C1836" s="172">
        <v>12</v>
      </c>
      <c r="D1836" s="57" t="str">
        <f t="shared" si="360"/>
        <v>Q3</v>
      </c>
      <c r="E1836" s="16" t="s">
        <v>40</v>
      </c>
      <c r="F1836" s="172">
        <v>2022</v>
      </c>
      <c r="G1836" s="172">
        <v>1</v>
      </c>
      <c r="H1836" s="175"/>
      <c r="I1836" s="57" t="str">
        <f t="shared" si="350"/>
        <v>Q4</v>
      </c>
      <c r="J1836" s="175" t="s">
        <v>1883</v>
      </c>
      <c r="K1836" s="175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78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4">
        <v>8.0100000000000005E-2</v>
      </c>
      <c r="AE1836" s="173">
        <f t="shared" si="353"/>
        <v>0</v>
      </c>
      <c r="AF1836" s="173" t="str">
        <f>IF(AND(COUNTIFS($J$18:J1836,J1836)=1,AE1836=1),1,"")</f>
        <v/>
      </c>
      <c r="AG1836" s="173">
        <f>IF(C1836="","",IF(AND(COUNTIFS($J$18:J1836,J1836)=1,C1836&lt;&gt;""),1,""))</f>
        <v>1</v>
      </c>
      <c r="AH1836" s="173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2">
        <v>2021</v>
      </c>
      <c r="C1837" s="172">
        <v>12</v>
      </c>
      <c r="D1837" s="57" t="str">
        <f t="shared" si="360"/>
        <v>Q3</v>
      </c>
      <c r="E1837" s="16" t="s">
        <v>40</v>
      </c>
      <c r="F1837" s="172">
        <v>2022</v>
      </c>
      <c r="G1837" s="172">
        <v>1</v>
      </c>
      <c r="H1837" s="175"/>
      <c r="I1837" s="57" t="str">
        <f t="shared" si="350"/>
        <v>Q4</v>
      </c>
      <c r="J1837" s="175" t="s">
        <v>1885</v>
      </c>
      <c r="K1837" s="175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78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4">
        <v>0.15870000000000001</v>
      </c>
      <c r="AE1837" s="173">
        <f t="shared" si="353"/>
        <v>1</v>
      </c>
      <c r="AF1837" s="173">
        <f>IF(AND(COUNTIFS($J$18:J1837,J1837)=1,AE1837=1),1,"")</f>
        <v>1</v>
      </c>
      <c r="AG1837" s="173">
        <f>IF(C1837="","",IF(AND(COUNTIFS($J$18:J1837,J1837)=1,C1837&lt;&gt;""),1,""))</f>
        <v>1</v>
      </c>
      <c r="AH1837" s="173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2">
        <v>2021</v>
      </c>
      <c r="C1838" s="172">
        <v>12</v>
      </c>
      <c r="D1838" s="57" t="str">
        <f t="shared" si="360"/>
        <v>Q3</v>
      </c>
      <c r="E1838" s="16" t="s">
        <v>40</v>
      </c>
      <c r="F1838" s="172">
        <v>2022</v>
      </c>
      <c r="G1838" s="172">
        <v>1</v>
      </c>
      <c r="H1838" s="175"/>
      <c r="I1838" s="57" t="str">
        <f t="shared" si="350"/>
        <v>Q4</v>
      </c>
      <c r="J1838" s="175" t="s">
        <v>1887</v>
      </c>
      <c r="K1838" s="175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78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4">
        <v>0.12330000000000001</v>
      </c>
      <c r="AE1838" s="173">
        <f t="shared" si="353"/>
        <v>0</v>
      </c>
      <c r="AF1838" s="173" t="str">
        <f>IF(AND(COUNTIFS($J$18:J1838,J1838)=1,AE1838=1),1,"")</f>
        <v/>
      </c>
      <c r="AG1838" s="173">
        <f>IF(C1838="","",IF(AND(COUNTIFS($J$18:J1838,J1838)=1,C1838&lt;&gt;""),1,""))</f>
        <v>1</v>
      </c>
      <c r="AH1838" s="173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2">
        <v>2021</v>
      </c>
      <c r="C1839" s="172">
        <v>11</v>
      </c>
      <c r="D1839" s="57" t="str">
        <f t="shared" si="360"/>
        <v>Q3</v>
      </c>
      <c r="E1839" s="16" t="s">
        <v>40</v>
      </c>
      <c r="F1839" s="172">
        <v>2022</v>
      </c>
      <c r="G1839" s="172">
        <v>1</v>
      </c>
      <c r="H1839" s="175"/>
      <c r="I1839" s="57" t="str">
        <f t="shared" si="350"/>
        <v>Q4</v>
      </c>
      <c r="J1839" s="175" t="s">
        <v>1889</v>
      </c>
      <c r="K1839" s="175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78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4">
        <v>0.1772</v>
      </c>
      <c r="AE1839" s="173">
        <f t="shared" si="353"/>
        <v>1</v>
      </c>
      <c r="AF1839" s="173">
        <f>IF(AND(COUNTIFS($J$18:J1839,J1839)=1,AE1839=1),1,"")</f>
        <v>1</v>
      </c>
      <c r="AG1839" s="173">
        <f>IF(C1839="","",IF(AND(COUNTIFS($J$18:J1839,J1839)=1,C1839&lt;&gt;""),1,""))</f>
        <v>1</v>
      </c>
      <c r="AH1839" s="173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2">
        <v>2021</v>
      </c>
      <c r="C1840" s="172">
        <v>3</v>
      </c>
      <c r="D1840" s="57" t="str">
        <f t="shared" si="360"/>
        <v>Q4</v>
      </c>
      <c r="E1840" s="16" t="s">
        <v>40</v>
      </c>
      <c r="F1840" s="172">
        <v>2022</v>
      </c>
      <c r="G1840" s="172">
        <v>2</v>
      </c>
      <c r="H1840" s="175"/>
      <c r="I1840" s="57" t="str">
        <f t="shared" si="350"/>
        <v>Q4</v>
      </c>
      <c r="J1840" s="175" t="s">
        <v>1891</v>
      </c>
      <c r="K1840" s="175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78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4">
        <v>8.6400000000000005E-2</v>
      </c>
      <c r="AE1840" s="173">
        <f t="shared" si="353"/>
        <v>0</v>
      </c>
      <c r="AF1840" s="173" t="str">
        <f>IF(AND(COUNTIFS($J$18:J1840,J1840)=1,AE1840=1),1,"")</f>
        <v/>
      </c>
      <c r="AG1840" s="173">
        <f>IF(C1840="","",IF(AND(COUNTIFS($J$18:J1840,J1840)=1,C1840&lt;&gt;""),1,""))</f>
        <v>1</v>
      </c>
      <c r="AH1840" s="173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2">
        <v>2021</v>
      </c>
      <c r="C1841" s="172">
        <v>3</v>
      </c>
      <c r="D1841" s="57" t="str">
        <f t="shared" si="360"/>
        <v>Q4</v>
      </c>
      <c r="E1841" s="16" t="s">
        <v>40</v>
      </c>
      <c r="F1841" s="172">
        <v>2022</v>
      </c>
      <c r="G1841" s="172">
        <v>2</v>
      </c>
      <c r="H1841" s="175"/>
      <c r="I1841" s="57" t="str">
        <f t="shared" si="350"/>
        <v>Q4</v>
      </c>
      <c r="J1841" s="175" t="s">
        <v>1891</v>
      </c>
      <c r="K1841" s="175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78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4">
        <v>8.6400000000000005E-2</v>
      </c>
      <c r="AE1841" s="173">
        <f t="shared" si="353"/>
        <v>0</v>
      </c>
      <c r="AF1841" s="173" t="str">
        <f>IF(AND(COUNTIFS($J$18:J1841,J1841)=1,AE1841=1),1,"")</f>
        <v/>
      </c>
      <c r="AG1841" s="173" t="str">
        <f>IF(C1841="","",IF(AND(COUNTIFS($J$18:J1841,J1841)=1,C1841&lt;&gt;""),1,""))</f>
        <v/>
      </c>
      <c r="AH1841" s="173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2">
        <v>2021</v>
      </c>
      <c r="C1842" s="172">
        <v>3</v>
      </c>
      <c r="D1842" s="57" t="str">
        <f t="shared" si="360"/>
        <v>Q4</v>
      </c>
      <c r="E1842" s="16" t="s">
        <v>40</v>
      </c>
      <c r="F1842" s="172">
        <v>2022</v>
      </c>
      <c r="G1842" s="172">
        <v>2</v>
      </c>
      <c r="H1842" s="175"/>
      <c r="I1842" s="57" t="str">
        <f t="shared" si="350"/>
        <v>Q4</v>
      </c>
      <c r="J1842" s="175" t="s">
        <v>1892</v>
      </c>
      <c r="K1842" s="175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78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4">
        <v>9.0899999999999995E-2</v>
      </c>
      <c r="AE1842" s="173">
        <f t="shared" si="353"/>
        <v>0</v>
      </c>
      <c r="AF1842" s="173" t="str">
        <f>IF(AND(COUNTIFS($J$18:J1842,J1842)=1,AE1842=1),1,"")</f>
        <v/>
      </c>
      <c r="AG1842" s="173">
        <f>IF(C1842="","",IF(AND(COUNTIFS($J$18:J1842,J1842)=1,C1842&lt;&gt;""),1,""))</f>
        <v>1</v>
      </c>
      <c r="AH1842" s="173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2">
        <v>2021</v>
      </c>
      <c r="C1843" s="172">
        <v>3</v>
      </c>
      <c r="D1843" s="57" t="str">
        <f t="shared" si="360"/>
        <v>Q4</v>
      </c>
      <c r="E1843" s="16" t="s">
        <v>40</v>
      </c>
      <c r="F1843" s="172">
        <v>2022</v>
      </c>
      <c r="G1843" s="172">
        <v>2</v>
      </c>
      <c r="H1843" s="175"/>
      <c r="I1843" s="57" t="str">
        <f t="shared" si="350"/>
        <v>Q4</v>
      </c>
      <c r="J1843" s="175" t="s">
        <v>1721</v>
      </c>
      <c r="K1843" s="175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78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4">
        <v>0.17100000000000001</v>
      </c>
      <c r="AE1843" s="173">
        <f t="shared" si="353"/>
        <v>0</v>
      </c>
      <c r="AF1843" s="173" t="str">
        <f>IF(AND(COUNTIFS($J$18:J1843,J1843)=1,AE1843=1),1,"")</f>
        <v/>
      </c>
      <c r="AG1843" s="173" t="str">
        <f>IF(C1843="","",IF(AND(COUNTIFS($J$18:J1843,J1843)=1,C1843&lt;&gt;""),1,""))</f>
        <v/>
      </c>
      <c r="AH1843" s="173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2">
        <v>2021</v>
      </c>
      <c r="C1844" s="172">
        <v>3</v>
      </c>
      <c r="D1844" s="57" t="str">
        <f t="shared" si="360"/>
        <v>Q4</v>
      </c>
      <c r="E1844" s="16" t="s">
        <v>40</v>
      </c>
      <c r="F1844" s="172">
        <v>2022</v>
      </c>
      <c r="G1844" s="172">
        <v>2</v>
      </c>
      <c r="H1844" s="175"/>
      <c r="I1844" s="57" t="str">
        <f t="shared" si="350"/>
        <v>Q4</v>
      </c>
      <c r="J1844" s="175" t="s">
        <v>1721</v>
      </c>
      <c r="K1844" s="175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78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4">
        <v>0.17100000000000001</v>
      </c>
      <c r="AE1844" s="173">
        <f t="shared" si="353"/>
        <v>0</v>
      </c>
      <c r="AF1844" s="173" t="str">
        <f>IF(AND(COUNTIFS($J$18:J1844,J1844)=1,AE1844=1),1,"")</f>
        <v/>
      </c>
      <c r="AG1844" s="173" t="str">
        <f>IF(C1844="","",IF(AND(COUNTIFS($J$18:J1844,J1844)=1,C1844&lt;&gt;""),1,""))</f>
        <v/>
      </c>
      <c r="AH1844" s="173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2">
        <v>2021</v>
      </c>
      <c r="C1845" s="172">
        <v>6</v>
      </c>
      <c r="D1845" s="57" t="str">
        <f t="shared" si="360"/>
        <v>Q1</v>
      </c>
      <c r="E1845" s="16" t="s">
        <v>40</v>
      </c>
      <c r="F1845" s="172">
        <v>2022</v>
      </c>
      <c r="G1845" s="172">
        <v>2</v>
      </c>
      <c r="H1845" s="175"/>
      <c r="I1845" s="57" t="str">
        <f t="shared" si="350"/>
        <v>Q4</v>
      </c>
      <c r="J1845" s="175" t="s">
        <v>1893</v>
      </c>
      <c r="K1845" s="175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78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4">
        <v>0.1007</v>
      </c>
      <c r="AE1845" s="173">
        <f t="shared" si="353"/>
        <v>0</v>
      </c>
      <c r="AF1845" s="173" t="str">
        <f>IF(AND(COUNTIFS($J$18:J1845,J1845)=1,AE1845=1),1,"")</f>
        <v/>
      </c>
      <c r="AG1845" s="173">
        <f>IF(C1845="","",IF(AND(COUNTIFS($J$18:J1845,J1845)=1,C1845&lt;&gt;""),1,""))</f>
        <v>1</v>
      </c>
      <c r="AH1845" s="173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2">
        <v>2021</v>
      </c>
      <c r="C1846" s="172">
        <v>6</v>
      </c>
      <c r="D1846" s="57" t="str">
        <f t="shared" si="360"/>
        <v>Q1</v>
      </c>
      <c r="E1846" s="16" t="s">
        <v>40</v>
      </c>
      <c r="F1846" s="172">
        <v>2022</v>
      </c>
      <c r="G1846" s="172">
        <v>2</v>
      </c>
      <c r="H1846" s="175"/>
      <c r="I1846" s="57" t="str">
        <f t="shared" si="350"/>
        <v>Q4</v>
      </c>
      <c r="J1846" s="175" t="s">
        <v>1893</v>
      </c>
      <c r="K1846" s="175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78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4">
        <v>0.1007</v>
      </c>
      <c r="AE1846" s="173">
        <f t="shared" si="353"/>
        <v>0</v>
      </c>
      <c r="AF1846" s="173" t="str">
        <f>IF(AND(COUNTIFS($J$18:J1846,J1846)=1,AE1846=1),1,"")</f>
        <v/>
      </c>
      <c r="AG1846" s="173" t="str">
        <f>IF(C1846="","",IF(AND(COUNTIFS($J$18:J1846,J1846)=1,C1846&lt;&gt;""),1,""))</f>
        <v/>
      </c>
      <c r="AH1846" s="173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2">
        <v>2021</v>
      </c>
      <c r="C1847" s="172">
        <v>6</v>
      </c>
      <c r="D1847" s="57" t="str">
        <f t="shared" si="360"/>
        <v>Q1</v>
      </c>
      <c r="E1847" s="16" t="s">
        <v>40</v>
      </c>
      <c r="F1847" s="172">
        <v>2022</v>
      </c>
      <c r="G1847" s="172">
        <v>2</v>
      </c>
      <c r="H1847" s="175"/>
      <c r="I1847" s="57" t="str">
        <f t="shared" si="350"/>
        <v>Q4</v>
      </c>
      <c r="J1847" s="175" t="s">
        <v>1893</v>
      </c>
      <c r="K1847" s="175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78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4">
        <v>0.1007</v>
      </c>
      <c r="AE1847" s="173">
        <f t="shared" si="353"/>
        <v>0</v>
      </c>
      <c r="AF1847" s="173" t="str">
        <f>IF(AND(COUNTIFS($J$18:J1847,J1847)=1,AE1847=1),1,"")</f>
        <v/>
      </c>
      <c r="AG1847" s="173" t="str">
        <f>IF(C1847="","",IF(AND(COUNTIFS($J$18:J1847,J1847)=1,C1847&lt;&gt;""),1,""))</f>
        <v/>
      </c>
      <c r="AH1847" s="173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2">
        <v>2021</v>
      </c>
      <c r="C1848" s="172">
        <v>5</v>
      </c>
      <c r="D1848" s="57" t="str">
        <f t="shared" si="360"/>
        <v>Q1</v>
      </c>
      <c r="E1848" s="16" t="s">
        <v>40</v>
      </c>
      <c r="F1848" s="172">
        <v>2022</v>
      </c>
      <c r="G1848" s="172">
        <v>2</v>
      </c>
      <c r="H1848" s="175"/>
      <c r="I1848" s="57" t="str">
        <f t="shared" si="350"/>
        <v>Q4</v>
      </c>
      <c r="J1848" s="175" t="s">
        <v>1894</v>
      </c>
      <c r="K1848" s="175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78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4">
        <v>0.1222</v>
      </c>
      <c r="AE1848" s="173">
        <f t="shared" si="353"/>
        <v>0</v>
      </c>
      <c r="AF1848" s="173" t="str">
        <f>IF(AND(COUNTIFS($J$18:J1848,J1848)=1,AE1848=1),1,"")</f>
        <v/>
      </c>
      <c r="AG1848" s="173">
        <f>IF(C1848="","",IF(AND(COUNTIFS($J$18:J1848,J1848)=1,C1848&lt;&gt;""),1,""))</f>
        <v>1</v>
      </c>
      <c r="AH1848" s="173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2">
        <v>2021</v>
      </c>
      <c r="C1849" s="172">
        <v>9</v>
      </c>
      <c r="D1849" s="57" t="str">
        <f t="shared" si="360"/>
        <v>Q2</v>
      </c>
      <c r="E1849" s="16" t="s">
        <v>40</v>
      </c>
      <c r="F1849" s="172">
        <v>2022</v>
      </c>
      <c r="G1849" s="172">
        <v>2</v>
      </c>
      <c r="H1849" s="175"/>
      <c r="I1849" s="57" t="str">
        <f t="shared" si="350"/>
        <v>Q4</v>
      </c>
      <c r="J1849" s="175" t="s">
        <v>1895</v>
      </c>
      <c r="K1849" s="175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78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4">
        <v>0.26219999999999999</v>
      </c>
      <c r="AE1849" s="173">
        <f t="shared" si="353"/>
        <v>0</v>
      </c>
      <c r="AF1849" s="173" t="str">
        <f>IF(AND(COUNTIFS($J$18:J1849,J1849)=1,AE1849=1),1,"")</f>
        <v/>
      </c>
      <c r="AG1849" s="173">
        <f>IF(C1849="","",IF(AND(COUNTIFS($J$18:J1849,J1849)=1,C1849&lt;&gt;""),1,""))</f>
        <v>1</v>
      </c>
      <c r="AH1849" s="173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2">
        <v>2021</v>
      </c>
      <c r="C1850" s="172">
        <v>9</v>
      </c>
      <c r="D1850" s="57" t="str">
        <f t="shared" si="360"/>
        <v>Q2</v>
      </c>
      <c r="E1850" s="16" t="s">
        <v>40</v>
      </c>
      <c r="F1850" s="172">
        <v>2022</v>
      </c>
      <c r="G1850" s="172">
        <v>2</v>
      </c>
      <c r="H1850" s="175"/>
      <c r="I1850" s="57" t="str">
        <f t="shared" si="350"/>
        <v>Q4</v>
      </c>
      <c r="J1850" s="175" t="s">
        <v>1897</v>
      </c>
      <c r="K1850" s="175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78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4">
        <v>0.15140000000000001</v>
      </c>
      <c r="AE1850" s="173">
        <f t="shared" si="353"/>
        <v>0</v>
      </c>
      <c r="AF1850" s="173" t="str">
        <f>IF(AND(COUNTIFS($J$18:J1850,J1850)=1,AE1850=1),1,"")</f>
        <v/>
      </c>
      <c r="AG1850" s="173">
        <f>IF(C1850="","",IF(AND(COUNTIFS($J$18:J1850,J1850)=1,C1850&lt;&gt;""),1,""))</f>
        <v>1</v>
      </c>
      <c r="AH1850" s="173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2">
        <v>2021</v>
      </c>
      <c r="C1851" s="172">
        <v>9</v>
      </c>
      <c r="D1851" s="57" t="str">
        <f t="shared" si="360"/>
        <v>Q2</v>
      </c>
      <c r="E1851" s="16" t="s">
        <v>40</v>
      </c>
      <c r="F1851" s="172">
        <v>2022</v>
      </c>
      <c r="G1851" s="172">
        <v>2</v>
      </c>
      <c r="H1851" s="175"/>
      <c r="I1851" s="57" t="str">
        <f t="shared" si="350"/>
        <v>Q4</v>
      </c>
      <c r="J1851" s="175" t="s">
        <v>1897</v>
      </c>
      <c r="K1851" s="175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78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4">
        <v>0.15140000000000001</v>
      </c>
      <c r="AE1851" s="173">
        <f t="shared" si="353"/>
        <v>0</v>
      </c>
      <c r="AF1851" s="173" t="str">
        <f>IF(AND(COUNTIFS($J$18:J1851,J1851)=1,AE1851=1),1,"")</f>
        <v/>
      </c>
      <c r="AG1851" s="173" t="str">
        <f>IF(C1851="","",IF(AND(COUNTIFS($J$18:J1851,J1851)=1,C1851&lt;&gt;""),1,""))</f>
        <v/>
      </c>
      <c r="AH1851" s="173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2">
        <v>2021</v>
      </c>
      <c r="C1852" s="172">
        <v>9</v>
      </c>
      <c r="D1852" s="57" t="str">
        <f t="shared" si="360"/>
        <v>Q2</v>
      </c>
      <c r="E1852" s="16" t="s">
        <v>40</v>
      </c>
      <c r="F1852" s="172">
        <v>2022</v>
      </c>
      <c r="G1852" s="172">
        <v>2</v>
      </c>
      <c r="H1852" s="175"/>
      <c r="I1852" s="57" t="str">
        <f t="shared" si="350"/>
        <v>Q4</v>
      </c>
      <c r="J1852" s="175" t="s">
        <v>1897</v>
      </c>
      <c r="K1852" s="175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78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4">
        <v>0.15140000000000001</v>
      </c>
      <c r="AE1852" s="173">
        <f t="shared" si="353"/>
        <v>0</v>
      </c>
      <c r="AF1852" s="173" t="str">
        <f>IF(AND(COUNTIFS($J$18:J1852,J1852)=1,AE1852=1),1,"")</f>
        <v/>
      </c>
      <c r="AG1852" s="173" t="str">
        <f>IF(C1852="","",IF(AND(COUNTIFS($J$18:J1852,J1852)=1,C1852&lt;&gt;""),1,""))</f>
        <v/>
      </c>
      <c r="AH1852" s="173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2">
        <v>2021</v>
      </c>
      <c r="C1853" s="172">
        <v>9</v>
      </c>
      <c r="D1853" s="57" t="str">
        <f t="shared" si="360"/>
        <v>Q2</v>
      </c>
      <c r="E1853" s="16" t="s">
        <v>40</v>
      </c>
      <c r="F1853" s="172">
        <v>2022</v>
      </c>
      <c r="G1853" s="172">
        <v>2</v>
      </c>
      <c r="H1853" s="175"/>
      <c r="I1853" s="57" t="str">
        <f t="shared" si="350"/>
        <v>Q4</v>
      </c>
      <c r="J1853" s="175" t="s">
        <v>1897</v>
      </c>
      <c r="K1853" s="175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78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4">
        <v>0.15140000000000001</v>
      </c>
      <c r="AE1853" s="173">
        <f t="shared" si="353"/>
        <v>0</v>
      </c>
      <c r="AF1853" s="173" t="str">
        <f>IF(AND(COUNTIFS($J$18:J1853,J1853)=1,AE1853=1),1,"")</f>
        <v/>
      </c>
      <c r="AG1853" s="173" t="str">
        <f>IF(C1853="","",IF(AND(COUNTIFS($J$18:J1853,J1853)=1,C1853&lt;&gt;""),1,""))</f>
        <v/>
      </c>
      <c r="AH1853" s="173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2">
        <v>2021</v>
      </c>
      <c r="C1854" s="172">
        <v>9</v>
      </c>
      <c r="D1854" s="57" t="str">
        <f t="shared" si="360"/>
        <v>Q2</v>
      </c>
      <c r="E1854" s="16" t="s">
        <v>40</v>
      </c>
      <c r="F1854" s="172">
        <v>2022</v>
      </c>
      <c r="G1854" s="172">
        <v>2</v>
      </c>
      <c r="H1854" s="175"/>
      <c r="I1854" s="57" t="str">
        <f t="shared" si="350"/>
        <v>Q4</v>
      </c>
      <c r="J1854" s="175" t="s">
        <v>1899</v>
      </c>
      <c r="K1854" s="175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78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4">
        <v>0.20169999999999999</v>
      </c>
      <c r="AE1854" s="173">
        <f t="shared" si="353"/>
        <v>0</v>
      </c>
      <c r="AF1854" s="173" t="str">
        <f>IF(AND(COUNTIFS($J$18:J1854,J1854)=1,AE1854=1),1,"")</f>
        <v/>
      </c>
      <c r="AG1854" s="173">
        <f>IF(C1854="","",IF(AND(COUNTIFS($J$18:J1854,J1854)=1,C1854&lt;&gt;""),1,""))</f>
        <v>1</v>
      </c>
      <c r="AH1854" s="173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2">
        <v>2021</v>
      </c>
      <c r="C1855" s="172">
        <v>11</v>
      </c>
      <c r="D1855" s="57" t="str">
        <f t="shared" si="360"/>
        <v>Q3</v>
      </c>
      <c r="E1855" s="16" t="s">
        <v>40</v>
      </c>
      <c r="F1855" s="172">
        <v>2022</v>
      </c>
      <c r="G1855" s="172">
        <v>2</v>
      </c>
      <c r="H1855" s="175"/>
      <c r="I1855" s="57" t="str">
        <f t="shared" si="350"/>
        <v>Q4</v>
      </c>
      <c r="J1855" s="175" t="s">
        <v>1901</v>
      </c>
      <c r="K1855" s="175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78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4">
        <v>0.17860000000000001</v>
      </c>
      <c r="AE1855" s="173">
        <f t="shared" si="353"/>
        <v>0</v>
      </c>
      <c r="AF1855" s="173" t="str">
        <f>IF(AND(COUNTIFS($J$18:J1855,J1855)=1,AE1855=1),1,"")</f>
        <v/>
      </c>
      <c r="AG1855" s="173">
        <f>IF(C1855="","",IF(AND(COUNTIFS($J$18:J1855,J1855)=1,C1855&lt;&gt;""),1,""))</f>
        <v>1</v>
      </c>
      <c r="AH1855" s="173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2">
        <v>2021</v>
      </c>
      <c r="C1856" s="172">
        <v>11</v>
      </c>
      <c r="D1856" s="57" t="str">
        <f t="shared" si="360"/>
        <v>Q3</v>
      </c>
      <c r="E1856" s="16" t="s">
        <v>40</v>
      </c>
      <c r="F1856" s="172">
        <v>2022</v>
      </c>
      <c r="G1856" s="172">
        <v>2</v>
      </c>
      <c r="H1856" s="175"/>
      <c r="I1856" s="57" t="str">
        <f t="shared" si="350"/>
        <v>Q4</v>
      </c>
      <c r="J1856" s="175" t="s">
        <v>1901</v>
      </c>
      <c r="K1856" s="175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78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4">
        <v>0.17860000000000001</v>
      </c>
      <c r="AE1856" s="173">
        <f t="shared" si="353"/>
        <v>0</v>
      </c>
      <c r="AF1856" s="173" t="str">
        <f>IF(AND(COUNTIFS($J$18:J1856,J1856)=1,AE1856=1),1,"")</f>
        <v/>
      </c>
      <c r="AG1856" s="173" t="str">
        <f>IF(C1856="","",IF(AND(COUNTIFS($J$18:J1856,J1856)=1,C1856&lt;&gt;""),1,""))</f>
        <v/>
      </c>
      <c r="AH1856" s="173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2">
        <v>2021</v>
      </c>
      <c r="C1857" s="172">
        <v>11</v>
      </c>
      <c r="D1857" s="57" t="str">
        <f t="shared" si="360"/>
        <v>Q3</v>
      </c>
      <c r="E1857" s="16" t="s">
        <v>40</v>
      </c>
      <c r="F1857" s="172">
        <v>2022</v>
      </c>
      <c r="G1857" s="172">
        <v>2</v>
      </c>
      <c r="H1857" s="175"/>
      <c r="I1857" s="57" t="str">
        <f t="shared" si="350"/>
        <v>Q4</v>
      </c>
      <c r="J1857" s="175" t="s">
        <v>1901</v>
      </c>
      <c r="K1857" s="175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78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4">
        <v>0.17860000000000001</v>
      </c>
      <c r="AE1857" s="173">
        <f t="shared" si="353"/>
        <v>0</v>
      </c>
      <c r="AF1857" s="173" t="str">
        <f>IF(AND(COUNTIFS($J$18:J1857,J1857)=1,AE1857=1),1,"")</f>
        <v/>
      </c>
      <c r="AG1857" s="173" t="str">
        <f>IF(C1857="","",IF(AND(COUNTIFS($J$18:J1857,J1857)=1,C1857&lt;&gt;""),1,""))</f>
        <v/>
      </c>
      <c r="AH1857" s="173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2">
        <v>2021</v>
      </c>
      <c r="C1858" s="172">
        <v>11</v>
      </c>
      <c r="D1858" s="57" t="str">
        <f t="shared" si="360"/>
        <v>Q3</v>
      </c>
      <c r="E1858" s="16" t="s">
        <v>40</v>
      </c>
      <c r="F1858" s="172">
        <v>2022</v>
      </c>
      <c r="G1858" s="172">
        <v>2</v>
      </c>
      <c r="H1858" s="175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5" t="s">
        <v>1901</v>
      </c>
      <c r="K1858" s="175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78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4">
        <v>0.17860000000000001</v>
      </c>
      <c r="AE1858" s="173">
        <f t="shared" ref="AE1858:AE1921" si="366">IF(Q1858="","",IF(Q1858="Yes",1,0))</f>
        <v>0</v>
      </c>
      <c r="AF1858" s="173" t="str">
        <f>IF(AND(COUNTIFS($J$18:J1858,J1858)=1,AE1858=1),1,"")</f>
        <v/>
      </c>
      <c r="AG1858" s="173" t="str">
        <f>IF(C1858="","",IF(AND(COUNTIFS($J$18:J1858,J1858)=1,C1858&lt;&gt;""),1,""))</f>
        <v/>
      </c>
      <c r="AH1858" s="173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2">
        <v>2021</v>
      </c>
      <c r="C1859" s="172">
        <v>11</v>
      </c>
      <c r="D1859" s="57" t="str">
        <f t="shared" si="360"/>
        <v>Q3</v>
      </c>
      <c r="E1859" s="16" t="s">
        <v>40</v>
      </c>
      <c r="F1859" s="172">
        <v>2022</v>
      </c>
      <c r="G1859" s="172">
        <v>2</v>
      </c>
      <c r="H1859" s="175"/>
      <c r="I1859" s="57" t="str">
        <f t="shared" si="363"/>
        <v>Q4</v>
      </c>
      <c r="J1859" s="175" t="s">
        <v>1901</v>
      </c>
      <c r="K1859" s="175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78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4">
        <v>0.17860000000000001</v>
      </c>
      <c r="AE1859" s="173">
        <f t="shared" si="366"/>
        <v>0</v>
      </c>
      <c r="AF1859" s="173" t="str">
        <f>IF(AND(COUNTIFS($J$18:J1859,J1859)=1,AE1859=1),1,"")</f>
        <v/>
      </c>
      <c r="AG1859" s="173" t="str">
        <f>IF(C1859="","",IF(AND(COUNTIFS($J$18:J1859,J1859)=1,C1859&lt;&gt;""),1,""))</f>
        <v/>
      </c>
      <c r="AH1859" s="173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2">
        <v>2021</v>
      </c>
      <c r="C1860" s="172">
        <v>11</v>
      </c>
      <c r="D1860" s="57" t="str">
        <f t="shared" si="360"/>
        <v>Q3</v>
      </c>
      <c r="E1860" s="16" t="s">
        <v>40</v>
      </c>
      <c r="F1860" s="172">
        <v>2022</v>
      </c>
      <c r="G1860" s="172">
        <v>2</v>
      </c>
      <c r="H1860" s="175"/>
      <c r="I1860" s="57" t="str">
        <f t="shared" si="363"/>
        <v>Q4</v>
      </c>
      <c r="J1860" s="175" t="s">
        <v>1901</v>
      </c>
      <c r="K1860" s="175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78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4">
        <v>0.17860000000000001</v>
      </c>
      <c r="AE1860" s="173">
        <f t="shared" si="366"/>
        <v>0</v>
      </c>
      <c r="AF1860" s="173" t="str">
        <f>IF(AND(COUNTIFS($J$18:J1860,J1860)=1,AE1860=1),1,"")</f>
        <v/>
      </c>
      <c r="AG1860" s="173" t="str">
        <f>IF(C1860="","",IF(AND(COUNTIFS($J$18:J1860,J1860)=1,C1860&lt;&gt;""),1,""))</f>
        <v/>
      </c>
      <c r="AH1860" s="173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2">
        <v>2021</v>
      </c>
      <c r="C1861" s="172">
        <v>11</v>
      </c>
      <c r="D1861" s="57" t="str">
        <f t="shared" si="360"/>
        <v>Q3</v>
      </c>
      <c r="E1861" s="16" t="s">
        <v>40</v>
      </c>
      <c r="F1861" s="172">
        <v>2022</v>
      </c>
      <c r="G1861" s="172">
        <v>2</v>
      </c>
      <c r="H1861" s="175"/>
      <c r="I1861" s="57" t="str">
        <f t="shared" si="363"/>
        <v>Q4</v>
      </c>
      <c r="J1861" s="175" t="s">
        <v>1901</v>
      </c>
      <c r="K1861" s="175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78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4">
        <v>0.17860000000000001</v>
      </c>
      <c r="AE1861" s="173">
        <f t="shared" si="366"/>
        <v>0</v>
      </c>
      <c r="AF1861" s="173" t="str">
        <f>IF(AND(COUNTIFS($J$18:J1861,J1861)=1,AE1861=1),1,"")</f>
        <v/>
      </c>
      <c r="AG1861" s="173" t="str">
        <f>IF(C1861="","",IF(AND(COUNTIFS($J$18:J1861,J1861)=1,C1861&lt;&gt;""),1,""))</f>
        <v/>
      </c>
      <c r="AH1861" s="173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2">
        <v>2021</v>
      </c>
      <c r="C1862" s="172">
        <v>11</v>
      </c>
      <c r="D1862" s="57" t="str">
        <f t="shared" si="360"/>
        <v>Q3</v>
      </c>
      <c r="E1862" s="16" t="s">
        <v>40</v>
      </c>
      <c r="F1862" s="172">
        <v>2022</v>
      </c>
      <c r="G1862" s="172">
        <v>2</v>
      </c>
      <c r="H1862" s="175"/>
      <c r="I1862" s="57" t="str">
        <f t="shared" si="363"/>
        <v>Q4</v>
      </c>
      <c r="J1862" s="175" t="s">
        <v>1901</v>
      </c>
      <c r="K1862" s="175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78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4">
        <v>0.17860000000000001</v>
      </c>
      <c r="AE1862" s="173">
        <f t="shared" si="366"/>
        <v>0</v>
      </c>
      <c r="AF1862" s="173" t="str">
        <f>IF(AND(COUNTIFS($J$18:J1862,J1862)=1,AE1862=1),1,"")</f>
        <v/>
      </c>
      <c r="AG1862" s="173" t="str">
        <f>IF(C1862="","",IF(AND(COUNTIFS($J$18:J1862,J1862)=1,C1862&lt;&gt;""),1,""))</f>
        <v/>
      </c>
      <c r="AH1862" s="173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2">
        <v>2021</v>
      </c>
      <c r="C1863" s="172">
        <v>11</v>
      </c>
      <c r="D1863" s="57" t="str">
        <f t="shared" si="360"/>
        <v>Q3</v>
      </c>
      <c r="E1863" s="16" t="s">
        <v>40</v>
      </c>
      <c r="F1863" s="172">
        <v>2022</v>
      </c>
      <c r="G1863" s="172">
        <v>2</v>
      </c>
      <c r="H1863" s="175"/>
      <c r="I1863" s="57" t="str">
        <f t="shared" si="363"/>
        <v>Q4</v>
      </c>
      <c r="J1863" s="175" t="s">
        <v>1904</v>
      </c>
      <c r="K1863" s="175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78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4">
        <v>0.14219999999999999</v>
      </c>
      <c r="AE1863" s="173">
        <f t="shared" si="366"/>
        <v>0</v>
      </c>
      <c r="AF1863" s="173" t="str">
        <f>IF(AND(COUNTIFS($J$18:J1863,J1863)=1,AE1863=1),1,"")</f>
        <v/>
      </c>
      <c r="AG1863" s="173">
        <f>IF(C1863="","",IF(AND(COUNTIFS($J$18:J1863,J1863)=1,C1863&lt;&gt;""),1,""))</f>
        <v>1</v>
      </c>
      <c r="AH1863" s="173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2">
        <v>2021</v>
      </c>
      <c r="C1864" s="172">
        <v>11</v>
      </c>
      <c r="D1864" s="57" t="str">
        <f t="shared" si="360"/>
        <v>Q3</v>
      </c>
      <c r="E1864" s="16" t="s">
        <v>40</v>
      </c>
      <c r="F1864" s="172">
        <v>2022</v>
      </c>
      <c r="G1864" s="172">
        <v>2</v>
      </c>
      <c r="H1864" s="175"/>
      <c r="I1864" s="57" t="str">
        <f t="shared" si="363"/>
        <v>Q4</v>
      </c>
      <c r="J1864" s="175" t="s">
        <v>1904</v>
      </c>
      <c r="K1864" s="175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78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4">
        <v>0.14219999999999999</v>
      </c>
      <c r="AE1864" s="173">
        <f t="shared" si="366"/>
        <v>0</v>
      </c>
      <c r="AF1864" s="173" t="str">
        <f>IF(AND(COUNTIFS($J$18:J1864,J1864)=1,AE1864=1),1,"")</f>
        <v/>
      </c>
      <c r="AG1864" s="173" t="str">
        <f>IF(C1864="","",IF(AND(COUNTIFS($J$18:J1864,J1864)=1,C1864&lt;&gt;""),1,""))</f>
        <v/>
      </c>
      <c r="AH1864" s="173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2">
        <v>2021</v>
      </c>
      <c r="C1865" s="172">
        <v>11</v>
      </c>
      <c r="D1865" s="57" t="str">
        <f t="shared" si="360"/>
        <v>Q3</v>
      </c>
      <c r="E1865" s="16" t="s">
        <v>40</v>
      </c>
      <c r="F1865" s="172">
        <v>2022</v>
      </c>
      <c r="G1865" s="172">
        <v>2</v>
      </c>
      <c r="H1865" s="175"/>
      <c r="I1865" s="57" t="str">
        <f t="shared" si="363"/>
        <v>Q4</v>
      </c>
      <c r="J1865" s="175" t="s">
        <v>1904</v>
      </c>
      <c r="K1865" s="175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78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4">
        <v>0.14219999999999999</v>
      </c>
      <c r="AE1865" s="173">
        <f t="shared" si="366"/>
        <v>0</v>
      </c>
      <c r="AF1865" s="173" t="str">
        <f>IF(AND(COUNTIFS($J$18:J1865,J1865)=1,AE1865=1),1,"")</f>
        <v/>
      </c>
      <c r="AG1865" s="173" t="str">
        <f>IF(C1865="","",IF(AND(COUNTIFS($J$18:J1865,J1865)=1,C1865&lt;&gt;""),1,""))</f>
        <v/>
      </c>
      <c r="AH1865" s="173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2">
        <v>2021</v>
      </c>
      <c r="C1866" s="172">
        <v>11</v>
      </c>
      <c r="D1866" s="57" t="str">
        <f t="shared" si="360"/>
        <v>Q3</v>
      </c>
      <c r="E1866" s="16" t="s">
        <v>40</v>
      </c>
      <c r="F1866" s="172">
        <v>2022</v>
      </c>
      <c r="G1866" s="172">
        <v>2</v>
      </c>
      <c r="H1866" s="175"/>
      <c r="I1866" s="57" t="str">
        <f t="shared" si="363"/>
        <v>Q4</v>
      </c>
      <c r="J1866" s="175" t="s">
        <v>1906</v>
      </c>
      <c r="K1866" s="175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78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4">
        <v>0.12759999999999999</v>
      </c>
      <c r="AE1866" s="173">
        <f t="shared" si="366"/>
        <v>0</v>
      </c>
      <c r="AF1866" s="173" t="str">
        <f>IF(AND(COUNTIFS($J$18:J1866,J1866)=1,AE1866=1),1,"")</f>
        <v/>
      </c>
      <c r="AG1866" s="173">
        <f>IF(C1866="","",IF(AND(COUNTIFS($J$18:J1866,J1866)=1,C1866&lt;&gt;""),1,""))</f>
        <v>1</v>
      </c>
      <c r="AH1866" s="173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2">
        <v>2021</v>
      </c>
      <c r="C1867" s="172">
        <v>11</v>
      </c>
      <c r="D1867" s="57" t="str">
        <f t="shared" si="360"/>
        <v>Q3</v>
      </c>
      <c r="E1867" s="16" t="s">
        <v>40</v>
      </c>
      <c r="F1867" s="172">
        <v>2022</v>
      </c>
      <c r="G1867" s="172">
        <v>2</v>
      </c>
      <c r="H1867" s="175"/>
      <c r="I1867" s="57" t="str">
        <f t="shared" si="363"/>
        <v>Q4</v>
      </c>
      <c r="J1867" s="175" t="s">
        <v>1906</v>
      </c>
      <c r="K1867" s="175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78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4">
        <v>0.12759999999999999</v>
      </c>
      <c r="AE1867" s="173">
        <f t="shared" si="366"/>
        <v>0</v>
      </c>
      <c r="AF1867" s="173" t="str">
        <f>IF(AND(COUNTIFS($J$18:J1867,J1867)=1,AE1867=1),1,"")</f>
        <v/>
      </c>
      <c r="AG1867" s="173" t="str">
        <f>IF(C1867="","",IF(AND(COUNTIFS($J$18:J1867,J1867)=1,C1867&lt;&gt;""),1,""))</f>
        <v/>
      </c>
      <c r="AH1867" s="173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2">
        <v>2021</v>
      </c>
      <c r="C1868" s="172">
        <v>12</v>
      </c>
      <c r="D1868" s="57" t="str">
        <f t="shared" si="360"/>
        <v>Q3</v>
      </c>
      <c r="E1868" s="16" t="s">
        <v>40</v>
      </c>
      <c r="F1868" s="172">
        <v>2022</v>
      </c>
      <c r="G1868" s="172">
        <v>2</v>
      </c>
      <c r="H1868" s="175"/>
      <c r="I1868" s="57" t="str">
        <f t="shared" si="363"/>
        <v>Q4</v>
      </c>
      <c r="J1868" s="175" t="s">
        <v>1883</v>
      </c>
      <c r="K1868" s="175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78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4">
        <v>8.0100000000000005E-2</v>
      </c>
      <c r="AE1868" s="173">
        <f t="shared" si="366"/>
        <v>0</v>
      </c>
      <c r="AF1868" s="173" t="str">
        <f>IF(AND(COUNTIFS($J$18:J1868,J1868)=1,AE1868=1),1,"")</f>
        <v/>
      </c>
      <c r="AG1868" s="173" t="str">
        <f>IF(C1868="","",IF(AND(COUNTIFS($J$18:J1868,J1868)=1,C1868&lt;&gt;""),1,""))</f>
        <v/>
      </c>
      <c r="AH1868" s="173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2">
        <v>2021</v>
      </c>
      <c r="C1869" s="172">
        <v>12</v>
      </c>
      <c r="D1869" s="57" t="str">
        <f t="shared" si="360"/>
        <v>Q3</v>
      </c>
      <c r="E1869" s="16" t="s">
        <v>40</v>
      </c>
      <c r="F1869" s="172">
        <v>2022</v>
      </c>
      <c r="G1869" s="172">
        <v>2</v>
      </c>
      <c r="H1869" s="175"/>
      <c r="I1869" s="57" t="str">
        <f t="shared" si="363"/>
        <v>Q4</v>
      </c>
      <c r="J1869" s="175" t="s">
        <v>1909</v>
      </c>
      <c r="K1869" s="175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78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4">
        <v>0.12</v>
      </c>
      <c r="AE1869" s="173">
        <f t="shared" si="366"/>
        <v>1</v>
      </c>
      <c r="AF1869" s="173">
        <f>IF(AND(COUNTIFS($J$18:J1869,J1869)=1,AE1869=1),1,"")</f>
        <v>1</v>
      </c>
      <c r="AG1869" s="173">
        <f>IF(C1869="","",IF(AND(COUNTIFS($J$18:J1869,J1869)=1,C1869&lt;&gt;""),1,""))</f>
        <v>1</v>
      </c>
      <c r="AH1869" s="173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2">
        <v>2021</v>
      </c>
      <c r="C1870" s="172">
        <v>3</v>
      </c>
      <c r="D1870" s="57" t="str">
        <f t="shared" si="360"/>
        <v>Q4</v>
      </c>
      <c r="E1870" s="16" t="s">
        <v>40</v>
      </c>
      <c r="F1870" s="172">
        <v>2022</v>
      </c>
      <c r="G1870" s="172">
        <v>3</v>
      </c>
      <c r="H1870" s="175"/>
      <c r="I1870" s="57" t="str">
        <f t="shared" si="363"/>
        <v>Q4</v>
      </c>
      <c r="J1870" s="175" t="s">
        <v>1862</v>
      </c>
      <c r="K1870" s="175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78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4">
        <v>9.8000000000000004E-2</v>
      </c>
      <c r="AE1870" s="173">
        <f t="shared" si="366"/>
        <v>0</v>
      </c>
      <c r="AF1870" s="173" t="str">
        <f>IF(AND(COUNTIFS($J$18:J1870,J1870)=1,AE1870=1),1,"")</f>
        <v/>
      </c>
      <c r="AG1870" s="173" t="str">
        <f>IF(C1870="","",IF(AND(COUNTIFS($J$18:J1870,J1870)=1,C1870&lt;&gt;""),1,""))</f>
        <v/>
      </c>
      <c r="AH1870" s="173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2">
        <v>2021</v>
      </c>
      <c r="C1871" s="172">
        <v>4</v>
      </c>
      <c r="D1871" s="57" t="str">
        <f t="shared" si="360"/>
        <v>Q1</v>
      </c>
      <c r="E1871" s="16" t="s">
        <v>40</v>
      </c>
      <c r="F1871" s="172">
        <v>2022</v>
      </c>
      <c r="G1871" s="172">
        <v>3</v>
      </c>
      <c r="H1871" s="175"/>
      <c r="I1871" s="57" t="str">
        <f t="shared" si="363"/>
        <v>Q4</v>
      </c>
      <c r="J1871" s="175" t="s">
        <v>1808</v>
      </c>
      <c r="K1871" s="175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78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4">
        <v>0.1361</v>
      </c>
      <c r="AE1871" s="173">
        <f t="shared" si="366"/>
        <v>1</v>
      </c>
      <c r="AF1871" s="173" t="str">
        <f>IF(AND(COUNTIFS($J$18:J1871,J1871)=1,AE1871=1),1,"")</f>
        <v/>
      </c>
      <c r="AG1871" s="173" t="str">
        <f>IF(C1871="","",IF(AND(COUNTIFS($J$18:J1871,J1871)=1,C1871&lt;&gt;""),1,""))</f>
        <v/>
      </c>
      <c r="AH1871" s="173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2">
        <v>2021</v>
      </c>
      <c r="C1872" s="172">
        <v>5</v>
      </c>
      <c r="D1872" s="57" t="str">
        <f t="shared" si="360"/>
        <v>Q1</v>
      </c>
      <c r="E1872" s="16" t="s">
        <v>40</v>
      </c>
      <c r="F1872" s="172">
        <v>2022</v>
      </c>
      <c r="G1872" s="172">
        <v>3</v>
      </c>
      <c r="H1872" s="175"/>
      <c r="I1872" s="57" t="str">
        <f t="shared" si="363"/>
        <v>Q4</v>
      </c>
      <c r="J1872" s="175" t="s">
        <v>1737</v>
      </c>
      <c r="K1872" s="175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78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4">
        <v>0.1318</v>
      </c>
      <c r="AE1872" s="173">
        <f t="shared" si="366"/>
        <v>1</v>
      </c>
      <c r="AF1872" s="173" t="str">
        <f>IF(AND(COUNTIFS($J$18:J1872,J1872)=1,AE1872=1),1,"")</f>
        <v/>
      </c>
      <c r="AG1872" s="173" t="str">
        <f>IF(C1872="","",IF(AND(COUNTIFS($J$18:J1872,J1872)=1,C1872&lt;&gt;""),1,""))</f>
        <v/>
      </c>
      <c r="AH1872" s="173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2">
        <v>2021</v>
      </c>
      <c r="C1873" s="172">
        <v>5</v>
      </c>
      <c r="D1873" s="57" t="str">
        <f t="shared" si="360"/>
        <v>Q1</v>
      </c>
      <c r="E1873" s="16" t="s">
        <v>40</v>
      </c>
      <c r="F1873" s="172">
        <v>2022</v>
      </c>
      <c r="G1873" s="172">
        <v>3</v>
      </c>
      <c r="H1873" s="175"/>
      <c r="I1873" s="57" t="str">
        <f t="shared" si="363"/>
        <v>Q4</v>
      </c>
      <c r="J1873" s="175" t="s">
        <v>1823</v>
      </c>
      <c r="K1873" s="175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78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4">
        <v>0.1062</v>
      </c>
      <c r="AE1873" s="173">
        <f t="shared" si="366"/>
        <v>1</v>
      </c>
      <c r="AF1873" s="173" t="str">
        <f>IF(AND(COUNTIFS($J$18:J1873,J1873)=1,AE1873=1),1,"")</f>
        <v/>
      </c>
      <c r="AG1873" s="173" t="str">
        <f>IF(C1873="","",IF(AND(COUNTIFS($J$18:J1873,J1873)=1,C1873&lt;&gt;""),1,""))</f>
        <v/>
      </c>
      <c r="AH1873" s="173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2">
        <v>2021</v>
      </c>
      <c r="C1874" s="172">
        <v>5</v>
      </c>
      <c r="D1874" s="57" t="str">
        <f t="shared" si="360"/>
        <v>Q1</v>
      </c>
      <c r="E1874" s="16" t="s">
        <v>40</v>
      </c>
      <c r="F1874" s="172">
        <v>2022</v>
      </c>
      <c r="G1874" s="172">
        <v>3</v>
      </c>
      <c r="H1874" s="175"/>
      <c r="I1874" s="57" t="str">
        <f t="shared" si="363"/>
        <v>Q4</v>
      </c>
      <c r="J1874" s="175" t="s">
        <v>1823</v>
      </c>
      <c r="K1874" s="175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78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4">
        <v>0.1062</v>
      </c>
      <c r="AE1874" s="173">
        <f t="shared" si="366"/>
        <v>1</v>
      </c>
      <c r="AF1874" s="173" t="str">
        <f>IF(AND(COUNTIFS($J$18:J1874,J1874)=1,AE1874=1),1,"")</f>
        <v/>
      </c>
      <c r="AG1874" s="173" t="str">
        <f>IF(C1874="","",IF(AND(COUNTIFS($J$18:J1874,J1874)=1,C1874&lt;&gt;""),1,""))</f>
        <v/>
      </c>
      <c r="AH1874" s="173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2">
        <v>2021</v>
      </c>
      <c r="C1875" s="172">
        <v>5</v>
      </c>
      <c r="D1875" s="57" t="str">
        <f t="shared" si="360"/>
        <v>Q1</v>
      </c>
      <c r="E1875" s="16" t="s">
        <v>40</v>
      </c>
      <c r="F1875" s="172">
        <v>2022</v>
      </c>
      <c r="G1875" s="172">
        <v>3</v>
      </c>
      <c r="H1875" s="175"/>
      <c r="I1875" s="57" t="str">
        <f t="shared" si="363"/>
        <v>Q4</v>
      </c>
      <c r="J1875" s="175" t="s">
        <v>1912</v>
      </c>
      <c r="K1875" s="175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78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4">
        <v>0.11020000000000001</v>
      </c>
      <c r="AE1875" s="173">
        <f t="shared" si="366"/>
        <v>0</v>
      </c>
      <c r="AF1875" s="173" t="str">
        <f>IF(AND(COUNTIFS($J$18:J1875,J1875)=1,AE1875=1),1,"")</f>
        <v/>
      </c>
      <c r="AG1875" s="173">
        <f>IF(C1875="","",IF(AND(COUNTIFS($J$18:J1875,J1875)=1,C1875&lt;&gt;""),1,""))</f>
        <v>1</v>
      </c>
      <c r="AH1875" s="173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2">
        <v>2021</v>
      </c>
      <c r="C1876" s="172">
        <v>5</v>
      </c>
      <c r="D1876" s="57" t="str">
        <f t="shared" si="360"/>
        <v>Q1</v>
      </c>
      <c r="E1876" s="16" t="s">
        <v>40</v>
      </c>
      <c r="F1876" s="172">
        <v>2022</v>
      </c>
      <c r="G1876" s="172">
        <v>3</v>
      </c>
      <c r="H1876" s="175"/>
      <c r="I1876" s="57" t="str">
        <f t="shared" si="363"/>
        <v>Q4</v>
      </c>
      <c r="J1876" s="175" t="s">
        <v>1913</v>
      </c>
      <c r="K1876" s="175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78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4">
        <v>8.4099999999999994E-2</v>
      </c>
      <c r="AE1876" s="173">
        <f t="shared" si="366"/>
        <v>0</v>
      </c>
      <c r="AF1876" s="173" t="str">
        <f>IF(AND(COUNTIFS($J$18:J1876,J1876)=1,AE1876=1),1,"")</f>
        <v/>
      </c>
      <c r="AG1876" s="173">
        <f>IF(C1876="","",IF(AND(COUNTIFS($J$18:J1876,J1876)=1,C1876&lt;&gt;""),1,""))</f>
        <v>1</v>
      </c>
      <c r="AH1876" s="173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2">
        <v>2021</v>
      </c>
      <c r="C1877" s="172">
        <v>7</v>
      </c>
      <c r="D1877" s="57" t="str">
        <f t="shared" si="360"/>
        <v>Q2</v>
      </c>
      <c r="E1877" s="16" t="s">
        <v>40</v>
      </c>
      <c r="F1877" s="172">
        <v>2022</v>
      </c>
      <c r="G1877" s="172">
        <v>3</v>
      </c>
      <c r="H1877" s="175"/>
      <c r="I1877" s="57" t="str">
        <f t="shared" si="363"/>
        <v>Q4</v>
      </c>
      <c r="J1877" s="175" t="s">
        <v>1914</v>
      </c>
      <c r="K1877" s="175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78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4">
        <v>0.1381</v>
      </c>
      <c r="AE1877" s="173">
        <f t="shared" si="366"/>
        <v>1</v>
      </c>
      <c r="AF1877" s="173">
        <f>IF(AND(COUNTIFS($J$18:J1877,J1877)=1,AE1877=1),1,"")</f>
        <v>1</v>
      </c>
      <c r="AG1877" s="173">
        <f>IF(C1877="","",IF(AND(COUNTIFS($J$18:J1877,J1877)=1,C1877&lt;&gt;""),1,""))</f>
        <v>1</v>
      </c>
      <c r="AH1877" s="173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2">
        <v>2021</v>
      </c>
      <c r="C1878" s="172">
        <v>7</v>
      </c>
      <c r="D1878" s="57" t="str">
        <f t="shared" si="360"/>
        <v>Q2</v>
      </c>
      <c r="E1878" s="16" t="s">
        <v>40</v>
      </c>
      <c r="F1878" s="172">
        <v>2022</v>
      </c>
      <c r="G1878" s="172">
        <v>3</v>
      </c>
      <c r="H1878" s="175"/>
      <c r="I1878" s="57" t="str">
        <f t="shared" si="363"/>
        <v>Q4</v>
      </c>
      <c r="J1878" s="175" t="s">
        <v>1914</v>
      </c>
      <c r="K1878" s="175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78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4">
        <v>0.1381</v>
      </c>
      <c r="AE1878" s="173">
        <f t="shared" si="366"/>
        <v>1</v>
      </c>
      <c r="AF1878" s="173" t="str">
        <f>IF(AND(COUNTIFS($J$18:J1878,J1878)=1,AE1878=1),1,"")</f>
        <v/>
      </c>
      <c r="AG1878" s="173" t="str">
        <f>IF(C1878="","",IF(AND(COUNTIFS($J$18:J1878,J1878)=1,C1878&lt;&gt;""),1,""))</f>
        <v/>
      </c>
      <c r="AH1878" s="173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2">
        <v>2021</v>
      </c>
      <c r="C1879" s="172">
        <v>7</v>
      </c>
      <c r="D1879" s="57" t="str">
        <f t="shared" si="360"/>
        <v>Q2</v>
      </c>
      <c r="E1879" s="16" t="s">
        <v>40</v>
      </c>
      <c r="F1879" s="172">
        <v>2022</v>
      </c>
      <c r="G1879" s="172">
        <v>3</v>
      </c>
      <c r="H1879" s="175"/>
      <c r="I1879" s="57" t="str">
        <f t="shared" si="363"/>
        <v>Q4</v>
      </c>
      <c r="J1879" s="175" t="s">
        <v>1916</v>
      </c>
      <c r="K1879" s="175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78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4">
        <v>0.1041</v>
      </c>
      <c r="AE1879" s="173">
        <f t="shared" si="366"/>
        <v>0</v>
      </c>
      <c r="AF1879" s="173" t="str">
        <f>IF(AND(COUNTIFS($J$18:J1879,J1879)=1,AE1879=1),1,"")</f>
        <v/>
      </c>
      <c r="AG1879" s="173">
        <f>IF(C1879="","",IF(AND(COUNTIFS($J$18:J1879,J1879)=1,C1879&lt;&gt;""),1,""))</f>
        <v>1</v>
      </c>
      <c r="AH1879" s="173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2">
        <v>2021</v>
      </c>
      <c r="C1880" s="172">
        <v>8</v>
      </c>
      <c r="D1880" s="57" t="str">
        <f t="shared" si="360"/>
        <v>Q2</v>
      </c>
      <c r="E1880" s="16" t="s">
        <v>40</v>
      </c>
      <c r="F1880" s="172">
        <v>2022</v>
      </c>
      <c r="G1880" s="172">
        <v>3</v>
      </c>
      <c r="H1880" s="175"/>
      <c r="I1880" s="57" t="str">
        <f t="shared" si="363"/>
        <v>Q4</v>
      </c>
      <c r="J1880" s="175" t="s">
        <v>1918</v>
      </c>
      <c r="K1880" s="175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78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4">
        <v>0.1482</v>
      </c>
      <c r="AE1880" s="173">
        <f t="shared" si="366"/>
        <v>0</v>
      </c>
      <c r="AF1880" s="173" t="str">
        <f>IF(AND(COUNTIFS($J$18:J1880,J1880)=1,AE1880=1),1,"")</f>
        <v/>
      </c>
      <c r="AG1880" s="173">
        <f>IF(C1880="","",IF(AND(COUNTIFS($J$18:J1880,J1880)=1,C1880&lt;&gt;""),1,""))</f>
        <v>1</v>
      </c>
      <c r="AH1880" s="173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2">
        <v>2021</v>
      </c>
      <c r="C1881" s="172">
        <v>8</v>
      </c>
      <c r="D1881" s="57" t="str">
        <f t="shared" si="360"/>
        <v>Q2</v>
      </c>
      <c r="E1881" s="16" t="s">
        <v>40</v>
      </c>
      <c r="F1881" s="172">
        <v>2022</v>
      </c>
      <c r="G1881" s="172">
        <v>3</v>
      </c>
      <c r="H1881" s="175"/>
      <c r="I1881" s="57" t="str">
        <f t="shared" si="363"/>
        <v>Q4</v>
      </c>
      <c r="J1881" s="175" t="s">
        <v>1918</v>
      </c>
      <c r="K1881" s="175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78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4">
        <v>0.1482</v>
      </c>
      <c r="AE1881" s="173">
        <f t="shared" si="366"/>
        <v>0</v>
      </c>
      <c r="AF1881" s="173" t="str">
        <f>IF(AND(COUNTIFS($J$18:J1881,J1881)=1,AE1881=1),1,"")</f>
        <v/>
      </c>
      <c r="AG1881" s="173" t="str">
        <f>IF(C1881="","",IF(AND(COUNTIFS($J$18:J1881,J1881)=1,C1881&lt;&gt;""),1,""))</f>
        <v/>
      </c>
      <c r="AH1881" s="173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2">
        <v>2021</v>
      </c>
      <c r="C1882" s="172">
        <v>10</v>
      </c>
      <c r="D1882" s="57" t="str">
        <f t="shared" si="360"/>
        <v>Q3</v>
      </c>
      <c r="E1882" s="16" t="s">
        <v>40</v>
      </c>
      <c r="F1882" s="172">
        <v>2022</v>
      </c>
      <c r="G1882" s="172">
        <v>3</v>
      </c>
      <c r="H1882" s="175"/>
      <c r="I1882" s="57" t="str">
        <f t="shared" si="363"/>
        <v>Q4</v>
      </c>
      <c r="J1882" s="175" t="s">
        <v>1920</v>
      </c>
      <c r="K1882" s="175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78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4">
        <v>0.24199999999999999</v>
      </c>
      <c r="AE1882" s="173">
        <f t="shared" si="366"/>
        <v>1</v>
      </c>
      <c r="AF1882" s="173">
        <f>IF(AND(COUNTIFS($J$18:J1882,J1882)=1,AE1882=1),1,"")</f>
        <v>1</v>
      </c>
      <c r="AG1882" s="173">
        <f>IF(C1882="","",IF(AND(COUNTIFS($J$18:J1882,J1882)=1,C1882&lt;&gt;""),1,""))</f>
        <v>1</v>
      </c>
      <c r="AH1882" s="173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2">
        <v>2021</v>
      </c>
      <c r="C1883" s="172">
        <v>10</v>
      </c>
      <c r="D1883" s="57" t="str">
        <f t="shared" si="360"/>
        <v>Q3</v>
      </c>
      <c r="E1883" s="16" t="s">
        <v>40</v>
      </c>
      <c r="F1883" s="172">
        <v>2022</v>
      </c>
      <c r="G1883" s="172">
        <v>3</v>
      </c>
      <c r="H1883" s="175"/>
      <c r="I1883" s="57" t="str">
        <f t="shared" si="363"/>
        <v>Q4</v>
      </c>
      <c r="J1883" s="175" t="s">
        <v>1922</v>
      </c>
      <c r="K1883" s="175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78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4">
        <v>0.1206</v>
      </c>
      <c r="AE1883" s="173">
        <f t="shared" si="366"/>
        <v>0</v>
      </c>
      <c r="AF1883" s="173" t="str">
        <f>IF(AND(COUNTIFS($J$18:J1883,J1883)=1,AE1883=1),1,"")</f>
        <v/>
      </c>
      <c r="AG1883" s="173">
        <f>IF(C1883="","",IF(AND(COUNTIFS($J$18:J1883,J1883)=1,C1883&lt;&gt;""),1,""))</f>
        <v>1</v>
      </c>
      <c r="AH1883" s="173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2">
        <v>2021</v>
      </c>
      <c r="C1884" s="172">
        <v>10</v>
      </c>
      <c r="D1884" s="57" t="str">
        <f t="shared" si="360"/>
        <v>Q3</v>
      </c>
      <c r="E1884" s="16" t="s">
        <v>40</v>
      </c>
      <c r="F1884" s="172">
        <v>2022</v>
      </c>
      <c r="G1884" s="172">
        <v>3</v>
      </c>
      <c r="H1884" s="175"/>
      <c r="I1884" s="57" t="str">
        <f t="shared" si="363"/>
        <v>Q4</v>
      </c>
      <c r="J1884" s="175" t="s">
        <v>1922</v>
      </c>
      <c r="K1884" s="175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78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4">
        <v>0.1206</v>
      </c>
      <c r="AE1884" s="173">
        <f t="shared" si="366"/>
        <v>0</v>
      </c>
      <c r="AF1884" s="173" t="str">
        <f>IF(AND(COUNTIFS($J$18:J1884,J1884)=1,AE1884=1),1,"")</f>
        <v/>
      </c>
      <c r="AG1884" s="173" t="str">
        <f>IF(C1884="","",IF(AND(COUNTIFS($J$18:J1884,J1884)=1,C1884&lt;&gt;""),1,""))</f>
        <v/>
      </c>
      <c r="AH1884" s="173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2">
        <v>2021</v>
      </c>
      <c r="C1885" s="172">
        <v>11</v>
      </c>
      <c r="D1885" s="57" t="str">
        <f t="shared" si="360"/>
        <v>Q3</v>
      </c>
      <c r="E1885" s="16" t="s">
        <v>40</v>
      </c>
      <c r="F1885" s="172">
        <v>2022</v>
      </c>
      <c r="G1885" s="172">
        <v>3</v>
      </c>
      <c r="H1885" s="175"/>
      <c r="I1885" s="57" t="str">
        <f t="shared" si="363"/>
        <v>Q4</v>
      </c>
      <c r="J1885" s="175" t="s">
        <v>1923</v>
      </c>
      <c r="K1885" s="175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78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4">
        <v>0.11940000000000001</v>
      </c>
      <c r="AE1885" s="173">
        <f t="shared" si="366"/>
        <v>1</v>
      </c>
      <c r="AF1885" s="173">
        <f>IF(AND(COUNTIFS($J$18:J1885,J1885)=1,AE1885=1),1,"")</f>
        <v>1</v>
      </c>
      <c r="AG1885" s="173">
        <f>IF(C1885="","",IF(AND(COUNTIFS($J$18:J1885,J1885)=1,C1885&lt;&gt;""),1,""))</f>
        <v>1</v>
      </c>
      <c r="AH1885" s="173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2">
        <v>2021</v>
      </c>
      <c r="C1886" s="172">
        <v>12</v>
      </c>
      <c r="D1886" s="57" t="str">
        <f t="shared" si="360"/>
        <v>Q3</v>
      </c>
      <c r="E1886" s="16" t="s">
        <v>40</v>
      </c>
      <c r="F1886" s="172">
        <v>2022</v>
      </c>
      <c r="G1886" s="172">
        <v>3</v>
      </c>
      <c r="H1886" s="175"/>
      <c r="I1886" s="57" t="str">
        <f t="shared" si="363"/>
        <v>Q4</v>
      </c>
      <c r="J1886" s="175" t="s">
        <v>1924</v>
      </c>
      <c r="K1886" s="175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78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4">
        <v>0.13389999999999999</v>
      </c>
      <c r="AE1886" s="173">
        <f t="shared" si="366"/>
        <v>0</v>
      </c>
      <c r="AF1886" s="173" t="str">
        <f>IF(AND(COUNTIFS($J$18:J1886,J1886)=1,AE1886=1),1,"")</f>
        <v/>
      </c>
      <c r="AG1886" s="173">
        <f>IF(C1886="","",IF(AND(COUNTIFS($J$18:J1886,J1886)=1,C1886&lt;&gt;""),1,""))</f>
        <v>1</v>
      </c>
      <c r="AH1886" s="173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2">
        <v>2021</v>
      </c>
      <c r="C1887" s="172">
        <v>12</v>
      </c>
      <c r="D1887" s="57" t="str">
        <f t="shared" si="360"/>
        <v>Q3</v>
      </c>
      <c r="E1887" s="16" t="s">
        <v>40</v>
      </c>
      <c r="F1887" s="172">
        <v>2022</v>
      </c>
      <c r="G1887" s="172">
        <v>3</v>
      </c>
      <c r="H1887" s="175"/>
      <c r="I1887" s="57" t="str">
        <f t="shared" si="363"/>
        <v>Q4</v>
      </c>
      <c r="J1887" s="175" t="s">
        <v>1924</v>
      </c>
      <c r="K1887" s="175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78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4">
        <v>0.13389999999999999</v>
      </c>
      <c r="AE1887" s="173">
        <f t="shared" si="366"/>
        <v>0</v>
      </c>
      <c r="AF1887" s="173" t="str">
        <f>IF(AND(COUNTIFS($J$18:J1887,J1887)=1,AE1887=1),1,"")</f>
        <v/>
      </c>
      <c r="AG1887" s="173" t="str">
        <f>IF(C1887="","",IF(AND(COUNTIFS($J$18:J1887,J1887)=1,C1887&lt;&gt;""),1,""))</f>
        <v/>
      </c>
      <c r="AH1887" s="173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2">
        <v>2021</v>
      </c>
      <c r="C1888" s="172">
        <v>12</v>
      </c>
      <c r="D1888" s="57" t="str">
        <f t="shared" si="360"/>
        <v>Q3</v>
      </c>
      <c r="E1888" s="16" t="s">
        <v>40</v>
      </c>
      <c r="F1888" s="172">
        <v>2022</v>
      </c>
      <c r="G1888" s="172">
        <v>3</v>
      </c>
      <c r="H1888" s="175"/>
      <c r="I1888" s="57" t="str">
        <f t="shared" si="363"/>
        <v>Q4</v>
      </c>
      <c r="J1888" s="175" t="s">
        <v>1926</v>
      </c>
      <c r="K1888" s="175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78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4">
        <v>0.18290000000000001</v>
      </c>
      <c r="AE1888" s="173">
        <f t="shared" si="366"/>
        <v>0</v>
      </c>
      <c r="AF1888" s="173" t="str">
        <f>IF(AND(COUNTIFS($J$18:J1888,J1888)=1,AE1888=1),1,"")</f>
        <v/>
      </c>
      <c r="AG1888" s="173">
        <f>IF(C1888="","",IF(AND(COUNTIFS($J$18:J1888,J1888)=1,C1888&lt;&gt;""),1,""))</f>
        <v>1</v>
      </c>
      <c r="AH1888" s="173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2">
        <v>2021</v>
      </c>
      <c r="C1889" s="172">
        <v>11</v>
      </c>
      <c r="D1889" s="57" t="str">
        <f t="shared" si="360"/>
        <v>Q3</v>
      </c>
      <c r="E1889" s="16" t="s">
        <v>40</v>
      </c>
      <c r="F1889" s="172">
        <v>2022</v>
      </c>
      <c r="G1889" s="172">
        <v>3</v>
      </c>
      <c r="H1889" s="175"/>
      <c r="I1889" s="57" t="str">
        <f t="shared" si="363"/>
        <v>Q4</v>
      </c>
      <c r="J1889" s="175" t="s">
        <v>1889</v>
      </c>
      <c r="K1889" s="175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78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4">
        <v>0.1772</v>
      </c>
      <c r="AE1889" s="173">
        <f t="shared" si="366"/>
        <v>1</v>
      </c>
      <c r="AF1889" s="173" t="str">
        <f>IF(AND(COUNTIFS($J$18:J1889,J1889)=1,AE1889=1),1,"")</f>
        <v/>
      </c>
      <c r="AG1889" s="173" t="str">
        <f>IF(C1889="","",IF(AND(COUNTIFS($J$18:J1889,J1889)=1,C1889&lt;&gt;""),1,""))</f>
        <v/>
      </c>
      <c r="AH1889" s="173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2">
        <v>2021</v>
      </c>
      <c r="C1890" s="172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2">
        <v>2022</v>
      </c>
      <c r="G1890" s="172">
        <v>4</v>
      </c>
      <c r="H1890" s="175"/>
      <c r="I1890" s="57" t="str">
        <f t="shared" si="363"/>
        <v>Q1</v>
      </c>
      <c r="J1890" s="175" t="s">
        <v>1861</v>
      </c>
      <c r="K1890" s="175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78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4">
        <v>8.5300000000000001E-2</v>
      </c>
      <c r="AE1890" s="173">
        <f t="shared" si="366"/>
        <v>0</v>
      </c>
      <c r="AF1890" s="173" t="str">
        <f>IF(AND(COUNTIFS($J$18:J1890,J1890)=1,AE1890=1),1,"")</f>
        <v/>
      </c>
      <c r="AG1890" s="173" t="str">
        <f>IF(C1890="","",IF(AND(COUNTIFS($J$18:J1890,J1890)=1,C1890&lt;&gt;""),1,""))</f>
        <v/>
      </c>
      <c r="AH1890" s="173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2">
        <v>2021</v>
      </c>
      <c r="C1891" s="172">
        <v>1</v>
      </c>
      <c r="D1891" s="57" t="str">
        <f t="shared" si="373"/>
        <v>Q4</v>
      </c>
      <c r="E1891" s="16" t="s">
        <v>41</v>
      </c>
      <c r="F1891" s="172">
        <v>2022</v>
      </c>
      <c r="G1891" s="172">
        <v>4</v>
      </c>
      <c r="H1891" s="175"/>
      <c r="I1891" s="57" t="str">
        <f t="shared" si="363"/>
        <v>Q1</v>
      </c>
      <c r="J1891" s="175" t="s">
        <v>1861</v>
      </c>
      <c r="K1891" s="175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78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4">
        <v>8.5300000000000001E-2</v>
      </c>
      <c r="AE1891" s="173">
        <f t="shared" si="366"/>
        <v>0</v>
      </c>
      <c r="AF1891" s="173" t="str">
        <f>IF(AND(COUNTIFS($J$18:J1891,J1891)=1,AE1891=1),1,"")</f>
        <v/>
      </c>
      <c r="AG1891" s="173" t="str">
        <f>IF(C1891="","",IF(AND(COUNTIFS($J$18:J1891,J1891)=1,C1891&lt;&gt;""),1,""))</f>
        <v/>
      </c>
      <c r="AH1891" s="173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2">
        <v>2021</v>
      </c>
      <c r="C1892" s="172">
        <v>3</v>
      </c>
      <c r="D1892" s="57" t="str">
        <f t="shared" si="373"/>
        <v>Q4</v>
      </c>
      <c r="E1892" s="16" t="s">
        <v>41</v>
      </c>
      <c r="F1892" s="172">
        <v>2022</v>
      </c>
      <c r="G1892" s="172">
        <v>4</v>
      </c>
      <c r="H1892" s="175"/>
      <c r="I1892" s="57" t="str">
        <f t="shared" si="363"/>
        <v>Q1</v>
      </c>
      <c r="J1892" s="175" t="s">
        <v>1782</v>
      </c>
      <c r="K1892" s="175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78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4">
        <v>8.8300000000000003E-2</v>
      </c>
      <c r="AE1892" s="173">
        <f t="shared" si="366"/>
        <v>0</v>
      </c>
      <c r="AF1892" s="173" t="str">
        <f>IF(AND(COUNTIFS($J$18:J1892,J1892)=1,AE1892=1),1,"")</f>
        <v/>
      </c>
      <c r="AG1892" s="173" t="str">
        <f>IF(C1892="","",IF(AND(COUNTIFS($J$18:J1892,J1892)=1,C1892&lt;&gt;""),1,""))</f>
        <v/>
      </c>
      <c r="AH1892" s="173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2">
        <v>2021</v>
      </c>
      <c r="C1893" s="172">
        <v>3</v>
      </c>
      <c r="D1893" s="57" t="str">
        <f t="shared" si="373"/>
        <v>Q4</v>
      </c>
      <c r="E1893" s="16" t="s">
        <v>41</v>
      </c>
      <c r="F1893" s="172">
        <v>2022</v>
      </c>
      <c r="G1893" s="172">
        <v>4</v>
      </c>
      <c r="H1893" s="175"/>
      <c r="I1893" s="57" t="str">
        <f t="shared" si="363"/>
        <v>Q1</v>
      </c>
      <c r="J1893" s="175" t="s">
        <v>1782</v>
      </c>
      <c r="K1893" s="175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78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4">
        <v>8.8300000000000003E-2</v>
      </c>
      <c r="AE1893" s="173">
        <f t="shared" si="366"/>
        <v>0</v>
      </c>
      <c r="AF1893" s="173" t="str">
        <f>IF(AND(COUNTIFS($J$18:J1893,J1893)=1,AE1893=1),1,"")</f>
        <v/>
      </c>
      <c r="AG1893" s="173" t="str">
        <f>IF(C1893="","",IF(AND(COUNTIFS($J$18:J1893,J1893)=1,C1893&lt;&gt;""),1,""))</f>
        <v/>
      </c>
      <c r="AH1893" s="173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2">
        <v>2021</v>
      </c>
      <c r="C1894" s="172">
        <v>3</v>
      </c>
      <c r="D1894" s="57" t="str">
        <f t="shared" si="373"/>
        <v>Q4</v>
      </c>
      <c r="E1894" s="16" t="s">
        <v>41</v>
      </c>
      <c r="F1894" s="172">
        <v>2022</v>
      </c>
      <c r="G1894" s="172">
        <v>4</v>
      </c>
      <c r="H1894" s="175"/>
      <c r="I1894" s="57" t="str">
        <f t="shared" si="363"/>
        <v>Q1</v>
      </c>
      <c r="J1894" s="175" t="s">
        <v>1782</v>
      </c>
      <c r="K1894" s="175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78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4">
        <v>8.8300000000000003E-2</v>
      </c>
      <c r="AE1894" s="173">
        <f t="shared" si="366"/>
        <v>0</v>
      </c>
      <c r="AF1894" s="173" t="str">
        <f>IF(AND(COUNTIFS($J$18:J1894,J1894)=1,AE1894=1),1,"")</f>
        <v/>
      </c>
      <c r="AG1894" s="173" t="str">
        <f>IF(C1894="","",IF(AND(COUNTIFS($J$18:J1894,J1894)=1,C1894&lt;&gt;""),1,""))</f>
        <v/>
      </c>
      <c r="AH1894" s="173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2">
        <v>2021</v>
      </c>
      <c r="C1895" s="172">
        <v>3</v>
      </c>
      <c r="D1895" s="57" t="str">
        <f t="shared" si="373"/>
        <v>Q4</v>
      </c>
      <c r="E1895" s="16" t="s">
        <v>41</v>
      </c>
      <c r="F1895" s="172">
        <v>2022</v>
      </c>
      <c r="G1895" s="172">
        <v>4</v>
      </c>
      <c r="H1895" s="175"/>
      <c r="I1895" s="57" t="str">
        <f t="shared" si="363"/>
        <v>Q1</v>
      </c>
      <c r="J1895" s="175" t="s">
        <v>1721</v>
      </c>
      <c r="K1895" s="175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78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4">
        <v>0.17100000000000001</v>
      </c>
      <c r="AE1895" s="173">
        <f t="shared" si="366"/>
        <v>0</v>
      </c>
      <c r="AF1895" s="173" t="str">
        <f>IF(AND(COUNTIFS($J$18:J1895,J1895)=1,AE1895=1),1,"")</f>
        <v/>
      </c>
      <c r="AG1895" s="173" t="str">
        <f>IF(C1895="","",IF(AND(COUNTIFS($J$18:J1895,J1895)=1,C1895&lt;&gt;""),1,""))</f>
        <v/>
      </c>
      <c r="AH1895" s="173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2">
        <v>2021</v>
      </c>
      <c r="C1896" s="172">
        <v>3</v>
      </c>
      <c r="D1896" s="57" t="str">
        <f t="shared" si="373"/>
        <v>Q4</v>
      </c>
      <c r="E1896" s="16" t="s">
        <v>41</v>
      </c>
      <c r="F1896" s="172">
        <v>2022</v>
      </c>
      <c r="G1896" s="172">
        <v>4</v>
      </c>
      <c r="H1896" s="175"/>
      <c r="I1896" s="57" t="str">
        <f t="shared" si="363"/>
        <v>Q1</v>
      </c>
      <c r="J1896" s="175" t="s">
        <v>1721</v>
      </c>
      <c r="K1896" s="175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78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4">
        <v>0.17100000000000001</v>
      </c>
      <c r="AE1896" s="173">
        <f t="shared" si="366"/>
        <v>0</v>
      </c>
      <c r="AF1896" s="173" t="str">
        <f>IF(AND(COUNTIFS($J$18:J1896,J1896)=1,AE1896=1),1,"")</f>
        <v/>
      </c>
      <c r="AG1896" s="173" t="str">
        <f>IF(C1896="","",IF(AND(COUNTIFS($J$18:J1896,J1896)=1,C1896&lt;&gt;""),1,""))</f>
        <v/>
      </c>
      <c r="AH1896" s="173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2">
        <v>2021</v>
      </c>
      <c r="C1897" s="172">
        <v>3</v>
      </c>
      <c r="D1897" s="57" t="str">
        <f t="shared" si="373"/>
        <v>Q4</v>
      </c>
      <c r="E1897" s="16" t="s">
        <v>41</v>
      </c>
      <c r="F1897" s="172">
        <v>2022</v>
      </c>
      <c r="G1897" s="172">
        <v>4</v>
      </c>
      <c r="H1897" s="175"/>
      <c r="I1897" s="57" t="str">
        <f t="shared" si="363"/>
        <v>Q1</v>
      </c>
      <c r="J1897" s="175" t="s">
        <v>1927</v>
      </c>
      <c r="K1897" s="175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78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4">
        <v>8.2699999999999996E-2</v>
      </c>
      <c r="AE1897" s="173">
        <f t="shared" si="366"/>
        <v>0</v>
      </c>
      <c r="AF1897" s="173" t="str">
        <f>IF(AND(COUNTIFS($J$18:J1897,J1897)=1,AE1897=1),1,"")</f>
        <v/>
      </c>
      <c r="AG1897" s="173">
        <f>IF(C1897="","",IF(AND(COUNTIFS($J$18:J1897,J1897)=1,C1897&lt;&gt;""),1,""))</f>
        <v>1</v>
      </c>
      <c r="AH1897" s="173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2">
        <v>2021</v>
      </c>
      <c r="C1898" s="172">
        <v>3</v>
      </c>
      <c r="D1898" s="57" t="str">
        <f t="shared" si="373"/>
        <v>Q4</v>
      </c>
      <c r="E1898" s="16" t="s">
        <v>41</v>
      </c>
      <c r="F1898" s="172">
        <v>2022</v>
      </c>
      <c r="G1898" s="172">
        <v>4</v>
      </c>
      <c r="H1898" s="175"/>
      <c r="I1898" s="57" t="str">
        <f t="shared" si="363"/>
        <v>Q1</v>
      </c>
      <c r="J1898" s="175" t="s">
        <v>1927</v>
      </c>
      <c r="K1898" s="175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78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4">
        <v>8.2699999999999996E-2</v>
      </c>
      <c r="AE1898" s="173">
        <f t="shared" si="366"/>
        <v>0</v>
      </c>
      <c r="AF1898" s="173" t="str">
        <f>IF(AND(COUNTIFS($J$18:J1898,J1898)=1,AE1898=1),1,"")</f>
        <v/>
      </c>
      <c r="AG1898" s="173" t="str">
        <f>IF(C1898="","",IF(AND(COUNTIFS($J$18:J1898,J1898)=1,C1898&lt;&gt;""),1,""))</f>
        <v/>
      </c>
      <c r="AH1898" s="173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2">
        <v>2021</v>
      </c>
      <c r="C1899" s="172">
        <v>3</v>
      </c>
      <c r="D1899" s="57" t="str">
        <f t="shared" si="373"/>
        <v>Q4</v>
      </c>
      <c r="E1899" s="16" t="s">
        <v>41</v>
      </c>
      <c r="F1899" s="172">
        <v>2022</v>
      </c>
      <c r="G1899" s="172">
        <v>4</v>
      </c>
      <c r="H1899" s="175"/>
      <c r="I1899" s="57" t="str">
        <f t="shared" si="363"/>
        <v>Q1</v>
      </c>
      <c r="J1899" s="175" t="s">
        <v>1927</v>
      </c>
      <c r="K1899" s="175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78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4">
        <v>8.2699999999999996E-2</v>
      </c>
      <c r="AE1899" s="173">
        <f t="shared" si="366"/>
        <v>0</v>
      </c>
      <c r="AF1899" s="173" t="str">
        <f>IF(AND(COUNTIFS($J$18:J1899,J1899)=1,AE1899=1),1,"")</f>
        <v/>
      </c>
      <c r="AG1899" s="173" t="str">
        <f>IF(C1899="","",IF(AND(COUNTIFS($J$18:J1899,J1899)=1,C1899&lt;&gt;""),1,""))</f>
        <v/>
      </c>
      <c r="AH1899" s="173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2">
        <v>2021</v>
      </c>
      <c r="C1900" s="172">
        <v>3</v>
      </c>
      <c r="D1900" s="57" t="str">
        <f t="shared" si="373"/>
        <v>Q4</v>
      </c>
      <c r="E1900" s="16" t="s">
        <v>41</v>
      </c>
      <c r="F1900" s="172">
        <v>2022</v>
      </c>
      <c r="G1900" s="172">
        <v>4</v>
      </c>
      <c r="H1900" s="175"/>
      <c r="I1900" s="57" t="str">
        <f t="shared" si="363"/>
        <v>Q1</v>
      </c>
      <c r="J1900" s="175" t="s">
        <v>1927</v>
      </c>
      <c r="K1900" s="175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78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4">
        <v>8.2699999999999996E-2</v>
      </c>
      <c r="AE1900" s="173">
        <f t="shared" si="366"/>
        <v>0</v>
      </c>
      <c r="AF1900" s="173" t="str">
        <f>IF(AND(COUNTIFS($J$18:J1900,J1900)=1,AE1900=1),1,"")</f>
        <v/>
      </c>
      <c r="AG1900" s="173" t="str">
        <f>IF(C1900="","",IF(AND(COUNTIFS($J$18:J1900,J1900)=1,C1900&lt;&gt;""),1,""))</f>
        <v/>
      </c>
      <c r="AH1900" s="173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2">
        <v>2021</v>
      </c>
      <c r="C1901" s="172">
        <v>4</v>
      </c>
      <c r="D1901" s="57" t="str">
        <f t="shared" si="373"/>
        <v>Q1</v>
      </c>
      <c r="E1901" s="16" t="s">
        <v>41</v>
      </c>
      <c r="F1901" s="172">
        <v>2022</v>
      </c>
      <c r="G1901" s="172">
        <v>4</v>
      </c>
      <c r="H1901" s="175"/>
      <c r="I1901" s="57" t="str">
        <f t="shared" si="363"/>
        <v>Q1</v>
      </c>
      <c r="J1901" s="175" t="s">
        <v>1930</v>
      </c>
      <c r="K1901" s="175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78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4">
        <v>7.6200000000000004E-2</v>
      </c>
      <c r="AE1901" s="173">
        <f t="shared" si="366"/>
        <v>0</v>
      </c>
      <c r="AF1901" s="173" t="str">
        <f>IF(AND(COUNTIFS($J$18:J1901,J1901)=1,AE1901=1),1,"")</f>
        <v/>
      </c>
      <c r="AG1901" s="173">
        <f>IF(C1901="","",IF(AND(COUNTIFS($J$18:J1901,J1901)=1,C1901&lt;&gt;""),1,""))</f>
        <v>1</v>
      </c>
      <c r="AH1901" s="173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2">
        <v>2021</v>
      </c>
      <c r="C1902" s="172">
        <v>4</v>
      </c>
      <c r="D1902" s="57" t="str">
        <f t="shared" si="373"/>
        <v>Q1</v>
      </c>
      <c r="E1902" s="16" t="s">
        <v>41</v>
      </c>
      <c r="F1902" s="172">
        <v>2022</v>
      </c>
      <c r="G1902" s="172">
        <v>4</v>
      </c>
      <c r="H1902" s="175"/>
      <c r="I1902" s="57" t="str">
        <f t="shared" si="363"/>
        <v>Q1</v>
      </c>
      <c r="J1902" s="175" t="s">
        <v>1930</v>
      </c>
      <c r="K1902" s="175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78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4">
        <v>7.6200000000000004E-2</v>
      </c>
      <c r="AE1902" s="173">
        <f t="shared" si="366"/>
        <v>0</v>
      </c>
      <c r="AF1902" s="173" t="str">
        <f>IF(AND(COUNTIFS($J$18:J1902,J1902)=1,AE1902=1),1,"")</f>
        <v/>
      </c>
      <c r="AG1902" s="173" t="str">
        <f>IF(C1902="","",IF(AND(COUNTIFS($J$18:J1902,J1902)=1,C1902&lt;&gt;""),1,""))</f>
        <v/>
      </c>
      <c r="AH1902" s="173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2">
        <v>2021</v>
      </c>
      <c r="C1903" s="172">
        <v>5</v>
      </c>
      <c r="D1903" s="57" t="str">
        <f t="shared" si="373"/>
        <v>Q1</v>
      </c>
      <c r="E1903" s="16" t="s">
        <v>41</v>
      </c>
      <c r="F1903" s="172">
        <v>2022</v>
      </c>
      <c r="G1903" s="172">
        <v>4</v>
      </c>
      <c r="H1903" s="175"/>
      <c r="I1903" s="57" t="str">
        <f t="shared" si="363"/>
        <v>Q1</v>
      </c>
      <c r="J1903" s="175" t="s">
        <v>1913</v>
      </c>
      <c r="K1903" s="175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78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4">
        <v>8.4099999999999994E-2</v>
      </c>
      <c r="AE1903" s="173">
        <f t="shared" si="366"/>
        <v>0</v>
      </c>
      <c r="AF1903" s="173" t="str">
        <f>IF(AND(COUNTIFS($J$18:J1903,J1903)=1,AE1903=1),1,"")</f>
        <v/>
      </c>
      <c r="AG1903" s="173" t="str">
        <f>IF(C1903="","",IF(AND(COUNTIFS($J$18:J1903,J1903)=1,C1903&lt;&gt;""),1,""))</f>
        <v/>
      </c>
      <c r="AH1903" s="173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2">
        <v>2021</v>
      </c>
      <c r="C1904" s="172">
        <v>5</v>
      </c>
      <c r="D1904" s="57" t="str">
        <f t="shared" si="373"/>
        <v>Q1</v>
      </c>
      <c r="E1904" s="16" t="s">
        <v>41</v>
      </c>
      <c r="F1904" s="172">
        <v>2022</v>
      </c>
      <c r="G1904" s="172">
        <v>4</v>
      </c>
      <c r="H1904" s="175"/>
      <c r="I1904" s="57" t="str">
        <f t="shared" si="363"/>
        <v>Q1</v>
      </c>
      <c r="J1904" s="175" t="s">
        <v>1912</v>
      </c>
      <c r="K1904" s="175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78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4">
        <v>0.11020000000000001</v>
      </c>
      <c r="AE1904" s="173">
        <f t="shared" si="366"/>
        <v>0</v>
      </c>
      <c r="AF1904" s="173" t="str">
        <f>IF(AND(COUNTIFS($J$18:J1904,J1904)=1,AE1904=1),1,"")</f>
        <v/>
      </c>
      <c r="AG1904" s="173" t="str">
        <f>IF(C1904="","",IF(AND(COUNTIFS($J$18:J1904,J1904)=1,C1904&lt;&gt;""),1,""))</f>
        <v/>
      </c>
      <c r="AH1904" s="173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2">
        <v>2021</v>
      </c>
      <c r="C1905" s="172">
        <v>6</v>
      </c>
      <c r="D1905" s="57" t="str">
        <f t="shared" si="373"/>
        <v>Q1</v>
      </c>
      <c r="E1905" s="16" t="s">
        <v>41</v>
      </c>
      <c r="F1905" s="172">
        <v>2022</v>
      </c>
      <c r="G1905" s="172">
        <v>4</v>
      </c>
      <c r="H1905" s="175"/>
      <c r="I1905" s="57" t="str">
        <f t="shared" si="363"/>
        <v>Q1</v>
      </c>
      <c r="J1905" s="175" t="s">
        <v>1931</v>
      </c>
      <c r="K1905" s="175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78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4">
        <v>0.12709999999999999</v>
      </c>
      <c r="AE1905" s="173">
        <f t="shared" si="366"/>
        <v>1</v>
      </c>
      <c r="AF1905" s="173">
        <f>IF(AND(COUNTIFS($J$18:J1905,J1905)=1,AE1905=1),1,"")</f>
        <v>1</v>
      </c>
      <c r="AG1905" s="173">
        <f>IF(C1905="","",IF(AND(COUNTIFS($J$18:J1905,J1905)=1,C1905&lt;&gt;""),1,""))</f>
        <v>1</v>
      </c>
      <c r="AH1905" s="173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2">
        <v>2021</v>
      </c>
      <c r="C1906" s="172">
        <v>6</v>
      </c>
      <c r="D1906" s="57" t="str">
        <f t="shared" si="373"/>
        <v>Q1</v>
      </c>
      <c r="E1906" s="16" t="s">
        <v>41</v>
      </c>
      <c r="F1906" s="172">
        <v>2022</v>
      </c>
      <c r="G1906" s="172">
        <v>4</v>
      </c>
      <c r="H1906" s="175"/>
      <c r="I1906" s="57" t="str">
        <f t="shared" si="363"/>
        <v>Q1</v>
      </c>
      <c r="J1906" s="175" t="s">
        <v>1933</v>
      </c>
      <c r="K1906" s="175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78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4">
        <v>0.10150000000000001</v>
      </c>
      <c r="AE1906" s="173">
        <f t="shared" si="366"/>
        <v>1</v>
      </c>
      <c r="AF1906" s="173">
        <f>IF(AND(COUNTIFS($J$18:J1906,J1906)=1,AE1906=1),1,"")</f>
        <v>1</v>
      </c>
      <c r="AG1906" s="173">
        <f>IF(C1906="","",IF(AND(COUNTIFS($J$18:J1906,J1906)=1,C1906&lt;&gt;""),1,""))</f>
        <v>1</v>
      </c>
      <c r="AH1906" s="173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2">
        <v>2021</v>
      </c>
      <c r="C1907" s="172">
        <v>6</v>
      </c>
      <c r="D1907" s="57" t="str">
        <f t="shared" si="373"/>
        <v>Q1</v>
      </c>
      <c r="E1907" s="16" t="s">
        <v>41</v>
      </c>
      <c r="F1907" s="172">
        <v>2022</v>
      </c>
      <c r="G1907" s="172">
        <v>4</v>
      </c>
      <c r="H1907" s="175"/>
      <c r="I1907" s="57" t="str">
        <f t="shared" si="363"/>
        <v>Q1</v>
      </c>
      <c r="J1907" s="175" t="s">
        <v>1935</v>
      </c>
      <c r="K1907" s="175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78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4">
        <v>9.8000000000000004E-2</v>
      </c>
      <c r="AE1907" s="173">
        <f t="shared" si="366"/>
        <v>0</v>
      </c>
      <c r="AF1907" s="173" t="str">
        <f>IF(AND(COUNTIFS($J$18:J1907,J1907)=1,AE1907=1),1,"")</f>
        <v/>
      </c>
      <c r="AG1907" s="173">
        <f>IF(C1907="","",IF(AND(COUNTIFS($J$18:J1907,J1907)=1,C1907&lt;&gt;""),1,""))</f>
        <v>1</v>
      </c>
      <c r="AH1907" s="173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2">
        <v>2021</v>
      </c>
      <c r="C1908" s="172">
        <v>6</v>
      </c>
      <c r="D1908" s="57" t="str">
        <f t="shared" si="373"/>
        <v>Q1</v>
      </c>
      <c r="E1908" s="16" t="s">
        <v>41</v>
      </c>
      <c r="F1908" s="172">
        <v>2022</v>
      </c>
      <c r="G1908" s="172">
        <v>4</v>
      </c>
      <c r="H1908" s="175"/>
      <c r="I1908" s="57" t="str">
        <f t="shared" si="363"/>
        <v>Q1</v>
      </c>
      <c r="J1908" s="175" t="s">
        <v>1935</v>
      </c>
      <c r="K1908" s="175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78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4">
        <v>9.8000000000000004E-2</v>
      </c>
      <c r="AE1908" s="173">
        <f t="shared" si="366"/>
        <v>0</v>
      </c>
      <c r="AF1908" s="173" t="str">
        <f>IF(AND(COUNTIFS($J$18:J1908,J1908)=1,AE1908=1),1,"")</f>
        <v/>
      </c>
      <c r="AG1908" s="173" t="str">
        <f>IF(C1908="","",IF(AND(COUNTIFS($J$18:J1908,J1908)=1,C1908&lt;&gt;""),1,""))</f>
        <v/>
      </c>
      <c r="AH1908" s="173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2">
        <v>2021</v>
      </c>
      <c r="C1909" s="172">
        <v>6</v>
      </c>
      <c r="D1909" s="57" t="str">
        <f t="shared" si="373"/>
        <v>Q1</v>
      </c>
      <c r="E1909" s="16" t="s">
        <v>41</v>
      </c>
      <c r="F1909" s="172">
        <v>2022</v>
      </c>
      <c r="G1909" s="172">
        <v>4</v>
      </c>
      <c r="H1909" s="175"/>
      <c r="I1909" s="57" t="str">
        <f t="shared" si="363"/>
        <v>Q1</v>
      </c>
      <c r="J1909" s="175" t="s">
        <v>1935</v>
      </c>
      <c r="K1909" s="175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78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4">
        <v>9.8000000000000004E-2</v>
      </c>
      <c r="AE1909" s="173">
        <f t="shared" si="366"/>
        <v>0</v>
      </c>
      <c r="AF1909" s="173" t="str">
        <f>IF(AND(COUNTIFS($J$18:J1909,J1909)=1,AE1909=1),1,"")</f>
        <v/>
      </c>
      <c r="AG1909" s="173" t="str">
        <f>IF(C1909="","",IF(AND(COUNTIFS($J$18:J1909,J1909)=1,C1909&lt;&gt;""),1,""))</f>
        <v/>
      </c>
      <c r="AH1909" s="173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2">
        <v>2021</v>
      </c>
      <c r="C1910" s="172">
        <v>6</v>
      </c>
      <c r="D1910" s="57" t="str">
        <f t="shared" si="373"/>
        <v>Q1</v>
      </c>
      <c r="E1910" s="16" t="s">
        <v>41</v>
      </c>
      <c r="F1910" s="172">
        <v>2022</v>
      </c>
      <c r="G1910" s="172">
        <v>4</v>
      </c>
      <c r="H1910" s="175"/>
      <c r="I1910" s="57" t="str">
        <f t="shared" si="363"/>
        <v>Q1</v>
      </c>
      <c r="J1910" s="175" t="s">
        <v>1936</v>
      </c>
      <c r="K1910" s="175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78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4">
        <v>6.4000000000000001E-2</v>
      </c>
      <c r="AE1910" s="173">
        <f t="shared" si="366"/>
        <v>0</v>
      </c>
      <c r="AF1910" s="173" t="str">
        <f>IF(AND(COUNTIFS($J$18:J1910,J1910)=1,AE1910=1),1,"")</f>
        <v/>
      </c>
      <c r="AG1910" s="173">
        <f>IF(C1910="","",IF(AND(COUNTIFS($J$18:J1910,J1910)=1,C1910&lt;&gt;""),1,""))</f>
        <v>1</v>
      </c>
      <c r="AH1910" s="173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2">
        <v>2021</v>
      </c>
      <c r="C1911" s="172">
        <v>6</v>
      </c>
      <c r="D1911" s="57" t="str">
        <f t="shared" si="373"/>
        <v>Q1</v>
      </c>
      <c r="E1911" s="16" t="s">
        <v>41</v>
      </c>
      <c r="F1911" s="172">
        <v>2022</v>
      </c>
      <c r="G1911" s="172">
        <v>4</v>
      </c>
      <c r="H1911" s="175"/>
      <c r="I1911" s="57" t="str">
        <f t="shared" si="363"/>
        <v>Q1</v>
      </c>
      <c r="J1911" s="175" t="s">
        <v>1936</v>
      </c>
      <c r="K1911" s="175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78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4">
        <v>6.4000000000000001E-2</v>
      </c>
      <c r="AE1911" s="173">
        <f t="shared" si="366"/>
        <v>0</v>
      </c>
      <c r="AF1911" s="173" t="str">
        <f>IF(AND(COUNTIFS($J$18:J1911,J1911)=1,AE1911=1),1,"")</f>
        <v/>
      </c>
      <c r="AG1911" s="173" t="str">
        <f>IF(C1911="","",IF(AND(COUNTIFS($J$18:J1911,J1911)=1,C1911&lt;&gt;""),1,""))</f>
        <v/>
      </c>
      <c r="AH1911" s="173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2">
        <v>2021</v>
      </c>
      <c r="C1912" s="172">
        <v>9</v>
      </c>
      <c r="D1912" s="57" t="str">
        <f t="shared" si="373"/>
        <v>Q2</v>
      </c>
      <c r="E1912" s="16" t="s">
        <v>41</v>
      </c>
      <c r="F1912" s="172">
        <v>2022</v>
      </c>
      <c r="G1912" s="172">
        <v>4</v>
      </c>
      <c r="H1912" s="175"/>
      <c r="I1912" s="57" t="str">
        <f t="shared" si="363"/>
        <v>Q1</v>
      </c>
      <c r="J1912" s="175" t="s">
        <v>1937</v>
      </c>
      <c r="K1912" s="175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78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4">
        <v>0.12509999999999999</v>
      </c>
      <c r="AE1912" s="173">
        <f t="shared" si="366"/>
        <v>1</v>
      </c>
      <c r="AF1912" s="173">
        <f>IF(AND(COUNTIFS($J$18:J1912,J1912)=1,AE1912=1),1,"")</f>
        <v>1</v>
      </c>
      <c r="AG1912" s="173">
        <f>IF(C1912="","",IF(AND(COUNTIFS($J$18:J1912,J1912)=1,C1912&lt;&gt;""),1,""))</f>
        <v>1</v>
      </c>
      <c r="AH1912" s="173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2">
        <v>2021</v>
      </c>
      <c r="C1913" s="172">
        <v>9</v>
      </c>
      <c r="D1913" s="57" t="str">
        <f t="shared" si="373"/>
        <v>Q2</v>
      </c>
      <c r="E1913" s="16" t="s">
        <v>41</v>
      </c>
      <c r="F1913" s="172">
        <v>2022</v>
      </c>
      <c r="G1913" s="172">
        <v>4</v>
      </c>
      <c r="H1913" s="175"/>
      <c r="I1913" s="57" t="str">
        <f t="shared" si="363"/>
        <v>Q1</v>
      </c>
      <c r="J1913" s="175" t="s">
        <v>1937</v>
      </c>
      <c r="K1913" s="175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78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4">
        <v>0.12509999999999999</v>
      </c>
      <c r="AE1913" s="173">
        <f t="shared" si="366"/>
        <v>1</v>
      </c>
      <c r="AF1913" s="173" t="str">
        <f>IF(AND(COUNTIFS($J$18:J1913,J1913)=1,AE1913=1),1,"")</f>
        <v/>
      </c>
      <c r="AG1913" s="173" t="str">
        <f>IF(C1913="","",IF(AND(COUNTIFS($J$18:J1913,J1913)=1,C1913&lt;&gt;""),1,""))</f>
        <v/>
      </c>
      <c r="AH1913" s="173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2">
        <v>2021</v>
      </c>
      <c r="C1914" s="172">
        <v>9</v>
      </c>
      <c r="D1914" s="57" t="str">
        <f t="shared" si="373"/>
        <v>Q2</v>
      </c>
      <c r="E1914" s="16" t="s">
        <v>41</v>
      </c>
      <c r="F1914" s="172">
        <v>2022</v>
      </c>
      <c r="G1914" s="172">
        <v>4</v>
      </c>
      <c r="H1914" s="175"/>
      <c r="I1914" s="57" t="str">
        <f t="shared" si="363"/>
        <v>Q1</v>
      </c>
      <c r="J1914" s="175" t="s">
        <v>1939</v>
      </c>
      <c r="K1914" s="175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78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4">
        <v>0.17030000000000001</v>
      </c>
      <c r="AE1914" s="173">
        <f t="shared" si="366"/>
        <v>1</v>
      </c>
      <c r="AF1914" s="173">
        <f>IF(AND(COUNTIFS($J$18:J1914,J1914)=1,AE1914=1),1,"")</f>
        <v>1</v>
      </c>
      <c r="AG1914" s="173">
        <f>IF(C1914="","",IF(AND(COUNTIFS($J$18:J1914,J1914)=1,C1914&lt;&gt;""),1,""))</f>
        <v>1</v>
      </c>
      <c r="AH1914" s="173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2">
        <v>2021</v>
      </c>
      <c r="C1915" s="172">
        <v>8</v>
      </c>
      <c r="D1915" s="57" t="str">
        <f t="shared" si="373"/>
        <v>Q2</v>
      </c>
      <c r="E1915" s="16" t="s">
        <v>41</v>
      </c>
      <c r="F1915" s="172">
        <v>2022</v>
      </c>
      <c r="G1915" s="172">
        <v>4</v>
      </c>
      <c r="H1915" s="175"/>
      <c r="I1915" s="57" t="str">
        <f t="shared" si="363"/>
        <v>Q1</v>
      </c>
      <c r="J1915" s="175" t="s">
        <v>1941</v>
      </c>
      <c r="K1915" s="175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78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4">
        <v>0.122</v>
      </c>
      <c r="AE1915" s="173">
        <f t="shared" si="366"/>
        <v>0</v>
      </c>
      <c r="AF1915" s="173" t="str">
        <f>IF(AND(COUNTIFS($J$18:J1915,J1915)=1,AE1915=1),1,"")</f>
        <v/>
      </c>
      <c r="AG1915" s="173">
        <f>IF(C1915="","",IF(AND(COUNTIFS($J$18:J1915,J1915)=1,C1915&lt;&gt;""),1,""))</f>
        <v>1</v>
      </c>
      <c r="AH1915" s="173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2">
        <v>2021</v>
      </c>
      <c r="C1916" s="172">
        <v>8</v>
      </c>
      <c r="D1916" s="57" t="str">
        <f t="shared" si="373"/>
        <v>Q2</v>
      </c>
      <c r="E1916" s="16" t="s">
        <v>41</v>
      </c>
      <c r="F1916" s="172">
        <v>2022</v>
      </c>
      <c r="G1916" s="172">
        <v>4</v>
      </c>
      <c r="H1916" s="175"/>
      <c r="I1916" s="57" t="str">
        <f t="shared" si="363"/>
        <v>Q1</v>
      </c>
      <c r="J1916" s="175" t="s">
        <v>1941</v>
      </c>
      <c r="K1916" s="175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78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4">
        <v>0.122</v>
      </c>
      <c r="AE1916" s="173">
        <f t="shared" si="366"/>
        <v>0</v>
      </c>
      <c r="AF1916" s="173" t="str">
        <f>IF(AND(COUNTIFS($J$18:J1916,J1916)=1,AE1916=1),1,"")</f>
        <v/>
      </c>
      <c r="AG1916" s="173" t="str">
        <f>IF(C1916="","",IF(AND(COUNTIFS($J$18:J1916,J1916)=1,C1916&lt;&gt;""),1,""))</f>
        <v/>
      </c>
      <c r="AH1916" s="173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2">
        <v>2021</v>
      </c>
      <c r="C1917" s="172">
        <v>10</v>
      </c>
      <c r="D1917" s="57" t="str">
        <f t="shared" si="373"/>
        <v>Q3</v>
      </c>
      <c r="E1917" s="16" t="s">
        <v>41</v>
      </c>
      <c r="F1917" s="172">
        <v>2022</v>
      </c>
      <c r="G1917" s="172">
        <v>4</v>
      </c>
      <c r="H1917" s="175"/>
      <c r="I1917" s="57" t="str">
        <f t="shared" si="363"/>
        <v>Q1</v>
      </c>
      <c r="J1917" s="175" t="s">
        <v>1942</v>
      </c>
      <c r="K1917" s="175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78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4">
        <v>0.129</v>
      </c>
      <c r="AE1917" s="173">
        <f t="shared" si="366"/>
        <v>1</v>
      </c>
      <c r="AF1917" s="173">
        <f>IF(AND(COUNTIFS($J$18:J1917,J1917)=1,AE1917=1),1,"")</f>
        <v>1</v>
      </c>
      <c r="AG1917" s="173">
        <f>IF(C1917="","",IF(AND(COUNTIFS($J$18:J1917,J1917)=1,C1917&lt;&gt;""),1,""))</f>
        <v>1</v>
      </c>
      <c r="AH1917" s="173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2">
        <v>2021</v>
      </c>
      <c r="C1918" s="172">
        <v>10</v>
      </c>
      <c r="D1918" s="57" t="str">
        <f t="shared" si="373"/>
        <v>Q3</v>
      </c>
      <c r="E1918" s="16" t="s">
        <v>41</v>
      </c>
      <c r="F1918" s="172">
        <v>2022</v>
      </c>
      <c r="G1918" s="172">
        <v>4</v>
      </c>
      <c r="H1918" s="175"/>
      <c r="I1918" s="57" t="str">
        <f t="shared" si="363"/>
        <v>Q1</v>
      </c>
      <c r="J1918" s="175" t="s">
        <v>1922</v>
      </c>
      <c r="K1918" s="175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78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4">
        <v>0.1206</v>
      </c>
      <c r="AE1918" s="173">
        <f t="shared" si="366"/>
        <v>0</v>
      </c>
      <c r="AF1918" s="173" t="str">
        <f>IF(AND(COUNTIFS($J$18:J1918,J1918)=1,AE1918=1),1,"")</f>
        <v/>
      </c>
      <c r="AG1918" s="173" t="str">
        <f>IF(C1918="","",IF(AND(COUNTIFS($J$18:J1918,J1918)=1,C1918&lt;&gt;""),1,""))</f>
        <v/>
      </c>
      <c r="AH1918" s="173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2">
        <v>2021</v>
      </c>
      <c r="C1919" s="172">
        <v>10</v>
      </c>
      <c r="D1919" s="57" t="str">
        <f t="shared" si="373"/>
        <v>Q3</v>
      </c>
      <c r="E1919" s="16" t="s">
        <v>41</v>
      </c>
      <c r="F1919" s="172">
        <v>2022</v>
      </c>
      <c r="G1919" s="172">
        <v>4</v>
      </c>
      <c r="H1919" s="175"/>
      <c r="I1919" s="57" t="str">
        <f t="shared" si="363"/>
        <v>Q1</v>
      </c>
      <c r="J1919" s="175" t="s">
        <v>1922</v>
      </c>
      <c r="K1919" s="175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78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4">
        <v>0.1206</v>
      </c>
      <c r="AE1919" s="173">
        <f t="shared" si="366"/>
        <v>0</v>
      </c>
      <c r="AF1919" s="173" t="str">
        <f>IF(AND(COUNTIFS($J$18:J1919,J1919)=1,AE1919=1),1,"")</f>
        <v/>
      </c>
      <c r="AG1919" s="173" t="str">
        <f>IF(C1919="","",IF(AND(COUNTIFS($J$18:J1919,J1919)=1,C1919&lt;&gt;""),1,""))</f>
        <v/>
      </c>
      <c r="AH1919" s="173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2">
        <v>2021</v>
      </c>
      <c r="C1920" s="172">
        <v>10</v>
      </c>
      <c r="D1920" s="57" t="str">
        <f t="shared" si="373"/>
        <v>Q3</v>
      </c>
      <c r="E1920" s="16" t="s">
        <v>41</v>
      </c>
      <c r="F1920" s="172">
        <v>2022</v>
      </c>
      <c r="G1920" s="172">
        <v>4</v>
      </c>
      <c r="H1920" s="175"/>
      <c r="I1920" s="57" t="str">
        <f t="shared" si="363"/>
        <v>Q1</v>
      </c>
      <c r="J1920" s="175" t="s">
        <v>1922</v>
      </c>
      <c r="K1920" s="175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78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4">
        <v>0.1206</v>
      </c>
      <c r="AE1920" s="173">
        <f t="shared" si="366"/>
        <v>0</v>
      </c>
      <c r="AF1920" s="173" t="str">
        <f>IF(AND(COUNTIFS($J$18:J1920,J1920)=1,AE1920=1),1,"")</f>
        <v/>
      </c>
      <c r="AG1920" s="173" t="str">
        <f>IF(C1920="","",IF(AND(COUNTIFS($J$18:J1920,J1920)=1,C1920&lt;&gt;""),1,""))</f>
        <v/>
      </c>
      <c r="AH1920" s="173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2">
        <v>2021</v>
      </c>
      <c r="C1921" s="172">
        <v>11</v>
      </c>
      <c r="D1921" s="57" t="str">
        <f t="shared" si="373"/>
        <v>Q3</v>
      </c>
      <c r="E1921" s="16" t="s">
        <v>41</v>
      </c>
      <c r="F1921" s="172">
        <v>2022</v>
      </c>
      <c r="G1921" s="172">
        <v>4</v>
      </c>
      <c r="H1921" s="175"/>
      <c r="I1921" s="57" t="str">
        <f t="shared" si="363"/>
        <v>Q1</v>
      </c>
      <c r="J1921" s="175" t="s">
        <v>1944</v>
      </c>
      <c r="K1921" s="175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78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4">
        <v>0.13320000000000001</v>
      </c>
      <c r="AE1921" s="173">
        <f t="shared" si="366"/>
        <v>1</v>
      </c>
      <c r="AF1921" s="173">
        <f>IF(AND(COUNTIFS($J$18:J1921,J1921)=1,AE1921=1),1,"")</f>
        <v>1</v>
      </c>
      <c r="AG1921" s="173">
        <f>IF(C1921="","",IF(AND(COUNTIFS($J$18:J1921,J1921)=1,C1921&lt;&gt;""),1,""))</f>
        <v>1</v>
      </c>
      <c r="AH1921" s="173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2">
        <v>2021</v>
      </c>
      <c r="C1922" s="172">
        <v>11</v>
      </c>
      <c r="D1922" s="57" t="str">
        <f t="shared" si="373"/>
        <v>Q3</v>
      </c>
      <c r="E1922" s="16" t="s">
        <v>41</v>
      </c>
      <c r="F1922" s="172">
        <v>2022</v>
      </c>
      <c r="G1922" s="172">
        <v>4</v>
      </c>
      <c r="H1922" s="175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5" t="s">
        <v>1944</v>
      </c>
      <c r="K1922" s="175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78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4">
        <v>0.13320000000000001</v>
      </c>
      <c r="AE1922" s="173">
        <f t="shared" ref="AE1922:AE1985" si="379">IF(Q1922="","",IF(Q1922="Yes",1,0))</f>
        <v>1</v>
      </c>
      <c r="AF1922" s="173" t="str">
        <f>IF(AND(COUNTIFS($J$18:J1922,J1922)=1,AE1922=1),1,"")</f>
        <v/>
      </c>
      <c r="AG1922" s="173" t="str">
        <f>IF(C1922="","",IF(AND(COUNTIFS($J$18:J1922,J1922)=1,C1922&lt;&gt;""),1,""))</f>
        <v/>
      </c>
      <c r="AH1922" s="173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2">
        <v>2021</v>
      </c>
      <c r="C1923" s="172">
        <v>11</v>
      </c>
      <c r="D1923" s="57" t="str">
        <f t="shared" si="373"/>
        <v>Q3</v>
      </c>
      <c r="E1923" s="16" t="s">
        <v>41</v>
      </c>
      <c r="F1923" s="172">
        <v>2022</v>
      </c>
      <c r="G1923" s="172">
        <v>4</v>
      </c>
      <c r="H1923" s="175"/>
      <c r="I1923" s="57" t="str">
        <f t="shared" si="376"/>
        <v>Q1</v>
      </c>
      <c r="J1923" s="175" t="s">
        <v>1946</v>
      </c>
      <c r="K1923" s="175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78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4">
        <v>8.5000000000000006E-2</v>
      </c>
      <c r="AE1923" s="173">
        <f t="shared" si="379"/>
        <v>1</v>
      </c>
      <c r="AF1923" s="173">
        <f>IF(AND(COUNTIFS($J$18:J1923,J1923)=1,AE1923=1),1,"")</f>
        <v>1</v>
      </c>
      <c r="AG1923" s="173">
        <f>IF(C1923="","",IF(AND(COUNTIFS($J$18:J1923,J1923)=1,C1923&lt;&gt;""),1,""))</f>
        <v>1</v>
      </c>
      <c r="AH1923" s="173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2">
        <v>2021</v>
      </c>
      <c r="C1924" s="172">
        <v>12</v>
      </c>
      <c r="D1924" s="57" t="str">
        <f t="shared" si="373"/>
        <v>Q3</v>
      </c>
      <c r="E1924" s="16" t="s">
        <v>41</v>
      </c>
      <c r="F1924" s="172">
        <v>2022</v>
      </c>
      <c r="G1924" s="172">
        <v>4</v>
      </c>
      <c r="H1924" s="175"/>
      <c r="I1924" s="57" t="str">
        <f t="shared" si="376"/>
        <v>Q1</v>
      </c>
      <c r="J1924" s="175" t="s">
        <v>1949</v>
      </c>
      <c r="K1924" s="175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78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4">
        <v>0.21340000000000001</v>
      </c>
      <c r="AE1924" s="173">
        <f t="shared" si="379"/>
        <v>0</v>
      </c>
      <c r="AF1924" s="173" t="str">
        <f>IF(AND(COUNTIFS($J$18:J1924,J1924)=1,AE1924=1),1,"")</f>
        <v/>
      </c>
      <c r="AG1924" s="173">
        <f>IF(C1924="","",IF(AND(COUNTIFS($J$18:J1924,J1924)=1,C1924&lt;&gt;""),1,""))</f>
        <v>1</v>
      </c>
      <c r="AH1924" s="173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2">
        <v>2021</v>
      </c>
      <c r="C1925" s="172">
        <v>12</v>
      </c>
      <c r="D1925" s="57" t="str">
        <f t="shared" si="373"/>
        <v>Q3</v>
      </c>
      <c r="E1925" s="16" t="s">
        <v>41</v>
      </c>
      <c r="F1925" s="172">
        <v>2022</v>
      </c>
      <c r="G1925" s="172">
        <v>4</v>
      </c>
      <c r="H1925" s="175"/>
      <c r="I1925" s="57" t="str">
        <f t="shared" si="376"/>
        <v>Q1</v>
      </c>
      <c r="J1925" s="175" t="s">
        <v>1950</v>
      </c>
      <c r="K1925" s="175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78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4">
        <v>0.12280000000000001</v>
      </c>
      <c r="AE1925" s="173">
        <f t="shared" si="379"/>
        <v>0</v>
      </c>
      <c r="AF1925" s="173" t="str">
        <f>IF(AND(COUNTIFS($J$18:J1925,J1925)=1,AE1925=1),1,"")</f>
        <v/>
      </c>
      <c r="AG1925" s="173">
        <f>IF(C1925="","",IF(AND(COUNTIFS($J$18:J1925,J1925)=1,C1925&lt;&gt;""),1,""))</f>
        <v>1</v>
      </c>
      <c r="AH1925" s="173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2">
        <v>2021</v>
      </c>
      <c r="C1926" s="172">
        <v>12</v>
      </c>
      <c r="D1926" s="57" t="str">
        <f t="shared" si="373"/>
        <v>Q3</v>
      </c>
      <c r="E1926" s="16" t="s">
        <v>41</v>
      </c>
      <c r="F1926" s="172">
        <v>2022</v>
      </c>
      <c r="G1926" s="172">
        <v>4</v>
      </c>
      <c r="H1926" s="175"/>
      <c r="I1926" s="57" t="str">
        <f t="shared" si="376"/>
        <v>Q1</v>
      </c>
      <c r="J1926" s="175" t="s">
        <v>1950</v>
      </c>
      <c r="K1926" s="175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78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4">
        <v>0.12280000000000001</v>
      </c>
      <c r="AE1926" s="173">
        <f t="shared" si="379"/>
        <v>0</v>
      </c>
      <c r="AF1926" s="173" t="str">
        <f>IF(AND(COUNTIFS($J$18:J1926,J1926)=1,AE1926=1),1,"")</f>
        <v/>
      </c>
      <c r="AG1926" s="173" t="str">
        <f>IF(C1926="","",IF(AND(COUNTIFS($J$18:J1926,J1926)=1,C1926&lt;&gt;""),1,""))</f>
        <v/>
      </c>
      <c r="AH1926" s="173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2">
        <v>2021</v>
      </c>
      <c r="C1927" s="172">
        <v>12</v>
      </c>
      <c r="D1927" s="57" t="str">
        <f t="shared" si="373"/>
        <v>Q3</v>
      </c>
      <c r="E1927" s="16" t="s">
        <v>41</v>
      </c>
      <c r="F1927" s="172">
        <v>2022</v>
      </c>
      <c r="G1927" s="172">
        <v>4</v>
      </c>
      <c r="H1927" s="175"/>
      <c r="I1927" s="57" t="str">
        <f t="shared" si="376"/>
        <v>Q1</v>
      </c>
      <c r="J1927" s="175" t="s">
        <v>1950</v>
      </c>
      <c r="K1927" s="175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78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4">
        <v>0.12280000000000001</v>
      </c>
      <c r="AE1927" s="173">
        <f t="shared" si="379"/>
        <v>0</v>
      </c>
      <c r="AF1927" s="173" t="str">
        <f>IF(AND(COUNTIFS($J$18:J1927,J1927)=1,AE1927=1),1,"")</f>
        <v/>
      </c>
      <c r="AG1927" s="173" t="str">
        <f>IF(C1927="","",IF(AND(COUNTIFS($J$18:J1927,J1927)=1,C1927&lt;&gt;""),1,""))</f>
        <v/>
      </c>
      <c r="AH1927" s="173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2">
        <v>2021</v>
      </c>
      <c r="C1928" s="172">
        <v>12</v>
      </c>
      <c r="D1928" s="57" t="str">
        <f t="shared" si="373"/>
        <v>Q3</v>
      </c>
      <c r="E1928" s="16" t="s">
        <v>41</v>
      </c>
      <c r="F1928" s="172">
        <v>2022</v>
      </c>
      <c r="G1928" s="172">
        <v>4</v>
      </c>
      <c r="H1928" s="175"/>
      <c r="I1928" s="57" t="str">
        <f t="shared" si="376"/>
        <v>Q1</v>
      </c>
      <c r="J1928" s="175" t="s">
        <v>1950</v>
      </c>
      <c r="K1928" s="175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78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4">
        <v>0.12280000000000001</v>
      </c>
      <c r="AE1928" s="173">
        <f t="shared" si="379"/>
        <v>0</v>
      </c>
      <c r="AF1928" s="173" t="str">
        <f>IF(AND(COUNTIFS($J$18:J1928,J1928)=1,AE1928=1),1,"")</f>
        <v/>
      </c>
      <c r="AG1928" s="173" t="str">
        <f>IF(C1928="","",IF(AND(COUNTIFS($J$18:J1928,J1928)=1,C1928&lt;&gt;""),1,""))</f>
        <v/>
      </c>
      <c r="AH1928" s="173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2">
        <v>2021</v>
      </c>
      <c r="C1929" s="172">
        <v>4</v>
      </c>
      <c r="D1929" s="57" t="str">
        <f t="shared" si="373"/>
        <v>Q1</v>
      </c>
      <c r="E1929" s="16" t="s">
        <v>41</v>
      </c>
      <c r="F1929" s="172">
        <v>2022</v>
      </c>
      <c r="G1929" s="172">
        <v>5</v>
      </c>
      <c r="H1929" s="175"/>
      <c r="I1929" s="57" t="str">
        <f t="shared" si="376"/>
        <v>Q1</v>
      </c>
      <c r="J1929" s="175" t="s">
        <v>1951</v>
      </c>
      <c r="K1929" s="175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78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4">
        <v>0.1004</v>
      </c>
      <c r="AE1929" s="173">
        <f t="shared" si="379"/>
        <v>0</v>
      </c>
      <c r="AF1929" s="173" t="str">
        <f>IF(AND(COUNTIFS($J$18:J1929,J1929)=1,AE1929=1),1,"")</f>
        <v/>
      </c>
      <c r="AG1929" s="173">
        <f>IF(C1929="","",IF(AND(COUNTIFS($J$18:J1929,J1929)=1,C1929&lt;&gt;""),1,""))</f>
        <v>1</v>
      </c>
      <c r="AH1929" s="173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2">
        <v>2021</v>
      </c>
      <c r="C1930" s="172">
        <v>4</v>
      </c>
      <c r="D1930" s="57" t="str">
        <f t="shared" si="373"/>
        <v>Q1</v>
      </c>
      <c r="E1930" s="16" t="s">
        <v>41</v>
      </c>
      <c r="F1930" s="172">
        <v>2022</v>
      </c>
      <c r="G1930" s="172">
        <v>5</v>
      </c>
      <c r="H1930" s="175"/>
      <c r="I1930" s="57" t="str">
        <f t="shared" si="376"/>
        <v>Q1</v>
      </c>
      <c r="J1930" s="175" t="s">
        <v>1951</v>
      </c>
      <c r="K1930" s="175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78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4">
        <v>0.1004</v>
      </c>
      <c r="AE1930" s="173">
        <f t="shared" si="379"/>
        <v>0</v>
      </c>
      <c r="AF1930" s="173" t="str">
        <f>IF(AND(COUNTIFS($J$18:J1930,J1930)=1,AE1930=1),1,"")</f>
        <v/>
      </c>
      <c r="AG1930" s="173" t="str">
        <f>IF(C1930="","",IF(AND(COUNTIFS($J$18:J1930,J1930)=1,C1930&lt;&gt;""),1,""))</f>
        <v/>
      </c>
      <c r="AH1930" s="173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2">
        <v>2021</v>
      </c>
      <c r="C1931" s="172">
        <v>5</v>
      </c>
      <c r="D1931" s="57" t="str">
        <f t="shared" si="373"/>
        <v>Q1</v>
      </c>
      <c r="E1931" s="16" t="s">
        <v>41</v>
      </c>
      <c r="F1931" s="172">
        <v>2022</v>
      </c>
      <c r="G1931" s="172">
        <v>5</v>
      </c>
      <c r="H1931" s="175"/>
      <c r="I1931" s="57" t="str">
        <f t="shared" si="376"/>
        <v>Q1</v>
      </c>
      <c r="J1931" s="175" t="s">
        <v>1952</v>
      </c>
      <c r="K1931" s="175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78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4">
        <v>0.20649999999999999</v>
      </c>
      <c r="AE1931" s="173">
        <f t="shared" si="379"/>
        <v>0</v>
      </c>
      <c r="AF1931" s="173" t="str">
        <f>IF(AND(COUNTIFS($J$18:J1931,J1931)=1,AE1931=1),1,"")</f>
        <v/>
      </c>
      <c r="AG1931" s="173">
        <f>IF(C1931="","",IF(AND(COUNTIFS($J$18:J1931,J1931)=1,C1931&lt;&gt;""),1,""))</f>
        <v>1</v>
      </c>
      <c r="AH1931" s="173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2">
        <v>2021</v>
      </c>
      <c r="C1932" s="172">
        <v>5</v>
      </c>
      <c r="D1932" s="57" t="str">
        <f t="shared" si="373"/>
        <v>Q1</v>
      </c>
      <c r="E1932" s="16" t="s">
        <v>41</v>
      </c>
      <c r="F1932" s="172">
        <v>2022</v>
      </c>
      <c r="G1932" s="172">
        <v>5</v>
      </c>
      <c r="H1932" s="175"/>
      <c r="I1932" s="57" t="str">
        <f t="shared" si="376"/>
        <v>Q1</v>
      </c>
      <c r="J1932" s="175" t="s">
        <v>1953</v>
      </c>
      <c r="K1932" s="175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78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4">
        <v>8.4599999999999995E-2</v>
      </c>
      <c r="AE1932" s="173">
        <f t="shared" si="379"/>
        <v>1</v>
      </c>
      <c r="AF1932" s="173">
        <f>IF(AND(COUNTIFS($J$18:J1932,J1932)=1,AE1932=1),1,"")</f>
        <v>1</v>
      </c>
      <c r="AG1932" s="173">
        <f>IF(C1932="","",IF(AND(COUNTIFS($J$18:J1932,J1932)=1,C1932&lt;&gt;""),1,""))</f>
        <v>1</v>
      </c>
      <c r="AH1932" s="173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2">
        <v>2021</v>
      </c>
      <c r="C1933" s="172">
        <v>5</v>
      </c>
      <c r="D1933" s="57" t="str">
        <f t="shared" si="373"/>
        <v>Q1</v>
      </c>
      <c r="E1933" s="16" t="s">
        <v>41</v>
      </c>
      <c r="F1933" s="172">
        <v>2022</v>
      </c>
      <c r="G1933" s="172">
        <v>5</v>
      </c>
      <c r="H1933" s="175"/>
      <c r="I1933" s="57" t="str">
        <f t="shared" si="376"/>
        <v>Q1</v>
      </c>
      <c r="J1933" s="175" t="s">
        <v>1953</v>
      </c>
      <c r="K1933" s="175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78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4">
        <v>8.4599999999999995E-2</v>
      </c>
      <c r="AE1933" s="173">
        <f t="shared" si="379"/>
        <v>1</v>
      </c>
      <c r="AF1933" s="173" t="str">
        <f>IF(AND(COUNTIFS($J$18:J1933,J1933)=1,AE1933=1),1,"")</f>
        <v/>
      </c>
      <c r="AG1933" s="173" t="str">
        <f>IF(C1933="","",IF(AND(COUNTIFS($J$18:J1933,J1933)=1,C1933&lt;&gt;""),1,""))</f>
        <v/>
      </c>
      <c r="AH1933" s="173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2">
        <v>2021</v>
      </c>
      <c r="C1934" s="172">
        <v>6</v>
      </c>
      <c r="D1934" s="57" t="str">
        <f t="shared" si="373"/>
        <v>Q1</v>
      </c>
      <c r="E1934" s="16" t="s">
        <v>41</v>
      </c>
      <c r="F1934" s="172">
        <v>2022</v>
      </c>
      <c r="G1934" s="172">
        <v>5</v>
      </c>
      <c r="H1934" s="175"/>
      <c r="I1934" s="57" t="str">
        <f t="shared" si="376"/>
        <v>Q1</v>
      </c>
      <c r="J1934" s="175" t="s">
        <v>1954</v>
      </c>
      <c r="K1934" s="175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78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4">
        <v>0.1114</v>
      </c>
      <c r="AE1934" s="173">
        <f t="shared" si="379"/>
        <v>0</v>
      </c>
      <c r="AF1934" s="173" t="str">
        <f>IF(AND(COUNTIFS($J$18:J1934,J1934)=1,AE1934=1),1,"")</f>
        <v/>
      </c>
      <c r="AG1934" s="173">
        <f>IF(C1934="","",IF(AND(COUNTIFS($J$18:J1934,J1934)=1,C1934&lt;&gt;""),1,""))</f>
        <v>1</v>
      </c>
      <c r="AH1934" s="173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2">
        <v>2021</v>
      </c>
      <c r="C1935" s="172">
        <v>6</v>
      </c>
      <c r="D1935" s="57" t="str">
        <f t="shared" si="373"/>
        <v>Q1</v>
      </c>
      <c r="E1935" s="16" t="s">
        <v>41</v>
      </c>
      <c r="F1935" s="172">
        <v>2022</v>
      </c>
      <c r="G1935" s="172">
        <v>5</v>
      </c>
      <c r="H1935" s="175"/>
      <c r="I1935" s="57" t="str">
        <f t="shared" si="376"/>
        <v>Q1</v>
      </c>
      <c r="J1935" s="175" t="s">
        <v>1954</v>
      </c>
      <c r="K1935" s="175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78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4">
        <v>0.1114</v>
      </c>
      <c r="AE1935" s="173">
        <f t="shared" si="379"/>
        <v>0</v>
      </c>
      <c r="AF1935" s="173" t="str">
        <f>IF(AND(COUNTIFS($J$18:J1935,J1935)=1,AE1935=1),1,"")</f>
        <v/>
      </c>
      <c r="AG1935" s="173" t="str">
        <f>IF(C1935="","",IF(AND(COUNTIFS($J$18:J1935,J1935)=1,C1935&lt;&gt;""),1,""))</f>
        <v/>
      </c>
      <c r="AH1935" s="173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2">
        <v>2021</v>
      </c>
      <c r="C1936" s="172">
        <v>6</v>
      </c>
      <c r="D1936" s="57" t="str">
        <f t="shared" si="373"/>
        <v>Q1</v>
      </c>
      <c r="E1936" s="16" t="s">
        <v>41</v>
      </c>
      <c r="F1936" s="172">
        <v>2022</v>
      </c>
      <c r="G1936" s="172">
        <v>5</v>
      </c>
      <c r="H1936" s="175"/>
      <c r="I1936" s="57" t="str">
        <f t="shared" si="376"/>
        <v>Q1</v>
      </c>
      <c r="J1936" s="175" t="s">
        <v>1954</v>
      </c>
      <c r="K1936" s="175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78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4">
        <v>0.1114</v>
      </c>
      <c r="AE1936" s="173">
        <f t="shared" si="379"/>
        <v>0</v>
      </c>
      <c r="AF1936" s="173" t="str">
        <f>IF(AND(COUNTIFS($J$18:J1936,J1936)=1,AE1936=1),1,"")</f>
        <v/>
      </c>
      <c r="AG1936" s="173" t="str">
        <f>IF(C1936="","",IF(AND(COUNTIFS($J$18:J1936,J1936)=1,C1936&lt;&gt;""),1,""))</f>
        <v/>
      </c>
      <c r="AH1936" s="173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2">
        <v>2021</v>
      </c>
      <c r="C1937" s="172">
        <v>6</v>
      </c>
      <c r="D1937" s="57" t="str">
        <f t="shared" si="373"/>
        <v>Q1</v>
      </c>
      <c r="E1937" s="16" t="s">
        <v>41</v>
      </c>
      <c r="F1937" s="172">
        <v>2022</v>
      </c>
      <c r="G1937" s="172">
        <v>5</v>
      </c>
      <c r="H1937" s="175"/>
      <c r="I1937" s="57" t="str">
        <f t="shared" si="376"/>
        <v>Q1</v>
      </c>
      <c r="J1937" s="175" t="s">
        <v>1954</v>
      </c>
      <c r="K1937" s="175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78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4">
        <v>0.1114</v>
      </c>
      <c r="AE1937" s="173">
        <f t="shared" si="379"/>
        <v>0</v>
      </c>
      <c r="AF1937" s="173" t="str">
        <f>IF(AND(COUNTIFS($J$18:J1937,J1937)=1,AE1937=1),1,"")</f>
        <v/>
      </c>
      <c r="AG1937" s="173" t="str">
        <f>IF(C1937="","",IF(AND(COUNTIFS($J$18:J1937,J1937)=1,C1937&lt;&gt;""),1,""))</f>
        <v/>
      </c>
      <c r="AH1937" s="173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2">
        <v>2021</v>
      </c>
      <c r="C1938" s="172">
        <v>6</v>
      </c>
      <c r="D1938" s="57" t="str">
        <f t="shared" si="373"/>
        <v>Q1</v>
      </c>
      <c r="E1938" s="16" t="s">
        <v>41</v>
      </c>
      <c r="F1938" s="172">
        <v>2022</v>
      </c>
      <c r="G1938" s="172">
        <v>5</v>
      </c>
      <c r="H1938" s="175"/>
      <c r="I1938" s="57" t="str">
        <f t="shared" si="376"/>
        <v>Q1</v>
      </c>
      <c r="J1938" s="175" t="s">
        <v>1954</v>
      </c>
      <c r="K1938" s="175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78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4">
        <v>0.1114</v>
      </c>
      <c r="AE1938" s="173">
        <f t="shared" si="379"/>
        <v>0</v>
      </c>
      <c r="AF1938" s="173" t="str">
        <f>IF(AND(COUNTIFS($J$18:J1938,J1938)=1,AE1938=1),1,"")</f>
        <v/>
      </c>
      <c r="AG1938" s="173" t="str">
        <f>IF(C1938="","",IF(AND(COUNTIFS($J$18:J1938,J1938)=1,C1938&lt;&gt;""),1,""))</f>
        <v/>
      </c>
      <c r="AH1938" s="173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2">
        <v>2021</v>
      </c>
      <c r="C1939" s="172">
        <v>6</v>
      </c>
      <c r="D1939" s="57" t="str">
        <f t="shared" si="373"/>
        <v>Q1</v>
      </c>
      <c r="E1939" s="16" t="s">
        <v>41</v>
      </c>
      <c r="F1939" s="172">
        <v>2022</v>
      </c>
      <c r="G1939" s="172">
        <v>5</v>
      </c>
      <c r="H1939" s="175"/>
      <c r="I1939" s="57" t="str">
        <f t="shared" si="376"/>
        <v>Q1</v>
      </c>
      <c r="J1939" s="175" t="s">
        <v>1955</v>
      </c>
      <c r="K1939" s="175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78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4">
        <v>0.12</v>
      </c>
      <c r="AE1939" s="173">
        <f t="shared" si="379"/>
        <v>0</v>
      </c>
      <c r="AF1939" s="173" t="str">
        <f>IF(AND(COUNTIFS($J$18:J1939,J1939)=1,AE1939=1),1,"")</f>
        <v/>
      </c>
      <c r="AG1939" s="173">
        <f>IF(C1939="","",IF(AND(COUNTIFS($J$18:J1939,J1939)=1,C1939&lt;&gt;""),1,""))</f>
        <v>1</v>
      </c>
      <c r="AH1939" s="173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2">
        <v>2021</v>
      </c>
      <c r="C1940" s="172">
        <v>6</v>
      </c>
      <c r="D1940" s="57" t="str">
        <f t="shared" si="373"/>
        <v>Q1</v>
      </c>
      <c r="E1940" s="16" t="s">
        <v>41</v>
      </c>
      <c r="F1940" s="172">
        <v>2022</v>
      </c>
      <c r="G1940" s="172">
        <v>5</v>
      </c>
      <c r="H1940" s="175"/>
      <c r="I1940" s="57" t="str">
        <f t="shared" si="376"/>
        <v>Q1</v>
      </c>
      <c r="J1940" s="175" t="s">
        <v>1955</v>
      </c>
      <c r="K1940" s="175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78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4">
        <v>0.12</v>
      </c>
      <c r="AE1940" s="173">
        <f t="shared" si="379"/>
        <v>0</v>
      </c>
      <c r="AF1940" s="173" t="str">
        <f>IF(AND(COUNTIFS($J$18:J1940,J1940)=1,AE1940=1),1,"")</f>
        <v/>
      </c>
      <c r="AG1940" s="173" t="str">
        <f>IF(C1940="","",IF(AND(COUNTIFS($J$18:J1940,J1940)=1,C1940&lt;&gt;""),1,""))</f>
        <v/>
      </c>
      <c r="AH1940" s="173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2">
        <v>2021</v>
      </c>
      <c r="C1941" s="172">
        <v>11</v>
      </c>
      <c r="D1941" s="57" t="str">
        <f t="shared" si="373"/>
        <v>Q3</v>
      </c>
      <c r="E1941" s="16" t="s">
        <v>41</v>
      </c>
      <c r="F1941" s="172">
        <v>2022</v>
      </c>
      <c r="G1941" s="172">
        <v>5</v>
      </c>
      <c r="H1941" s="175"/>
      <c r="I1941" s="57" t="str">
        <f t="shared" si="376"/>
        <v>Q1</v>
      </c>
      <c r="J1941" s="175" t="s">
        <v>1906</v>
      </c>
      <c r="K1941" s="175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78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4">
        <v>0.12759999999999999</v>
      </c>
      <c r="AE1941" s="173">
        <f t="shared" si="379"/>
        <v>0</v>
      </c>
      <c r="AF1941" s="173" t="str">
        <f>IF(AND(COUNTIFS($J$18:J1941,J1941)=1,AE1941=1),1,"")</f>
        <v/>
      </c>
      <c r="AG1941" s="173" t="str">
        <f>IF(C1941="","",IF(AND(COUNTIFS($J$18:J1941,J1941)=1,C1941&lt;&gt;""),1,""))</f>
        <v/>
      </c>
      <c r="AH1941" s="173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2">
        <v>2021</v>
      </c>
      <c r="C1942" s="172">
        <v>11</v>
      </c>
      <c r="D1942" s="57" t="str">
        <f t="shared" si="373"/>
        <v>Q3</v>
      </c>
      <c r="E1942" s="16" t="s">
        <v>41</v>
      </c>
      <c r="F1942" s="172">
        <v>2022</v>
      </c>
      <c r="G1942" s="172">
        <v>5</v>
      </c>
      <c r="H1942" s="175"/>
      <c r="I1942" s="57" t="str">
        <f t="shared" si="376"/>
        <v>Q1</v>
      </c>
      <c r="J1942" s="175" t="s">
        <v>1906</v>
      </c>
      <c r="K1942" s="175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78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4">
        <v>0.12759999999999999</v>
      </c>
      <c r="AE1942" s="173">
        <f t="shared" si="379"/>
        <v>0</v>
      </c>
      <c r="AF1942" s="173" t="str">
        <f>IF(AND(COUNTIFS($J$18:J1942,J1942)=1,AE1942=1),1,"")</f>
        <v/>
      </c>
      <c r="AG1942" s="173" t="str">
        <f>IF(C1942="","",IF(AND(COUNTIFS($J$18:J1942,J1942)=1,C1942&lt;&gt;""),1,""))</f>
        <v/>
      </c>
      <c r="AH1942" s="173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2">
        <v>2021</v>
      </c>
      <c r="C1943" s="172">
        <v>11</v>
      </c>
      <c r="D1943" s="57" t="str">
        <f t="shared" si="373"/>
        <v>Q3</v>
      </c>
      <c r="E1943" s="16" t="s">
        <v>41</v>
      </c>
      <c r="F1943" s="172">
        <v>2022</v>
      </c>
      <c r="G1943" s="172">
        <v>5</v>
      </c>
      <c r="H1943" s="175"/>
      <c r="I1943" s="57" t="str">
        <f t="shared" si="376"/>
        <v>Q1</v>
      </c>
      <c r="J1943" s="175" t="s">
        <v>1956</v>
      </c>
      <c r="K1943" s="175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78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4">
        <v>0.19109999999999999</v>
      </c>
      <c r="AE1943" s="173">
        <f t="shared" si="379"/>
        <v>0</v>
      </c>
      <c r="AF1943" s="173" t="str">
        <f>IF(AND(COUNTIFS($J$18:J1943,J1943)=1,AE1943=1),1,"")</f>
        <v/>
      </c>
      <c r="AG1943" s="173">
        <f>IF(C1943="","",IF(AND(COUNTIFS($J$18:J1943,J1943)=1,C1943&lt;&gt;""),1,""))</f>
        <v>1</v>
      </c>
      <c r="AH1943" s="173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2">
        <v>2021</v>
      </c>
      <c r="C1944" s="172">
        <v>11</v>
      </c>
      <c r="D1944" s="57" t="str">
        <f t="shared" si="373"/>
        <v>Q3</v>
      </c>
      <c r="E1944" s="16" t="s">
        <v>41</v>
      </c>
      <c r="F1944" s="172">
        <v>2022</v>
      </c>
      <c r="G1944" s="172">
        <v>5</v>
      </c>
      <c r="H1944" s="175"/>
      <c r="I1944" s="57" t="str">
        <f t="shared" si="376"/>
        <v>Q1</v>
      </c>
      <c r="J1944" s="175" t="s">
        <v>1956</v>
      </c>
      <c r="K1944" s="175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78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4">
        <v>0.19109999999999999</v>
      </c>
      <c r="AE1944" s="173">
        <f t="shared" si="379"/>
        <v>0</v>
      </c>
      <c r="AF1944" s="173" t="str">
        <f>IF(AND(COUNTIFS($J$18:J1944,J1944)=1,AE1944=1),1,"")</f>
        <v/>
      </c>
      <c r="AG1944" s="173" t="str">
        <f>IF(C1944="","",IF(AND(COUNTIFS($J$18:J1944,J1944)=1,C1944&lt;&gt;""),1,""))</f>
        <v/>
      </c>
      <c r="AH1944" s="173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2">
        <v>2021</v>
      </c>
      <c r="C1945" s="172">
        <v>12</v>
      </c>
      <c r="D1945" s="57" t="str">
        <f t="shared" si="373"/>
        <v>Q3</v>
      </c>
      <c r="E1945" s="16" t="s">
        <v>41</v>
      </c>
      <c r="F1945" s="172">
        <v>2022</v>
      </c>
      <c r="G1945" s="172">
        <v>5</v>
      </c>
      <c r="H1945" s="175"/>
      <c r="I1945" s="57" t="str">
        <f t="shared" si="376"/>
        <v>Q1</v>
      </c>
      <c r="J1945" s="175" t="s">
        <v>1958</v>
      </c>
      <c r="K1945" s="175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78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4">
        <v>9.0300000000000005E-2</v>
      </c>
      <c r="AE1945" s="173">
        <f t="shared" si="379"/>
        <v>1</v>
      </c>
      <c r="AF1945" s="173">
        <f>IF(AND(COUNTIFS($J$18:J1945,J1945)=1,AE1945=1),1,"")</f>
        <v>1</v>
      </c>
      <c r="AG1945" s="173">
        <f>IF(C1945="","",IF(AND(COUNTIFS($J$18:J1945,J1945)=1,C1945&lt;&gt;""),1,""))</f>
        <v>1</v>
      </c>
      <c r="AH1945" s="173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2">
        <v>2021</v>
      </c>
      <c r="C1946" s="172">
        <v>12</v>
      </c>
      <c r="D1946" s="57" t="str">
        <f t="shared" si="373"/>
        <v>Q3</v>
      </c>
      <c r="E1946" s="16" t="s">
        <v>41</v>
      </c>
      <c r="F1946" s="172">
        <v>2022</v>
      </c>
      <c r="G1946" s="172">
        <v>5</v>
      </c>
      <c r="H1946" s="175"/>
      <c r="I1946" s="57" t="str">
        <f t="shared" si="376"/>
        <v>Q1</v>
      </c>
      <c r="J1946" s="175" t="s">
        <v>1958</v>
      </c>
      <c r="K1946" s="175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78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4">
        <v>9.0300000000000005E-2</v>
      </c>
      <c r="AE1946" s="173">
        <f t="shared" si="379"/>
        <v>1</v>
      </c>
      <c r="AF1946" s="173" t="str">
        <f>IF(AND(COUNTIFS($J$18:J1946,J1946)=1,AE1946=1),1,"")</f>
        <v/>
      </c>
      <c r="AG1946" s="173" t="str">
        <f>IF(C1946="","",IF(AND(COUNTIFS($J$18:J1946,J1946)=1,C1946&lt;&gt;""),1,""))</f>
        <v/>
      </c>
      <c r="AH1946" s="173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2">
        <v>2021</v>
      </c>
      <c r="C1947" s="172">
        <v>12</v>
      </c>
      <c r="D1947" s="57" t="str">
        <f t="shared" si="373"/>
        <v>Q3</v>
      </c>
      <c r="E1947" s="16" t="s">
        <v>41</v>
      </c>
      <c r="F1947" s="172">
        <v>2022</v>
      </c>
      <c r="G1947" s="172">
        <v>5</v>
      </c>
      <c r="H1947" s="175"/>
      <c r="I1947" s="57" t="str">
        <f t="shared" si="376"/>
        <v>Q1</v>
      </c>
      <c r="J1947" s="175" t="s">
        <v>1958</v>
      </c>
      <c r="K1947" s="175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78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4">
        <v>9.0300000000000005E-2</v>
      </c>
      <c r="AE1947" s="173">
        <f t="shared" si="379"/>
        <v>1</v>
      </c>
      <c r="AF1947" s="173" t="str">
        <f>IF(AND(COUNTIFS($J$18:J1947,J1947)=1,AE1947=1),1,"")</f>
        <v/>
      </c>
      <c r="AG1947" s="173" t="str">
        <f>IF(C1947="","",IF(AND(COUNTIFS($J$18:J1947,J1947)=1,C1947&lt;&gt;""),1,""))</f>
        <v/>
      </c>
      <c r="AH1947" s="173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2">
        <v>2021</v>
      </c>
      <c r="C1948" s="172">
        <v>12</v>
      </c>
      <c r="D1948" s="57" t="str">
        <f t="shared" si="373"/>
        <v>Q3</v>
      </c>
      <c r="E1948" s="16" t="s">
        <v>41</v>
      </c>
      <c r="F1948" s="172">
        <v>2022</v>
      </c>
      <c r="G1948" s="172">
        <v>5</v>
      </c>
      <c r="H1948" s="175"/>
      <c r="I1948" s="57" t="str">
        <f t="shared" si="376"/>
        <v>Q1</v>
      </c>
      <c r="J1948" s="175" t="s">
        <v>1958</v>
      </c>
      <c r="K1948" s="175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78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4">
        <v>9.0300000000000005E-2</v>
      </c>
      <c r="AE1948" s="173">
        <f t="shared" si="379"/>
        <v>1</v>
      </c>
      <c r="AF1948" s="173" t="str">
        <f>IF(AND(COUNTIFS($J$18:J1948,J1948)=1,AE1948=1),1,"")</f>
        <v/>
      </c>
      <c r="AG1948" s="173" t="str">
        <f>IF(C1948="","",IF(AND(COUNTIFS($J$18:J1948,J1948)=1,C1948&lt;&gt;""),1,""))</f>
        <v/>
      </c>
      <c r="AH1948" s="173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2">
        <v>2021</v>
      </c>
      <c r="C1949" s="172">
        <v>12</v>
      </c>
      <c r="D1949" s="57" t="str">
        <f t="shared" si="373"/>
        <v>Q3</v>
      </c>
      <c r="E1949" s="16" t="s">
        <v>41</v>
      </c>
      <c r="F1949" s="172">
        <v>2022</v>
      </c>
      <c r="G1949" s="172">
        <v>5</v>
      </c>
      <c r="H1949" s="175"/>
      <c r="I1949" s="57" t="str">
        <f t="shared" si="376"/>
        <v>Q1</v>
      </c>
      <c r="J1949" s="175" t="s">
        <v>1960</v>
      </c>
      <c r="K1949" s="175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78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4">
        <v>0.15129999999999999</v>
      </c>
      <c r="AE1949" s="173">
        <f t="shared" si="379"/>
        <v>1</v>
      </c>
      <c r="AF1949" s="173">
        <f>IF(AND(COUNTIFS($J$18:J1949,J1949)=1,AE1949=1),1,"")</f>
        <v>1</v>
      </c>
      <c r="AG1949" s="173">
        <f>IF(C1949="","",IF(AND(COUNTIFS($J$18:J1949,J1949)=1,C1949&lt;&gt;""),1,""))</f>
        <v>1</v>
      </c>
      <c r="AH1949" s="173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2">
        <v>2021</v>
      </c>
      <c r="C1950" s="172">
        <v>12</v>
      </c>
      <c r="D1950" s="57" t="str">
        <f t="shared" si="373"/>
        <v>Q3</v>
      </c>
      <c r="E1950" s="16" t="s">
        <v>41</v>
      </c>
      <c r="F1950" s="172">
        <v>2022</v>
      </c>
      <c r="G1950" s="172">
        <v>5</v>
      </c>
      <c r="H1950" s="175"/>
      <c r="I1950" s="57" t="str">
        <f t="shared" si="376"/>
        <v>Q1</v>
      </c>
      <c r="J1950" s="175" t="s">
        <v>1962</v>
      </c>
      <c r="K1950" s="175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78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4">
        <v>0.16039999999999999</v>
      </c>
      <c r="AE1950" s="173">
        <f t="shared" si="379"/>
        <v>1</v>
      </c>
      <c r="AF1950" s="173">
        <f>IF(AND(COUNTIFS($J$18:J1950,J1950)=1,AE1950=1),1,"")</f>
        <v>1</v>
      </c>
      <c r="AG1950" s="173">
        <f>IF(C1950="","",IF(AND(COUNTIFS($J$18:J1950,J1950)=1,C1950&lt;&gt;""),1,""))</f>
        <v>1</v>
      </c>
      <c r="AH1950" s="173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2">
        <v>2021</v>
      </c>
      <c r="C1951" s="172">
        <v>4</v>
      </c>
      <c r="D1951" s="57" t="str">
        <f t="shared" si="373"/>
        <v>Q1</v>
      </c>
      <c r="E1951" s="16" t="s">
        <v>41</v>
      </c>
      <c r="F1951" s="172">
        <v>2022</v>
      </c>
      <c r="G1951" s="172">
        <v>6</v>
      </c>
      <c r="H1951" s="175"/>
      <c r="I1951" s="57" t="str">
        <f t="shared" si="376"/>
        <v>Q1</v>
      </c>
      <c r="J1951" s="175" t="s">
        <v>1636</v>
      </c>
      <c r="K1951" s="175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78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4">
        <v>0.15709999999999999</v>
      </c>
      <c r="AE1951" s="173">
        <f t="shared" si="379"/>
        <v>1</v>
      </c>
      <c r="AF1951" s="173" t="str">
        <f>IF(AND(COUNTIFS($J$18:J1951,J1951)=1,AE1951=1),1,"")</f>
        <v/>
      </c>
      <c r="AG1951" s="173" t="str">
        <f>IF(C1951="","",IF(AND(COUNTIFS($J$18:J1951,J1951)=1,C1951&lt;&gt;""),1,""))</f>
        <v/>
      </c>
      <c r="AH1951" s="173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2">
        <v>2021</v>
      </c>
      <c r="C1952" s="172">
        <v>4</v>
      </c>
      <c r="D1952" s="57" t="str">
        <f t="shared" si="373"/>
        <v>Q1</v>
      </c>
      <c r="E1952" s="16" t="s">
        <v>41</v>
      </c>
      <c r="F1952" s="172">
        <v>2022</v>
      </c>
      <c r="G1952" s="172">
        <v>6</v>
      </c>
      <c r="H1952" s="175"/>
      <c r="I1952" s="57" t="str">
        <f t="shared" si="376"/>
        <v>Q1</v>
      </c>
      <c r="J1952" s="175" t="s">
        <v>1636</v>
      </c>
      <c r="K1952" s="175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78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4">
        <v>0.15709999999999999</v>
      </c>
      <c r="AE1952" s="173">
        <f t="shared" si="379"/>
        <v>1</v>
      </c>
      <c r="AF1952" s="173" t="str">
        <f>IF(AND(COUNTIFS($J$18:J1952,J1952)=1,AE1952=1),1,"")</f>
        <v/>
      </c>
      <c r="AG1952" s="173" t="str">
        <f>IF(C1952="","",IF(AND(COUNTIFS($J$18:J1952,J1952)=1,C1952&lt;&gt;""),1,""))</f>
        <v/>
      </c>
      <c r="AH1952" s="173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2">
        <v>2021</v>
      </c>
      <c r="C1953" s="172">
        <v>6</v>
      </c>
      <c r="D1953" s="57" t="str">
        <f t="shared" si="373"/>
        <v>Q1</v>
      </c>
      <c r="E1953" s="16" t="s">
        <v>41</v>
      </c>
      <c r="F1953" s="172">
        <v>2022</v>
      </c>
      <c r="G1953" s="172">
        <v>6</v>
      </c>
      <c r="H1953" s="175"/>
      <c r="I1953" s="57" t="str">
        <f t="shared" si="376"/>
        <v>Q1</v>
      </c>
      <c r="J1953" s="175" t="s">
        <v>1964</v>
      </c>
      <c r="K1953" s="175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78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4">
        <v>0.26069999999999999</v>
      </c>
      <c r="AE1953" s="173">
        <f t="shared" si="379"/>
        <v>0</v>
      </c>
      <c r="AF1953" s="173" t="str">
        <f>IF(AND(COUNTIFS($J$18:J1953,J1953)=1,AE1953=1),1,"")</f>
        <v/>
      </c>
      <c r="AG1953" s="173">
        <f>IF(C1953="","",IF(AND(COUNTIFS($J$18:J1953,J1953)=1,C1953&lt;&gt;""),1,""))</f>
        <v>1</v>
      </c>
      <c r="AH1953" s="173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2">
        <v>2021</v>
      </c>
      <c r="C1954" s="172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2">
        <v>2022</v>
      </c>
      <c r="G1954" s="172">
        <v>6</v>
      </c>
      <c r="H1954" s="175"/>
      <c r="I1954" s="57" t="str">
        <f t="shared" si="376"/>
        <v>Q1</v>
      </c>
      <c r="J1954" s="175" t="s">
        <v>1966</v>
      </c>
      <c r="K1954" s="175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78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4">
        <v>0.1105</v>
      </c>
      <c r="AE1954" s="173">
        <f t="shared" si="379"/>
        <v>0</v>
      </c>
      <c r="AF1954" s="173" t="str">
        <f>IF(AND(COUNTIFS($J$18:J1954,J1954)=1,AE1954=1),1,"")</f>
        <v/>
      </c>
      <c r="AG1954" s="173">
        <f>IF(C1954="","",IF(AND(COUNTIFS($J$18:J1954,J1954)=1,C1954&lt;&gt;""),1,""))</f>
        <v>1</v>
      </c>
      <c r="AH1954" s="173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2">
        <v>2021</v>
      </c>
      <c r="C1955" s="172">
        <v>6</v>
      </c>
      <c r="D1955" s="57" t="str">
        <f t="shared" si="386"/>
        <v>Q1</v>
      </c>
      <c r="E1955" s="16" t="s">
        <v>41</v>
      </c>
      <c r="F1955" s="172">
        <v>2022</v>
      </c>
      <c r="G1955" s="172">
        <v>6</v>
      </c>
      <c r="H1955" s="175"/>
      <c r="I1955" s="57" t="str">
        <f t="shared" si="376"/>
        <v>Q1</v>
      </c>
      <c r="J1955" s="175" t="s">
        <v>1966</v>
      </c>
      <c r="K1955" s="175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78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4">
        <v>0.1105</v>
      </c>
      <c r="AE1955" s="173">
        <f t="shared" si="379"/>
        <v>0</v>
      </c>
      <c r="AF1955" s="173" t="str">
        <f>IF(AND(COUNTIFS($J$18:J1955,J1955)=1,AE1955=1),1,"")</f>
        <v/>
      </c>
      <c r="AG1955" s="173" t="str">
        <f>IF(C1955="","",IF(AND(COUNTIFS($J$18:J1955,J1955)=1,C1955&lt;&gt;""),1,""))</f>
        <v/>
      </c>
      <c r="AH1955" s="173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2">
        <v>2021</v>
      </c>
      <c r="C1956" s="172">
        <v>6</v>
      </c>
      <c r="D1956" s="57" t="str">
        <f t="shared" si="386"/>
        <v>Q1</v>
      </c>
      <c r="E1956" s="16" t="s">
        <v>41</v>
      </c>
      <c r="F1956" s="172">
        <v>2022</v>
      </c>
      <c r="G1956" s="172">
        <v>6</v>
      </c>
      <c r="H1956" s="175"/>
      <c r="I1956" s="57" t="str">
        <f t="shared" si="376"/>
        <v>Q1</v>
      </c>
      <c r="J1956" s="175" t="s">
        <v>1966</v>
      </c>
      <c r="K1956" s="175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78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4">
        <v>0.1105</v>
      </c>
      <c r="AE1956" s="173">
        <f t="shared" si="379"/>
        <v>0</v>
      </c>
      <c r="AF1956" s="173" t="str">
        <f>IF(AND(COUNTIFS($J$18:J1956,J1956)=1,AE1956=1),1,"")</f>
        <v/>
      </c>
      <c r="AG1956" s="173" t="str">
        <f>IF(C1956="","",IF(AND(COUNTIFS($J$18:J1956,J1956)=1,C1956&lt;&gt;""),1,""))</f>
        <v/>
      </c>
      <c r="AH1956" s="173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2">
        <v>2021</v>
      </c>
      <c r="C1957" s="172">
        <v>6</v>
      </c>
      <c r="D1957" s="57" t="str">
        <f t="shared" si="386"/>
        <v>Q1</v>
      </c>
      <c r="E1957" s="16" t="s">
        <v>41</v>
      </c>
      <c r="F1957" s="172">
        <v>2022</v>
      </c>
      <c r="G1957" s="172">
        <v>6</v>
      </c>
      <c r="H1957" s="175"/>
      <c r="I1957" s="57" t="str">
        <f t="shared" si="376"/>
        <v>Q1</v>
      </c>
      <c r="J1957" s="175" t="s">
        <v>1878</v>
      </c>
      <c r="K1957" s="175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78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4">
        <v>9.3600000000000003E-2</v>
      </c>
      <c r="AE1957" s="173">
        <f t="shared" si="379"/>
        <v>0</v>
      </c>
      <c r="AF1957" s="173" t="str">
        <f>IF(AND(COUNTIFS($J$18:J1957,J1957)=1,AE1957=1),1,"")</f>
        <v/>
      </c>
      <c r="AG1957" s="173" t="str">
        <f>IF(C1957="","",IF(AND(COUNTIFS($J$18:J1957,J1957)=1,C1957&lt;&gt;""),1,""))</f>
        <v/>
      </c>
      <c r="AH1957" s="173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2">
        <v>2021</v>
      </c>
      <c r="C1958" s="172">
        <v>6</v>
      </c>
      <c r="D1958" s="57" t="str">
        <f t="shared" si="386"/>
        <v>Q1</v>
      </c>
      <c r="E1958" s="16" t="s">
        <v>41</v>
      </c>
      <c r="F1958" s="172">
        <v>2022</v>
      </c>
      <c r="G1958" s="172">
        <v>6</v>
      </c>
      <c r="H1958" s="175"/>
      <c r="I1958" s="57" t="str">
        <f t="shared" si="376"/>
        <v>Q1</v>
      </c>
      <c r="J1958" s="175" t="s">
        <v>1878</v>
      </c>
      <c r="K1958" s="175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78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4">
        <v>9.3600000000000003E-2</v>
      </c>
      <c r="AE1958" s="173">
        <f t="shared" si="379"/>
        <v>0</v>
      </c>
      <c r="AF1958" s="173" t="str">
        <f>IF(AND(COUNTIFS($J$18:J1958,J1958)=1,AE1958=1),1,"")</f>
        <v/>
      </c>
      <c r="AG1958" s="173" t="str">
        <f>IF(C1958="","",IF(AND(COUNTIFS($J$18:J1958,J1958)=1,C1958&lt;&gt;""),1,""))</f>
        <v/>
      </c>
      <c r="AH1958" s="173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2">
        <v>2021</v>
      </c>
      <c r="C1959" s="172">
        <v>9</v>
      </c>
      <c r="D1959" s="57" t="str">
        <f t="shared" si="386"/>
        <v>Q2</v>
      </c>
      <c r="E1959" s="16" t="s">
        <v>41</v>
      </c>
      <c r="F1959" s="172">
        <v>2022</v>
      </c>
      <c r="G1959" s="172">
        <v>6</v>
      </c>
      <c r="H1959" s="175"/>
      <c r="I1959" s="57" t="str">
        <f t="shared" si="376"/>
        <v>Q1</v>
      </c>
      <c r="J1959" s="175" t="s">
        <v>1967</v>
      </c>
      <c r="K1959" s="175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78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4">
        <v>0.20830000000000001</v>
      </c>
      <c r="AE1959" s="173">
        <f t="shared" si="379"/>
        <v>0</v>
      </c>
      <c r="AF1959" s="173" t="str">
        <f>IF(AND(COUNTIFS($J$18:J1959,J1959)=1,AE1959=1),1,"")</f>
        <v/>
      </c>
      <c r="AG1959" s="173">
        <f>IF(C1959="","",IF(AND(COUNTIFS($J$18:J1959,J1959)=1,C1959&lt;&gt;""),1,""))</f>
        <v>1</v>
      </c>
      <c r="AH1959" s="173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2">
        <v>2021</v>
      </c>
      <c r="C1960" s="172">
        <v>9</v>
      </c>
      <c r="D1960" s="57" t="str">
        <f t="shared" si="386"/>
        <v>Q2</v>
      </c>
      <c r="E1960" s="16" t="s">
        <v>41</v>
      </c>
      <c r="F1960" s="172">
        <v>2022</v>
      </c>
      <c r="G1960" s="172">
        <v>6</v>
      </c>
      <c r="H1960" s="175"/>
      <c r="I1960" s="57" t="str">
        <f t="shared" si="376"/>
        <v>Q1</v>
      </c>
      <c r="J1960" s="175" t="s">
        <v>1968</v>
      </c>
      <c r="K1960" s="175" t="s">
        <v>3176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78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4">
        <v>0.16719999999999999</v>
      </c>
      <c r="AE1960" s="173">
        <f t="shared" si="379"/>
        <v>1</v>
      </c>
      <c r="AF1960" s="173">
        <f>IF(AND(COUNTIFS($J$18:J1960,J1960)=1,AE1960=1),1,"")</f>
        <v>1</v>
      </c>
      <c r="AG1960" s="173">
        <f>IF(C1960="","",IF(AND(COUNTIFS($J$18:J1960,J1960)=1,C1960&lt;&gt;""),1,""))</f>
        <v>1</v>
      </c>
      <c r="AH1960" s="173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2">
        <v>2021</v>
      </c>
      <c r="C1961" s="172">
        <v>10</v>
      </c>
      <c r="D1961" s="57" t="str">
        <f t="shared" si="386"/>
        <v>Q3</v>
      </c>
      <c r="E1961" s="16" t="s">
        <v>41</v>
      </c>
      <c r="F1961" s="172">
        <v>2022</v>
      </c>
      <c r="G1961" s="172">
        <v>6</v>
      </c>
      <c r="H1961" s="175"/>
      <c r="I1961" s="57" t="str">
        <f t="shared" si="376"/>
        <v>Q1</v>
      </c>
      <c r="J1961" s="175" t="s">
        <v>1971</v>
      </c>
      <c r="K1961" s="175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78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4">
        <v>0.20519999999999999</v>
      </c>
      <c r="AE1961" s="173">
        <f t="shared" si="379"/>
        <v>1</v>
      </c>
      <c r="AF1961" s="173">
        <f>IF(AND(COUNTIFS($J$18:J1961,J1961)=1,AE1961=1),1,"")</f>
        <v>1</v>
      </c>
      <c r="AG1961" s="173">
        <f>IF(C1961="","",IF(AND(COUNTIFS($J$18:J1961,J1961)=1,C1961&lt;&gt;""),1,""))</f>
        <v>1</v>
      </c>
      <c r="AH1961" s="173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2">
        <v>2021</v>
      </c>
      <c r="C1962" s="172">
        <v>10</v>
      </c>
      <c r="D1962" s="57" t="str">
        <f t="shared" si="386"/>
        <v>Q3</v>
      </c>
      <c r="E1962" s="16" t="s">
        <v>41</v>
      </c>
      <c r="F1962" s="172">
        <v>2022</v>
      </c>
      <c r="G1962" s="172">
        <v>6</v>
      </c>
      <c r="H1962" s="175"/>
      <c r="I1962" s="57" t="str">
        <f t="shared" si="376"/>
        <v>Q1</v>
      </c>
      <c r="J1962" s="175" t="s">
        <v>1973</v>
      </c>
      <c r="K1962" s="175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78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4">
        <v>0.2329</v>
      </c>
      <c r="AE1962" s="173">
        <f t="shared" si="379"/>
        <v>1</v>
      </c>
      <c r="AF1962" s="173">
        <f>IF(AND(COUNTIFS($J$18:J1962,J1962)=1,AE1962=1),1,"")</f>
        <v>1</v>
      </c>
      <c r="AG1962" s="173">
        <f>IF(C1962="","",IF(AND(COUNTIFS($J$18:J1962,J1962)=1,C1962&lt;&gt;""),1,""))</f>
        <v>1</v>
      </c>
      <c r="AH1962" s="173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2">
        <v>2021</v>
      </c>
      <c r="C1963" s="172">
        <v>12</v>
      </c>
      <c r="D1963" s="57" t="str">
        <f t="shared" si="386"/>
        <v>Q3</v>
      </c>
      <c r="E1963" s="16" t="s">
        <v>41</v>
      </c>
      <c r="F1963" s="172">
        <v>2022</v>
      </c>
      <c r="G1963" s="172">
        <v>6</v>
      </c>
      <c r="H1963" s="175"/>
      <c r="I1963" s="57" t="str">
        <f t="shared" si="376"/>
        <v>Q1</v>
      </c>
      <c r="J1963" s="175" t="s">
        <v>1926</v>
      </c>
      <c r="K1963" s="175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78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4">
        <v>0.18290000000000001</v>
      </c>
      <c r="AE1963" s="173">
        <f t="shared" si="379"/>
        <v>0</v>
      </c>
      <c r="AF1963" s="173" t="str">
        <f>IF(AND(COUNTIFS($J$18:J1963,J1963)=1,AE1963=1),1,"")</f>
        <v/>
      </c>
      <c r="AG1963" s="173" t="str">
        <f>IF(C1963="","",IF(AND(COUNTIFS($J$18:J1963,J1963)=1,C1963&lt;&gt;""),1,""))</f>
        <v/>
      </c>
      <c r="AH1963" s="173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2">
        <v>2021</v>
      </c>
      <c r="C1964" s="172">
        <v>12</v>
      </c>
      <c r="D1964" s="57" t="str">
        <f t="shared" si="386"/>
        <v>Q3</v>
      </c>
      <c r="E1964" s="16" t="s">
        <v>41</v>
      </c>
      <c r="F1964" s="172">
        <v>2022</v>
      </c>
      <c r="G1964" s="172">
        <v>6</v>
      </c>
      <c r="H1964" s="175"/>
      <c r="I1964" s="57" t="str">
        <f t="shared" si="376"/>
        <v>Q1</v>
      </c>
      <c r="J1964" s="175" t="s">
        <v>1975</v>
      </c>
      <c r="K1964" s="175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78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4">
        <v>0.17960000000000001</v>
      </c>
      <c r="AE1964" s="173">
        <f t="shared" si="379"/>
        <v>1</v>
      </c>
      <c r="AF1964" s="173">
        <f>IF(AND(COUNTIFS($J$18:J1964,J1964)=1,AE1964=1),1,"")</f>
        <v>1</v>
      </c>
      <c r="AG1964" s="173">
        <f>IF(C1964="","",IF(AND(COUNTIFS($J$18:J1964,J1964)=1,C1964&lt;&gt;""),1,""))</f>
        <v>1</v>
      </c>
      <c r="AH1964" s="173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2">
        <v>2021</v>
      </c>
      <c r="C1965" s="172">
        <v>11</v>
      </c>
      <c r="D1965" s="57" t="str">
        <f t="shared" si="386"/>
        <v>Q3</v>
      </c>
      <c r="E1965" s="16" t="s">
        <v>41</v>
      </c>
      <c r="F1965" s="172">
        <v>2022</v>
      </c>
      <c r="G1965" s="172">
        <v>6</v>
      </c>
      <c r="H1965" s="175"/>
      <c r="I1965" s="57" t="str">
        <f t="shared" si="376"/>
        <v>Q1</v>
      </c>
      <c r="J1965" s="175" t="s">
        <v>1977</v>
      </c>
      <c r="K1965" s="175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78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4">
        <v>0.18609999999999999</v>
      </c>
      <c r="AE1965" s="173">
        <f t="shared" si="379"/>
        <v>1</v>
      </c>
      <c r="AF1965" s="173">
        <f>IF(AND(COUNTIFS($J$18:J1965,J1965)=1,AE1965=1),1,"")</f>
        <v>1</v>
      </c>
      <c r="AG1965" s="173">
        <f>IF(C1965="","",IF(AND(COUNTIFS($J$18:J1965,J1965)=1,C1965&lt;&gt;""),1,""))</f>
        <v>1</v>
      </c>
      <c r="AH1965" s="173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2">
        <v>2021</v>
      </c>
      <c r="C1966" s="172">
        <v>11</v>
      </c>
      <c r="D1966" s="57" t="str">
        <f t="shared" si="386"/>
        <v>Q3</v>
      </c>
      <c r="E1966" s="16" t="s">
        <v>41</v>
      </c>
      <c r="F1966" s="172">
        <v>2022</v>
      </c>
      <c r="G1966" s="172">
        <v>6</v>
      </c>
      <c r="H1966" s="175"/>
      <c r="I1966" s="57" t="str">
        <f t="shared" si="376"/>
        <v>Q1</v>
      </c>
      <c r="J1966" s="175" t="s">
        <v>1977</v>
      </c>
      <c r="K1966" s="175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78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4">
        <v>0.18609999999999999</v>
      </c>
      <c r="AE1966" s="173">
        <f t="shared" si="379"/>
        <v>1</v>
      </c>
      <c r="AF1966" s="173" t="str">
        <f>IF(AND(COUNTIFS($J$18:J1966,J1966)=1,AE1966=1),1,"")</f>
        <v/>
      </c>
      <c r="AG1966" s="173" t="str">
        <f>IF(C1966="","",IF(AND(COUNTIFS($J$18:J1966,J1966)=1,C1966&lt;&gt;""),1,""))</f>
        <v/>
      </c>
      <c r="AH1966" s="173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2">
        <v>2021</v>
      </c>
      <c r="C1967" s="172">
        <v>1</v>
      </c>
      <c r="D1967" s="57" t="str">
        <f t="shared" si="386"/>
        <v>Q4</v>
      </c>
      <c r="E1967" s="16" t="s">
        <v>41</v>
      </c>
      <c r="F1967" s="172">
        <v>2022</v>
      </c>
      <c r="G1967" s="172">
        <v>7</v>
      </c>
      <c r="H1967" s="175"/>
      <c r="I1967" s="57" t="str">
        <f t="shared" si="376"/>
        <v>Q2</v>
      </c>
      <c r="J1967" s="175" t="s">
        <v>1781</v>
      </c>
      <c r="K1967" s="175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78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4">
        <v>0.183</v>
      </c>
      <c r="AE1967" s="173">
        <f t="shared" si="379"/>
        <v>0</v>
      </c>
      <c r="AF1967" s="173" t="str">
        <f>IF(AND(COUNTIFS($J$18:J1967,J1967)=1,AE1967=1),1,"")</f>
        <v/>
      </c>
      <c r="AG1967" s="173" t="str">
        <f>IF(C1967="","",IF(AND(COUNTIFS($J$18:J1967,J1967)=1,C1967&lt;&gt;""),1,""))</f>
        <v/>
      </c>
      <c r="AH1967" s="173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2">
        <v>2021</v>
      </c>
      <c r="C1968" s="172">
        <v>3</v>
      </c>
      <c r="D1968" s="57" t="str">
        <f t="shared" si="386"/>
        <v>Q4</v>
      </c>
      <c r="E1968" s="16" t="s">
        <v>41</v>
      </c>
      <c r="F1968" s="172">
        <v>2022</v>
      </c>
      <c r="G1968" s="172">
        <v>7</v>
      </c>
      <c r="H1968" s="175"/>
      <c r="I1968" s="57" t="str">
        <f t="shared" si="376"/>
        <v>Q2</v>
      </c>
      <c r="J1968" s="175" t="s">
        <v>1665</v>
      </c>
      <c r="K1968" s="175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78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4">
        <v>0.1158</v>
      </c>
      <c r="AE1968" s="173">
        <f t="shared" si="379"/>
        <v>1</v>
      </c>
      <c r="AF1968" s="173" t="str">
        <f>IF(AND(COUNTIFS($J$18:J1968,J1968)=1,AE1968=1),1,"")</f>
        <v/>
      </c>
      <c r="AG1968" s="173" t="str">
        <f>IF(C1968="","",IF(AND(COUNTIFS($J$18:J1968,J1968)=1,C1968&lt;&gt;""),1,""))</f>
        <v/>
      </c>
      <c r="AH1968" s="173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2">
        <v>2021</v>
      </c>
      <c r="C1969" s="172">
        <v>4</v>
      </c>
      <c r="D1969" s="57" t="str">
        <f t="shared" si="386"/>
        <v>Q1</v>
      </c>
      <c r="E1969" s="16" t="s">
        <v>41</v>
      </c>
      <c r="F1969" s="172">
        <v>2022</v>
      </c>
      <c r="G1969" s="172">
        <v>7</v>
      </c>
      <c r="H1969" s="175"/>
      <c r="I1969" s="57" t="str">
        <f t="shared" si="376"/>
        <v>Q2</v>
      </c>
      <c r="J1969" s="175" t="s">
        <v>1930</v>
      </c>
      <c r="K1969" s="175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78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4">
        <v>7.6200000000000004E-2</v>
      </c>
      <c r="AE1969" s="173">
        <f t="shared" si="379"/>
        <v>0</v>
      </c>
      <c r="AF1969" s="173" t="str">
        <f>IF(AND(COUNTIFS($J$18:J1969,J1969)=1,AE1969=1),1,"")</f>
        <v/>
      </c>
      <c r="AG1969" s="173" t="str">
        <f>IF(C1969="","",IF(AND(COUNTIFS($J$18:J1969,J1969)=1,C1969&lt;&gt;""),1,""))</f>
        <v/>
      </c>
      <c r="AH1969" s="173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2">
        <v>2021</v>
      </c>
      <c r="C1970" s="172">
        <v>4</v>
      </c>
      <c r="D1970" s="57" t="str">
        <f t="shared" si="386"/>
        <v>Q1</v>
      </c>
      <c r="E1970" s="16" t="s">
        <v>41</v>
      </c>
      <c r="F1970" s="172">
        <v>2022</v>
      </c>
      <c r="G1970" s="172">
        <v>7</v>
      </c>
      <c r="H1970" s="175"/>
      <c r="I1970" s="57" t="str">
        <f t="shared" si="376"/>
        <v>Q2</v>
      </c>
      <c r="J1970" s="175" t="s">
        <v>1930</v>
      </c>
      <c r="K1970" s="175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78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4">
        <v>7.6200000000000004E-2</v>
      </c>
      <c r="AE1970" s="173">
        <f t="shared" si="379"/>
        <v>0</v>
      </c>
      <c r="AF1970" s="173" t="str">
        <f>IF(AND(COUNTIFS($J$18:J1970,J1970)=1,AE1970=1),1,"")</f>
        <v/>
      </c>
      <c r="AG1970" s="173" t="str">
        <f>IF(C1970="","",IF(AND(COUNTIFS($J$18:J1970,J1970)=1,C1970&lt;&gt;""),1,""))</f>
        <v/>
      </c>
      <c r="AH1970" s="173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2">
        <v>2021</v>
      </c>
      <c r="C1971" s="172">
        <v>4</v>
      </c>
      <c r="D1971" s="57" t="str">
        <f t="shared" si="386"/>
        <v>Q1</v>
      </c>
      <c r="E1971" s="16" t="s">
        <v>41</v>
      </c>
      <c r="F1971" s="172">
        <v>2022</v>
      </c>
      <c r="G1971" s="172">
        <v>7</v>
      </c>
      <c r="H1971" s="175"/>
      <c r="I1971" s="57" t="str">
        <f t="shared" si="376"/>
        <v>Q2</v>
      </c>
      <c r="J1971" s="175" t="s">
        <v>1979</v>
      </c>
      <c r="K1971" s="175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78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4">
        <v>3.3500000000000002E-2</v>
      </c>
      <c r="AE1971" s="173">
        <f t="shared" si="379"/>
        <v>0</v>
      </c>
      <c r="AF1971" s="173" t="str">
        <f>IF(AND(COUNTIFS($J$18:J1971,J1971)=1,AE1971=1),1,"")</f>
        <v/>
      </c>
      <c r="AG1971" s="173">
        <f>IF(C1971="","",IF(AND(COUNTIFS($J$18:J1971,J1971)=1,C1971&lt;&gt;""),1,""))</f>
        <v>1</v>
      </c>
      <c r="AH1971" s="173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2">
        <v>2021</v>
      </c>
      <c r="C1972" s="172">
        <v>12</v>
      </c>
      <c r="D1972" s="57" t="str">
        <f t="shared" si="386"/>
        <v>Q3</v>
      </c>
      <c r="E1972" s="16" t="s">
        <v>41</v>
      </c>
      <c r="F1972" s="172">
        <v>2022</v>
      </c>
      <c r="G1972" s="172">
        <v>7</v>
      </c>
      <c r="H1972" s="175"/>
      <c r="I1972" s="57" t="str">
        <f t="shared" si="376"/>
        <v>Q2</v>
      </c>
      <c r="J1972" s="175" t="s">
        <v>1981</v>
      </c>
      <c r="K1972" s="175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78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4">
        <v>0.1343</v>
      </c>
      <c r="AE1972" s="173">
        <f t="shared" si="379"/>
        <v>0</v>
      </c>
      <c r="AF1972" s="173" t="str">
        <f>IF(AND(COUNTIFS($J$18:J1972,J1972)=1,AE1972=1),1,"")</f>
        <v/>
      </c>
      <c r="AG1972" s="173">
        <f>IF(C1972="","",IF(AND(COUNTIFS($J$18:J1972,J1972)=1,C1972&lt;&gt;""),1,""))</f>
        <v>1</v>
      </c>
      <c r="AH1972" s="173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2">
        <v>2021</v>
      </c>
      <c r="C1973" s="172">
        <v>12</v>
      </c>
      <c r="D1973" s="57" t="str">
        <f t="shared" si="386"/>
        <v>Q3</v>
      </c>
      <c r="E1973" s="16" t="s">
        <v>41</v>
      </c>
      <c r="F1973" s="172">
        <v>2022</v>
      </c>
      <c r="G1973" s="172">
        <v>7</v>
      </c>
      <c r="H1973" s="175"/>
      <c r="I1973" s="57" t="str">
        <f t="shared" si="376"/>
        <v>Q2</v>
      </c>
      <c r="J1973" s="175" t="s">
        <v>1981</v>
      </c>
      <c r="K1973" s="175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78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4">
        <v>0.1343</v>
      </c>
      <c r="AE1973" s="173">
        <f t="shared" si="379"/>
        <v>0</v>
      </c>
      <c r="AF1973" s="173" t="str">
        <f>IF(AND(COUNTIFS($J$18:J1973,J1973)=1,AE1973=1),1,"")</f>
        <v/>
      </c>
      <c r="AG1973" s="173" t="str">
        <f>IF(C1973="","",IF(AND(COUNTIFS($J$18:J1973,J1973)=1,C1973&lt;&gt;""),1,""))</f>
        <v/>
      </c>
      <c r="AH1973" s="173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2">
        <v>2021</v>
      </c>
      <c r="C1974" s="172">
        <v>6</v>
      </c>
      <c r="D1974" s="57" t="str">
        <f t="shared" si="386"/>
        <v>Q1</v>
      </c>
      <c r="E1974" s="16" t="s">
        <v>41</v>
      </c>
      <c r="F1974" s="172">
        <v>2022</v>
      </c>
      <c r="G1974" s="172">
        <v>8</v>
      </c>
      <c r="H1974" s="175"/>
      <c r="I1974" s="57" t="str">
        <f t="shared" si="376"/>
        <v>Q2</v>
      </c>
      <c r="J1974" s="175" t="s">
        <v>1982</v>
      </c>
      <c r="K1974" s="175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78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4">
        <v>9.2799999999999994E-2</v>
      </c>
      <c r="AE1974" s="173">
        <f t="shared" si="379"/>
        <v>1</v>
      </c>
      <c r="AF1974" s="173">
        <f>IF(AND(COUNTIFS($J$18:J1974,J1974)=1,AE1974=1),1,"")</f>
        <v>1</v>
      </c>
      <c r="AG1974" s="173">
        <f>IF(C1974="","",IF(AND(COUNTIFS($J$18:J1974,J1974)=1,C1974&lt;&gt;""),1,""))</f>
        <v>1</v>
      </c>
      <c r="AH1974" s="173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2">
        <v>2021</v>
      </c>
      <c r="C1975" s="172">
        <v>3</v>
      </c>
      <c r="D1975" s="57" t="str">
        <f t="shared" si="386"/>
        <v>Q4</v>
      </c>
      <c r="E1975" s="16" t="s">
        <v>41</v>
      </c>
      <c r="F1975" s="172">
        <v>2022</v>
      </c>
      <c r="G1975" s="172">
        <v>8</v>
      </c>
      <c r="H1975" s="175"/>
      <c r="I1975" s="57" t="str">
        <f t="shared" si="376"/>
        <v>Q2</v>
      </c>
      <c r="J1975" s="175" t="s">
        <v>1623</v>
      </c>
      <c r="K1975" s="175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78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3">
        <f t="shared" si="379"/>
        <v>0</v>
      </c>
      <c r="AF1975" s="173" t="str">
        <f>IF(AND(COUNTIFS($J$18:J1975,J1975)=1,AE1975=1),1,"")</f>
        <v/>
      </c>
      <c r="AG1975" s="173" t="str">
        <f>IF(C1975="","",IF(AND(COUNTIFS($J$18:J1975,J1975)=1,C1975&lt;&gt;""),1,""))</f>
        <v/>
      </c>
      <c r="AH1975" s="173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2">
        <v>2021</v>
      </c>
      <c r="C1976" s="172">
        <v>12</v>
      </c>
      <c r="D1976" s="57" t="str">
        <f t="shared" si="386"/>
        <v>Q3</v>
      </c>
      <c r="E1976" s="16" t="s">
        <v>41</v>
      </c>
      <c r="F1976" s="172">
        <v>2022</v>
      </c>
      <c r="G1976" s="172">
        <v>9</v>
      </c>
      <c r="H1976" s="175"/>
      <c r="I1976" s="57" t="str">
        <f t="shared" si="376"/>
        <v>Q2</v>
      </c>
      <c r="J1976" s="175" t="s">
        <v>1984</v>
      </c>
      <c r="K1976" s="175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78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4">
        <v>0.13589999999999999</v>
      </c>
      <c r="AE1976" s="173">
        <f t="shared" si="379"/>
        <v>0</v>
      </c>
      <c r="AF1976" s="173" t="str">
        <f>IF(AND(COUNTIFS($J$18:J1976,J1976)=1,AE1976=1),1,"")</f>
        <v/>
      </c>
      <c r="AG1976" s="173">
        <f>IF(C1976="","",IF(AND(COUNTIFS($J$18:J1976,J1976)=1,C1976&lt;&gt;""),1,""))</f>
        <v>1</v>
      </c>
      <c r="AH1976" s="173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2">
        <v>2021</v>
      </c>
      <c r="C1977" s="172">
        <v>12</v>
      </c>
      <c r="D1977" s="57" t="str">
        <f t="shared" si="386"/>
        <v>Q3</v>
      </c>
      <c r="E1977" s="16" t="s">
        <v>41</v>
      </c>
      <c r="F1977" s="172">
        <v>2022</v>
      </c>
      <c r="G1977" s="172">
        <v>9</v>
      </c>
      <c r="H1977" s="175"/>
      <c r="I1977" s="57" t="str">
        <f t="shared" si="376"/>
        <v>Q2</v>
      </c>
      <c r="J1977" s="175" t="s">
        <v>1984</v>
      </c>
      <c r="K1977" s="175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78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4">
        <v>0.13589999999999999</v>
      </c>
      <c r="AE1977" s="173">
        <f t="shared" si="379"/>
        <v>0</v>
      </c>
      <c r="AF1977" s="173" t="str">
        <f>IF(AND(COUNTIFS($J$18:J1977,J1977)=1,AE1977=1),1,"")</f>
        <v/>
      </c>
      <c r="AG1977" s="173" t="str">
        <f>IF(C1977="","",IF(AND(COUNTIFS($J$18:J1977,J1977)=1,C1977&lt;&gt;""),1,""))</f>
        <v/>
      </c>
      <c r="AH1977" s="173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2">
        <v>2021</v>
      </c>
      <c r="C1978" s="172">
        <v>12</v>
      </c>
      <c r="D1978" s="57" t="str">
        <f t="shared" si="386"/>
        <v>Q3</v>
      </c>
      <c r="E1978" s="16" t="s">
        <v>41</v>
      </c>
      <c r="F1978" s="172">
        <v>2022</v>
      </c>
      <c r="G1978" s="172">
        <v>9</v>
      </c>
      <c r="H1978" s="175"/>
      <c r="I1978" s="57" t="str">
        <f t="shared" si="376"/>
        <v>Q2</v>
      </c>
      <c r="J1978" s="175" t="s">
        <v>1984</v>
      </c>
      <c r="K1978" s="175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78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4">
        <v>0.13589999999999999</v>
      </c>
      <c r="AE1978" s="173">
        <f t="shared" si="379"/>
        <v>0</v>
      </c>
      <c r="AF1978" s="173" t="str">
        <f>IF(AND(COUNTIFS($J$18:J1978,J1978)=1,AE1978=1),1,"")</f>
        <v/>
      </c>
      <c r="AG1978" s="173" t="str">
        <f>IF(C1978="","",IF(AND(COUNTIFS($J$18:J1978,J1978)=1,C1978&lt;&gt;""),1,""))</f>
        <v/>
      </c>
      <c r="AH1978" s="173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2">
        <v>2021</v>
      </c>
      <c r="C1979" s="172">
        <v>12</v>
      </c>
      <c r="D1979" s="57" t="str">
        <f t="shared" si="386"/>
        <v>Q3</v>
      </c>
      <c r="E1979" s="16" t="s">
        <v>41</v>
      </c>
      <c r="F1979" s="172">
        <v>2022</v>
      </c>
      <c r="G1979" s="172">
        <v>9</v>
      </c>
      <c r="H1979" s="175"/>
      <c r="I1979" s="57" t="str">
        <f t="shared" si="376"/>
        <v>Q2</v>
      </c>
      <c r="J1979" s="175" t="s">
        <v>1984</v>
      </c>
      <c r="K1979" s="175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78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4">
        <v>0.13589999999999999</v>
      </c>
      <c r="AE1979" s="173">
        <f t="shared" si="379"/>
        <v>0</v>
      </c>
      <c r="AF1979" s="173" t="str">
        <f>IF(AND(COUNTIFS($J$18:J1979,J1979)=1,AE1979=1),1,"")</f>
        <v/>
      </c>
      <c r="AG1979" s="173" t="str">
        <f>IF(C1979="","",IF(AND(COUNTIFS($J$18:J1979,J1979)=1,C1979&lt;&gt;""),1,""))</f>
        <v/>
      </c>
      <c r="AH1979" s="173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2">
        <v>2021</v>
      </c>
      <c r="C1980" s="172">
        <v>9</v>
      </c>
      <c r="D1980" s="57" t="str">
        <f t="shared" si="386"/>
        <v>Q2</v>
      </c>
      <c r="E1980" s="16" t="s">
        <v>42</v>
      </c>
      <c r="F1980" s="172">
        <v>2023</v>
      </c>
      <c r="G1980" s="172">
        <v>5</v>
      </c>
      <c r="H1980" s="175"/>
      <c r="I1980" s="57" t="str">
        <f t="shared" si="376"/>
        <v>Q1</v>
      </c>
      <c r="J1980" s="175" t="s">
        <v>1985</v>
      </c>
      <c r="K1980" s="175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78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4">
        <v>0.14860000000000001</v>
      </c>
      <c r="AE1980" s="173">
        <f t="shared" si="379"/>
        <v>1</v>
      </c>
      <c r="AF1980" s="173">
        <f>IF(AND(COUNTIFS($J$18:J1980,J1980)=1,AE1980=1),1,"")</f>
        <v>1</v>
      </c>
      <c r="AG1980" s="173">
        <f>IF(C1980="","",IF(AND(COUNTIFS($J$18:J1980,J1980)=1,C1980&lt;&gt;""),1,""))</f>
        <v>1</v>
      </c>
      <c r="AH1980" s="173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2">
        <v>2021</v>
      </c>
      <c r="C1981" s="172">
        <v>9</v>
      </c>
      <c r="D1981" s="57" t="str">
        <f t="shared" si="386"/>
        <v>Q2</v>
      </c>
      <c r="E1981" s="16" t="s">
        <v>42</v>
      </c>
      <c r="F1981" s="172">
        <v>2023</v>
      </c>
      <c r="G1981" s="172">
        <v>5</v>
      </c>
      <c r="H1981" s="175"/>
      <c r="I1981" s="57" t="str">
        <f t="shared" si="376"/>
        <v>Q1</v>
      </c>
      <c r="J1981" s="175" t="s">
        <v>1985</v>
      </c>
      <c r="K1981" s="175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78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4">
        <v>0.14860000000000001</v>
      </c>
      <c r="AE1981" s="173">
        <f t="shared" si="379"/>
        <v>1</v>
      </c>
      <c r="AF1981" s="173" t="str">
        <f>IF(AND(COUNTIFS($J$18:J1981,J1981)=1,AE1981=1),1,"")</f>
        <v/>
      </c>
      <c r="AG1981" s="173" t="str">
        <f>IF(C1981="","",IF(AND(COUNTIFS($J$18:J1981,J1981)=1,C1981&lt;&gt;""),1,""))</f>
        <v/>
      </c>
      <c r="AH1981" s="173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2">
        <v>2021</v>
      </c>
      <c r="C1982" s="172">
        <v>12</v>
      </c>
      <c r="D1982" s="57" t="str">
        <f t="shared" si="386"/>
        <v>Q3</v>
      </c>
      <c r="E1982" s="16" t="s">
        <v>42</v>
      </c>
      <c r="F1982" s="172">
        <v>2023</v>
      </c>
      <c r="G1982" s="172">
        <v>7</v>
      </c>
      <c r="H1982" s="175"/>
      <c r="I1982" s="57" t="str">
        <f t="shared" si="376"/>
        <v>Q2</v>
      </c>
      <c r="J1982" s="175" t="s">
        <v>1987</v>
      </c>
      <c r="K1982" s="175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78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4">
        <v>0.1835</v>
      </c>
      <c r="AE1982" s="173">
        <f t="shared" si="379"/>
        <v>1</v>
      </c>
      <c r="AF1982" s="173">
        <f>IF(AND(COUNTIFS($J$18:J1982,J1982)=1,AE1982=1),1,"")</f>
        <v>1</v>
      </c>
      <c r="AG1982" s="173">
        <f>IF(C1982="","",IF(AND(COUNTIFS($J$18:J1982,J1982)=1,C1982&lt;&gt;""),1,""))</f>
        <v>1</v>
      </c>
      <c r="AH1982" s="173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2">
        <v>2021</v>
      </c>
      <c r="C1983" s="172">
        <v>12</v>
      </c>
      <c r="D1983" s="57" t="str">
        <f t="shared" si="386"/>
        <v>Q3</v>
      </c>
      <c r="E1983" s="16" t="s">
        <v>42</v>
      </c>
      <c r="F1983" s="172">
        <v>2023</v>
      </c>
      <c r="G1983" s="172">
        <v>7</v>
      </c>
      <c r="H1983" s="175"/>
      <c r="I1983" s="57" t="str">
        <f t="shared" si="376"/>
        <v>Q2</v>
      </c>
      <c r="J1983" s="175" t="s">
        <v>1987</v>
      </c>
      <c r="K1983" s="175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78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4">
        <v>0.1835</v>
      </c>
      <c r="AE1983" s="173">
        <f t="shared" si="379"/>
        <v>1</v>
      </c>
      <c r="AF1983" s="173" t="str">
        <f>IF(AND(COUNTIFS($J$18:J1983,J1983)=1,AE1983=1),1,"")</f>
        <v/>
      </c>
      <c r="AG1983" s="173" t="str">
        <f>IF(C1983="","",IF(AND(COUNTIFS($J$18:J1983,J1983)=1,C1983&lt;&gt;""),1,""))</f>
        <v/>
      </c>
      <c r="AH1983" s="173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2">
        <v>2023</v>
      </c>
      <c r="C1984" s="172">
        <v>9</v>
      </c>
      <c r="D1984" s="57" t="str">
        <f t="shared" si="386"/>
        <v>Q2</v>
      </c>
      <c r="E1984" s="16" t="s">
        <v>42</v>
      </c>
      <c r="F1984" s="172">
        <v>2023</v>
      </c>
      <c r="G1984" s="172">
        <v>10</v>
      </c>
      <c r="H1984" s="175"/>
      <c r="I1984" s="57" t="str">
        <f t="shared" si="376"/>
        <v>Q3</v>
      </c>
      <c r="J1984" s="175">
        <v>4600079330</v>
      </c>
      <c r="K1984" s="175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78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4">
        <v>0.29160000000000003</v>
      </c>
      <c r="AE1984" s="173">
        <f t="shared" si="379"/>
        <v>1</v>
      </c>
      <c r="AF1984" s="173">
        <f>IF(AND(COUNTIFS($J$18:J1984,J1984)=1,AE1984=1),1,"")</f>
        <v>1</v>
      </c>
      <c r="AG1984" s="173">
        <f>IF(C1984="","",IF(AND(COUNTIFS($J$18:J1984,J1984)=1,C1984&lt;&gt;""),1,""))</f>
        <v>1</v>
      </c>
      <c r="AH1984" s="173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2">
        <v>2023</v>
      </c>
      <c r="C1985" s="172">
        <v>10</v>
      </c>
      <c r="D1985" s="57" t="str">
        <f t="shared" si="386"/>
        <v>Q3</v>
      </c>
      <c r="E1985" s="16" t="s">
        <v>42</v>
      </c>
      <c r="F1985" s="172">
        <v>2023</v>
      </c>
      <c r="G1985" s="172">
        <v>11</v>
      </c>
      <c r="H1985" s="175"/>
      <c r="I1985" s="57" t="str">
        <f t="shared" si="376"/>
        <v>Q3</v>
      </c>
      <c r="J1985" s="175" t="s">
        <v>1994</v>
      </c>
      <c r="K1985" s="175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78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4">
        <v>0.24890000000000001</v>
      </c>
      <c r="AE1985" s="173">
        <f t="shared" si="379"/>
        <v>0</v>
      </c>
      <c r="AF1985" s="173" t="str">
        <f>IF(AND(COUNTIFS($J$18:J1985,J1985)=1,AE1985=1),1,"")</f>
        <v/>
      </c>
      <c r="AG1985" s="173">
        <f>IF(C1985="","",IF(AND(COUNTIFS($J$18:J1985,J1985)=1,C1985&lt;&gt;""),1,""))</f>
        <v>1</v>
      </c>
      <c r="AH1985" s="173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1453465.2465810829</v>
      </c>
      <c r="AK1985" s="29">
        <f t="shared" si="382"/>
        <v>0.12390411259205766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2">
        <v>2021</v>
      </c>
      <c r="C1986" s="172">
        <v>1</v>
      </c>
      <c r="D1986" s="57" t="str">
        <f t="shared" si="386"/>
        <v>Q4</v>
      </c>
      <c r="E1986" s="16" t="s">
        <v>171</v>
      </c>
      <c r="F1986" s="16" t="s">
        <v>171</v>
      </c>
      <c r="G1986" s="172" t="s">
        <v>171</v>
      </c>
      <c r="H1986" s="175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5" t="s">
        <v>1997</v>
      </c>
      <c r="K1986" s="175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78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4">
        <v>0.12</v>
      </c>
      <c r="AE1986" s="173">
        <f t="shared" ref="AE1986:AE2049" si="393">IF(Q1986="","",IF(Q1986="Yes",1,0))</f>
        <v>0</v>
      </c>
      <c r="AF1986" s="173" t="str">
        <f>IF(AND(COUNTIFS($J$18:J1986,J1986)=1,AE1986=1),1,"")</f>
        <v/>
      </c>
      <c r="AG1986" s="173">
        <f>IF(C1986="","",IF(AND(COUNTIFS($J$18:J1986,J1986)=1,C1986&lt;&gt;""),1,""))</f>
        <v>1</v>
      </c>
      <c r="AH1986" s="173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2">
        <v>2021</v>
      </c>
      <c r="C1987" s="172">
        <v>1</v>
      </c>
      <c r="D1987" s="57" t="str">
        <f t="shared" si="386"/>
        <v>Q4</v>
      </c>
      <c r="E1987" s="16" t="s">
        <v>171</v>
      </c>
      <c r="F1987" s="16" t="s">
        <v>171</v>
      </c>
      <c r="G1987" s="172" t="s">
        <v>171</v>
      </c>
      <c r="H1987" s="175"/>
      <c r="I1987" s="57" t="str">
        <f t="shared" si="389"/>
        <v>Cancel</v>
      </c>
      <c r="J1987" s="175" t="s">
        <v>1997</v>
      </c>
      <c r="K1987" s="175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78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4">
        <v>0.12</v>
      </c>
      <c r="AE1987" s="173">
        <f t="shared" si="393"/>
        <v>0</v>
      </c>
      <c r="AF1987" s="173" t="str">
        <f>IF(AND(COUNTIFS($J$18:J1987,J1987)=1,AE1987=1),1,"")</f>
        <v/>
      </c>
      <c r="AG1987" s="173" t="str">
        <f>IF(C1987="","",IF(AND(COUNTIFS($J$18:J1987,J1987)=1,C1987&lt;&gt;""),1,""))</f>
        <v/>
      </c>
      <c r="AH1987" s="173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2">
        <v>2021</v>
      </c>
      <c r="C1988" s="172">
        <v>1</v>
      </c>
      <c r="D1988" s="57" t="str">
        <f t="shared" si="386"/>
        <v>Q4</v>
      </c>
      <c r="E1988" s="16" t="s">
        <v>171</v>
      </c>
      <c r="F1988" s="16" t="s">
        <v>171</v>
      </c>
      <c r="G1988" s="172" t="s">
        <v>171</v>
      </c>
      <c r="H1988" s="175"/>
      <c r="I1988" s="57" t="str">
        <f t="shared" si="389"/>
        <v>Cancel</v>
      </c>
      <c r="J1988" s="175" t="s">
        <v>1997</v>
      </c>
      <c r="K1988" s="175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78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4">
        <v>0.12</v>
      </c>
      <c r="AE1988" s="173">
        <f t="shared" si="393"/>
        <v>0</v>
      </c>
      <c r="AF1988" s="173" t="str">
        <f>IF(AND(COUNTIFS($J$18:J1988,J1988)=1,AE1988=1),1,"")</f>
        <v/>
      </c>
      <c r="AG1988" s="173" t="str">
        <f>IF(C1988="","",IF(AND(COUNTIFS($J$18:J1988,J1988)=1,C1988&lt;&gt;""),1,""))</f>
        <v/>
      </c>
      <c r="AH1988" s="173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2">
        <v>2021</v>
      </c>
      <c r="C1989" s="172">
        <v>1</v>
      </c>
      <c r="D1989" s="57" t="str">
        <f t="shared" si="386"/>
        <v>Q4</v>
      </c>
      <c r="E1989" s="16" t="s">
        <v>171</v>
      </c>
      <c r="F1989" s="16" t="s">
        <v>171</v>
      </c>
      <c r="G1989" s="172" t="s">
        <v>171</v>
      </c>
      <c r="H1989" s="175"/>
      <c r="I1989" s="57" t="str">
        <f t="shared" si="389"/>
        <v>Cancel</v>
      </c>
      <c r="J1989" s="175" t="s">
        <v>1997</v>
      </c>
      <c r="K1989" s="175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78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4">
        <v>0.12</v>
      </c>
      <c r="AE1989" s="173">
        <f t="shared" si="393"/>
        <v>0</v>
      </c>
      <c r="AF1989" s="173" t="str">
        <f>IF(AND(COUNTIFS($J$18:J1989,J1989)=1,AE1989=1),1,"")</f>
        <v/>
      </c>
      <c r="AG1989" s="173" t="str">
        <f>IF(C1989="","",IF(AND(COUNTIFS($J$18:J1989,J1989)=1,C1989&lt;&gt;""),1,""))</f>
        <v/>
      </c>
      <c r="AH1989" s="173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2">
        <v>2021</v>
      </c>
      <c r="C1990" s="172">
        <v>1</v>
      </c>
      <c r="D1990" s="57" t="str">
        <f t="shared" si="386"/>
        <v>Q4</v>
      </c>
      <c r="E1990" s="16" t="s">
        <v>171</v>
      </c>
      <c r="F1990" s="16" t="s">
        <v>171</v>
      </c>
      <c r="G1990" s="172" t="s">
        <v>171</v>
      </c>
      <c r="H1990" s="175"/>
      <c r="I1990" s="57" t="str">
        <f t="shared" si="389"/>
        <v>Cancel</v>
      </c>
      <c r="J1990" s="175" t="s">
        <v>1997</v>
      </c>
      <c r="K1990" s="175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78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4">
        <v>0.12</v>
      </c>
      <c r="AE1990" s="173">
        <f t="shared" si="393"/>
        <v>0</v>
      </c>
      <c r="AF1990" s="173" t="str">
        <f>IF(AND(COUNTIFS($J$18:J1990,J1990)=1,AE1990=1),1,"")</f>
        <v/>
      </c>
      <c r="AG1990" s="173" t="str">
        <f>IF(C1990="","",IF(AND(COUNTIFS($J$18:J1990,J1990)=1,C1990&lt;&gt;""),1,""))</f>
        <v/>
      </c>
      <c r="AH1990" s="173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2">
        <v>2021</v>
      </c>
      <c r="C1991" s="172">
        <v>1</v>
      </c>
      <c r="D1991" s="57" t="str">
        <f t="shared" si="386"/>
        <v>Q4</v>
      </c>
      <c r="E1991" s="16" t="s">
        <v>171</v>
      </c>
      <c r="F1991" s="16" t="s">
        <v>171</v>
      </c>
      <c r="G1991" s="172" t="s">
        <v>171</v>
      </c>
      <c r="H1991" s="175"/>
      <c r="I1991" s="57" t="str">
        <f t="shared" si="389"/>
        <v>Cancel</v>
      </c>
      <c r="J1991" s="175" t="s">
        <v>1997</v>
      </c>
      <c r="K1991" s="175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78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4">
        <v>0.12</v>
      </c>
      <c r="AE1991" s="173">
        <f t="shared" si="393"/>
        <v>0</v>
      </c>
      <c r="AF1991" s="173" t="str">
        <f>IF(AND(COUNTIFS($J$18:J1991,J1991)=1,AE1991=1),1,"")</f>
        <v/>
      </c>
      <c r="AG1991" s="173" t="str">
        <f>IF(C1991="","",IF(AND(COUNTIFS($J$18:J1991,J1991)=1,C1991&lt;&gt;""),1,""))</f>
        <v/>
      </c>
      <c r="AH1991" s="173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2">
        <v>2021</v>
      </c>
      <c r="C1992" s="172">
        <v>1</v>
      </c>
      <c r="D1992" s="57" t="str">
        <f t="shared" si="386"/>
        <v>Q4</v>
      </c>
      <c r="E1992" s="16" t="s">
        <v>171</v>
      </c>
      <c r="F1992" s="16" t="s">
        <v>171</v>
      </c>
      <c r="G1992" s="172" t="s">
        <v>171</v>
      </c>
      <c r="H1992" s="175"/>
      <c r="I1992" s="57" t="str">
        <f t="shared" si="389"/>
        <v>Cancel</v>
      </c>
      <c r="J1992" s="175" t="s">
        <v>1997</v>
      </c>
      <c r="K1992" s="175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78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4">
        <v>0.12</v>
      </c>
      <c r="AE1992" s="173">
        <f t="shared" si="393"/>
        <v>0</v>
      </c>
      <c r="AF1992" s="173" t="str">
        <f>IF(AND(COUNTIFS($J$18:J1992,J1992)=1,AE1992=1),1,"")</f>
        <v/>
      </c>
      <c r="AG1992" s="173" t="str">
        <f>IF(C1992="","",IF(AND(COUNTIFS($J$18:J1992,J1992)=1,C1992&lt;&gt;""),1,""))</f>
        <v/>
      </c>
      <c r="AH1992" s="173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2">
        <v>2021</v>
      </c>
      <c r="C1993" s="172">
        <v>1</v>
      </c>
      <c r="D1993" s="57" t="str">
        <f t="shared" si="386"/>
        <v>Q4</v>
      </c>
      <c r="E1993" s="16" t="s">
        <v>171</v>
      </c>
      <c r="F1993" s="16" t="s">
        <v>171</v>
      </c>
      <c r="G1993" s="172" t="s">
        <v>171</v>
      </c>
      <c r="H1993" s="175" t="s">
        <v>1553</v>
      </c>
      <c r="I1993" s="57" t="str">
        <f t="shared" si="389"/>
        <v>Cancel</v>
      </c>
      <c r="J1993" s="175" t="s">
        <v>1998</v>
      </c>
      <c r="K1993" s="175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78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3">
        <f t="shared" si="393"/>
        <v>1</v>
      </c>
      <c r="AF1993" s="173">
        <f>IF(AND(COUNTIFS($J$18:J1993,J1993)=1,AE1993=1),1,"")</f>
        <v>1</v>
      </c>
      <c r="AG1993" s="173">
        <f>IF(C1993="","",IF(AND(COUNTIFS($J$18:J1993,J1993)=1,C1993&lt;&gt;""),1,""))</f>
        <v>1</v>
      </c>
      <c r="AH1993" s="173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2">
        <v>2021</v>
      </c>
      <c r="C1994" s="172">
        <v>1</v>
      </c>
      <c r="D1994" s="57" t="str">
        <f t="shared" si="386"/>
        <v>Q4</v>
      </c>
      <c r="E1994" s="16" t="s">
        <v>171</v>
      </c>
      <c r="F1994" s="16" t="s">
        <v>171</v>
      </c>
      <c r="G1994" s="172" t="s">
        <v>171</v>
      </c>
      <c r="H1994" s="175"/>
      <c r="I1994" s="57" t="str">
        <f t="shared" si="389"/>
        <v>Cancel</v>
      </c>
      <c r="J1994" s="175" t="s">
        <v>2000</v>
      </c>
      <c r="K1994" s="175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78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3">
        <f t="shared" si="393"/>
        <v>0</v>
      </c>
      <c r="AF1994" s="173" t="str">
        <f>IF(AND(COUNTIFS($J$18:J1994,J1994)=1,AE1994=1),1,"")</f>
        <v/>
      </c>
      <c r="AG1994" s="173">
        <f>IF(C1994="","",IF(AND(COUNTIFS($J$18:J1994,J1994)=1,C1994&lt;&gt;""),1,""))</f>
        <v>1</v>
      </c>
      <c r="AH1994" s="173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2">
        <v>2021</v>
      </c>
      <c r="C1995" s="172">
        <v>1</v>
      </c>
      <c r="D1995" s="57" t="str">
        <f t="shared" si="386"/>
        <v>Q4</v>
      </c>
      <c r="E1995" s="16" t="s">
        <v>171</v>
      </c>
      <c r="F1995" s="16" t="s">
        <v>171</v>
      </c>
      <c r="G1995" s="172" t="s">
        <v>171</v>
      </c>
      <c r="H1995" s="175"/>
      <c r="I1995" s="57" t="str">
        <f t="shared" si="389"/>
        <v>Cancel</v>
      </c>
      <c r="J1995" s="175" t="s">
        <v>2000</v>
      </c>
      <c r="K1995" s="175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78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3">
        <f t="shared" si="393"/>
        <v>0</v>
      </c>
      <c r="AF1995" s="173" t="str">
        <f>IF(AND(COUNTIFS($J$18:J1995,J1995)=1,AE1995=1),1,"")</f>
        <v/>
      </c>
      <c r="AG1995" s="173" t="str">
        <f>IF(C1995="","",IF(AND(COUNTIFS($J$18:J1995,J1995)=1,C1995&lt;&gt;""),1,""))</f>
        <v/>
      </c>
      <c r="AH1995" s="173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2">
        <v>2021</v>
      </c>
      <c r="C1996" s="172">
        <v>1</v>
      </c>
      <c r="D1996" s="57" t="str">
        <f t="shared" si="386"/>
        <v>Q4</v>
      </c>
      <c r="E1996" s="16" t="s">
        <v>171</v>
      </c>
      <c r="F1996" s="16" t="s">
        <v>171</v>
      </c>
      <c r="G1996" s="172" t="s">
        <v>171</v>
      </c>
      <c r="H1996" s="175"/>
      <c r="I1996" s="57" t="str">
        <f t="shared" si="389"/>
        <v>Cancel</v>
      </c>
      <c r="J1996" s="175" t="s">
        <v>2000</v>
      </c>
      <c r="K1996" s="175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78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3">
        <f t="shared" si="393"/>
        <v>0</v>
      </c>
      <c r="AF1996" s="173" t="str">
        <f>IF(AND(COUNTIFS($J$18:J1996,J1996)=1,AE1996=1),1,"")</f>
        <v/>
      </c>
      <c r="AG1996" s="173" t="str">
        <f>IF(C1996="","",IF(AND(COUNTIFS($J$18:J1996,J1996)=1,C1996&lt;&gt;""),1,""))</f>
        <v/>
      </c>
      <c r="AH1996" s="173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2">
        <v>2021</v>
      </c>
      <c r="C1997" s="172">
        <v>1</v>
      </c>
      <c r="D1997" s="57" t="str">
        <f t="shared" si="386"/>
        <v>Q4</v>
      </c>
      <c r="E1997" s="16" t="s">
        <v>171</v>
      </c>
      <c r="F1997" s="16" t="s">
        <v>171</v>
      </c>
      <c r="G1997" s="172" t="s">
        <v>171</v>
      </c>
      <c r="H1997" s="175"/>
      <c r="I1997" s="57" t="str">
        <f t="shared" si="389"/>
        <v>Cancel</v>
      </c>
      <c r="J1997" s="175" t="s">
        <v>2000</v>
      </c>
      <c r="K1997" s="175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78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3">
        <f t="shared" si="393"/>
        <v>0</v>
      </c>
      <c r="AF1997" s="173" t="str">
        <f>IF(AND(COUNTIFS($J$18:J1997,J1997)=1,AE1997=1),1,"")</f>
        <v/>
      </c>
      <c r="AG1997" s="173" t="str">
        <f>IF(C1997="","",IF(AND(COUNTIFS($J$18:J1997,J1997)=1,C1997&lt;&gt;""),1,""))</f>
        <v/>
      </c>
      <c r="AH1997" s="173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2">
        <v>2021</v>
      </c>
      <c r="C1998" s="172">
        <v>1</v>
      </c>
      <c r="D1998" s="57" t="str">
        <f t="shared" si="386"/>
        <v>Q4</v>
      </c>
      <c r="E1998" s="16" t="s">
        <v>171</v>
      </c>
      <c r="F1998" s="16" t="s">
        <v>171</v>
      </c>
      <c r="G1998" s="172" t="s">
        <v>171</v>
      </c>
      <c r="H1998" s="175"/>
      <c r="I1998" s="57" t="str">
        <f t="shared" si="389"/>
        <v>Cancel</v>
      </c>
      <c r="J1998" s="175" t="s">
        <v>2001</v>
      </c>
      <c r="K1998" s="175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78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3">
        <f t="shared" si="393"/>
        <v>1</v>
      </c>
      <c r="AF1998" s="173">
        <f>IF(AND(COUNTIFS($J$18:J1998,J1998)=1,AE1998=1),1,"")</f>
        <v>1</v>
      </c>
      <c r="AG1998" s="173">
        <f>IF(C1998="","",IF(AND(COUNTIFS($J$18:J1998,J1998)=1,C1998&lt;&gt;""),1,""))</f>
        <v>1</v>
      </c>
      <c r="AH1998" s="173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2">
        <v>2021</v>
      </c>
      <c r="C1999" s="172">
        <v>3</v>
      </c>
      <c r="D1999" s="57" t="str">
        <f t="shared" si="386"/>
        <v>Q4</v>
      </c>
      <c r="E1999" s="16" t="s">
        <v>171</v>
      </c>
      <c r="F1999" s="16" t="s">
        <v>171</v>
      </c>
      <c r="G1999" s="172" t="s">
        <v>171</v>
      </c>
      <c r="H1999" s="175"/>
      <c r="I1999" s="57" t="str">
        <f t="shared" si="389"/>
        <v>Cancel</v>
      </c>
      <c r="J1999" s="175" t="s">
        <v>1623</v>
      </c>
      <c r="K1999" s="175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78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3">
        <f t="shared" si="393"/>
        <v>0</v>
      </c>
      <c r="AF1999" s="173" t="str">
        <f>IF(AND(COUNTIFS($J$18:J1999,J1999)=1,AE1999=1),1,"")</f>
        <v/>
      </c>
      <c r="AG1999" s="173" t="str">
        <f>IF(C1999="","",IF(AND(COUNTIFS($J$18:J1999,J1999)=1,C1999&lt;&gt;""),1,""))</f>
        <v/>
      </c>
      <c r="AH1999" s="173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2">
        <v>2021</v>
      </c>
      <c r="C2000" s="172">
        <v>3</v>
      </c>
      <c r="D2000" s="57" t="str">
        <f t="shared" si="386"/>
        <v>Q4</v>
      </c>
      <c r="E2000" s="16" t="s">
        <v>171</v>
      </c>
      <c r="F2000" s="16" t="s">
        <v>171</v>
      </c>
      <c r="G2000" s="172" t="s">
        <v>171</v>
      </c>
      <c r="H2000" s="175"/>
      <c r="I2000" s="57" t="str">
        <f t="shared" si="389"/>
        <v>Cancel</v>
      </c>
      <c r="J2000" s="175" t="s">
        <v>1623</v>
      </c>
      <c r="K2000" s="175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78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3">
        <f t="shared" si="393"/>
        <v>0</v>
      </c>
      <c r="AF2000" s="173" t="str">
        <f>IF(AND(COUNTIFS($J$18:J2000,J2000)=1,AE2000=1),1,"")</f>
        <v/>
      </c>
      <c r="AG2000" s="173" t="str">
        <f>IF(C2000="","",IF(AND(COUNTIFS($J$18:J2000,J2000)=1,C2000&lt;&gt;""),1,""))</f>
        <v/>
      </c>
      <c r="AH2000" s="173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2">
        <v>2021</v>
      </c>
      <c r="C2001" s="172">
        <v>3</v>
      </c>
      <c r="D2001" s="57" t="str">
        <f t="shared" si="386"/>
        <v>Q4</v>
      </c>
      <c r="E2001" s="16" t="s">
        <v>171</v>
      </c>
      <c r="F2001" s="16" t="s">
        <v>171</v>
      </c>
      <c r="G2001" s="172" t="s">
        <v>171</v>
      </c>
      <c r="H2001" s="175"/>
      <c r="I2001" s="57" t="str">
        <f t="shared" si="389"/>
        <v>Cancel</v>
      </c>
      <c r="J2001" s="175" t="s">
        <v>1623</v>
      </c>
      <c r="K2001" s="175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78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3">
        <f t="shared" si="393"/>
        <v>0</v>
      </c>
      <c r="AF2001" s="173" t="str">
        <f>IF(AND(COUNTIFS($J$18:J2001,J2001)=1,AE2001=1),1,"")</f>
        <v/>
      </c>
      <c r="AG2001" s="173" t="str">
        <f>IF(C2001="","",IF(AND(COUNTIFS($J$18:J2001,J2001)=1,C2001&lt;&gt;""),1,""))</f>
        <v/>
      </c>
      <c r="AH2001" s="173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2">
        <v>2021</v>
      </c>
      <c r="C2002" s="172">
        <v>3</v>
      </c>
      <c r="D2002" s="57" t="str">
        <f t="shared" si="386"/>
        <v>Q4</v>
      </c>
      <c r="E2002" s="16" t="s">
        <v>171</v>
      </c>
      <c r="F2002" s="16" t="s">
        <v>171</v>
      </c>
      <c r="G2002" s="172" t="s">
        <v>171</v>
      </c>
      <c r="H2002" s="175"/>
      <c r="I2002" s="57" t="str">
        <f t="shared" si="389"/>
        <v>Cancel</v>
      </c>
      <c r="J2002" s="175" t="s">
        <v>1623</v>
      </c>
      <c r="K2002" s="175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78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3">
        <f t="shared" si="393"/>
        <v>0</v>
      </c>
      <c r="AF2002" s="173" t="str">
        <f>IF(AND(COUNTIFS($J$18:J2002,J2002)=1,AE2002=1),1,"")</f>
        <v/>
      </c>
      <c r="AG2002" s="173" t="str">
        <f>IF(C2002="","",IF(AND(COUNTIFS($J$18:J2002,J2002)=1,C2002&lt;&gt;""),1,""))</f>
        <v/>
      </c>
      <c r="AH2002" s="173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2">
        <v>2021</v>
      </c>
      <c r="C2003" s="172">
        <v>3</v>
      </c>
      <c r="D2003" s="57" t="str">
        <f t="shared" si="386"/>
        <v>Q4</v>
      </c>
      <c r="E2003" s="16" t="s">
        <v>171</v>
      </c>
      <c r="F2003" s="16" t="s">
        <v>171</v>
      </c>
      <c r="G2003" s="172" t="s">
        <v>1552</v>
      </c>
      <c r="H2003" s="175"/>
      <c r="I2003" s="57" t="str">
        <f t="shared" si="389"/>
        <v>Cancel</v>
      </c>
      <c r="J2003" s="175" t="s">
        <v>2003</v>
      </c>
      <c r="K2003" s="175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78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4">
        <v>0.12</v>
      </c>
      <c r="AE2003" s="173">
        <f t="shared" si="393"/>
        <v>0</v>
      </c>
      <c r="AF2003" s="173" t="str">
        <f>IF(AND(COUNTIFS($J$18:J2003,J2003)=1,AE2003=1),1,"")</f>
        <v/>
      </c>
      <c r="AG2003" s="173">
        <f>IF(C2003="","",IF(AND(COUNTIFS($J$18:J2003,J2003)=1,C2003&lt;&gt;""),1,""))</f>
        <v>1</v>
      </c>
      <c r="AH2003" s="173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2">
        <v>2021</v>
      </c>
      <c r="C2004" s="172">
        <v>3</v>
      </c>
      <c r="D2004" s="57" t="str">
        <f t="shared" si="386"/>
        <v>Q4</v>
      </c>
      <c r="E2004" s="16" t="s">
        <v>171</v>
      </c>
      <c r="F2004" s="16" t="s">
        <v>171</v>
      </c>
      <c r="G2004" s="172" t="s">
        <v>1552</v>
      </c>
      <c r="H2004" s="175"/>
      <c r="I2004" s="57" t="str">
        <f t="shared" si="389"/>
        <v>Cancel</v>
      </c>
      <c r="J2004" s="175" t="s">
        <v>2003</v>
      </c>
      <c r="K2004" s="175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78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4">
        <v>0.12</v>
      </c>
      <c r="AE2004" s="173">
        <f t="shared" si="393"/>
        <v>0</v>
      </c>
      <c r="AF2004" s="173" t="str">
        <f>IF(AND(COUNTIFS($J$18:J2004,J2004)=1,AE2004=1),1,"")</f>
        <v/>
      </c>
      <c r="AG2004" s="173" t="str">
        <f>IF(C2004="","",IF(AND(COUNTIFS($J$18:J2004,J2004)=1,C2004&lt;&gt;""),1,""))</f>
        <v/>
      </c>
      <c r="AH2004" s="173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2">
        <v>2021</v>
      </c>
      <c r="C2005" s="172">
        <v>3</v>
      </c>
      <c r="D2005" s="57" t="str">
        <f t="shared" si="386"/>
        <v>Q4</v>
      </c>
      <c r="E2005" s="16" t="s">
        <v>171</v>
      </c>
      <c r="F2005" s="16" t="s">
        <v>171</v>
      </c>
      <c r="G2005" s="172" t="s">
        <v>1552</v>
      </c>
      <c r="H2005" s="175"/>
      <c r="I2005" s="57" t="str">
        <f t="shared" si="389"/>
        <v>Cancel</v>
      </c>
      <c r="J2005" s="175" t="s">
        <v>2003</v>
      </c>
      <c r="K2005" s="175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78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4">
        <v>0.12</v>
      </c>
      <c r="AE2005" s="173">
        <f t="shared" si="393"/>
        <v>0</v>
      </c>
      <c r="AF2005" s="173" t="str">
        <f>IF(AND(COUNTIFS($J$18:J2005,J2005)=1,AE2005=1),1,"")</f>
        <v/>
      </c>
      <c r="AG2005" s="173" t="str">
        <f>IF(C2005="","",IF(AND(COUNTIFS($J$18:J2005,J2005)=1,C2005&lt;&gt;""),1,""))</f>
        <v/>
      </c>
      <c r="AH2005" s="173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2">
        <v>2021</v>
      </c>
      <c r="C2006" s="172">
        <v>3</v>
      </c>
      <c r="D2006" s="57" t="str">
        <f t="shared" si="386"/>
        <v>Q4</v>
      </c>
      <c r="E2006" s="16" t="s">
        <v>171</v>
      </c>
      <c r="F2006" s="16" t="s">
        <v>171</v>
      </c>
      <c r="G2006" s="172" t="s">
        <v>1552</v>
      </c>
      <c r="H2006" s="175"/>
      <c r="I2006" s="57" t="str">
        <f t="shared" si="389"/>
        <v>Cancel</v>
      </c>
      <c r="J2006" s="175" t="s">
        <v>2003</v>
      </c>
      <c r="K2006" s="175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78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4">
        <v>0.12</v>
      </c>
      <c r="AE2006" s="173">
        <f t="shared" si="393"/>
        <v>0</v>
      </c>
      <c r="AF2006" s="173" t="str">
        <f>IF(AND(COUNTIFS($J$18:J2006,J2006)=1,AE2006=1),1,"")</f>
        <v/>
      </c>
      <c r="AG2006" s="173" t="str">
        <f>IF(C2006="","",IF(AND(COUNTIFS($J$18:J2006,J2006)=1,C2006&lt;&gt;""),1,""))</f>
        <v/>
      </c>
      <c r="AH2006" s="173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2">
        <v>2021</v>
      </c>
      <c r="C2007" s="172">
        <v>3</v>
      </c>
      <c r="D2007" s="57" t="str">
        <f t="shared" si="386"/>
        <v>Q4</v>
      </c>
      <c r="E2007" s="16" t="s">
        <v>171</v>
      </c>
      <c r="F2007" s="16" t="s">
        <v>171</v>
      </c>
      <c r="G2007" s="172" t="s">
        <v>171</v>
      </c>
      <c r="H2007" s="175"/>
      <c r="I2007" s="57" t="str">
        <f t="shared" si="389"/>
        <v>Cancel</v>
      </c>
      <c r="J2007" s="175" t="s">
        <v>2004</v>
      </c>
      <c r="K2007" s="175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78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3">
        <f t="shared" si="393"/>
        <v>1</v>
      </c>
      <c r="AF2007" s="173">
        <f>IF(AND(COUNTIFS($J$18:J2007,J2007)=1,AE2007=1),1,"")</f>
        <v>1</v>
      </c>
      <c r="AG2007" s="173">
        <f>IF(C2007="","",IF(AND(COUNTIFS($J$18:J2007,J2007)=1,C2007&lt;&gt;""),1,""))</f>
        <v>1</v>
      </c>
      <c r="AH2007" s="173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2">
        <v>2021</v>
      </c>
      <c r="C2008" s="172">
        <v>3</v>
      </c>
      <c r="D2008" s="57" t="str">
        <f t="shared" si="386"/>
        <v>Q4</v>
      </c>
      <c r="E2008" s="16" t="s">
        <v>171</v>
      </c>
      <c r="F2008" s="16" t="s">
        <v>171</v>
      </c>
      <c r="G2008" s="172" t="s">
        <v>171</v>
      </c>
      <c r="H2008" s="175"/>
      <c r="I2008" s="57" t="str">
        <f t="shared" si="389"/>
        <v>Cancel</v>
      </c>
      <c r="J2008" s="175" t="s">
        <v>2004</v>
      </c>
      <c r="K2008" s="175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78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3">
        <f t="shared" si="393"/>
        <v>1</v>
      </c>
      <c r="AF2008" s="173" t="str">
        <f>IF(AND(COUNTIFS($J$18:J2008,J2008)=1,AE2008=1),1,"")</f>
        <v/>
      </c>
      <c r="AG2008" s="173" t="str">
        <f>IF(C2008="","",IF(AND(COUNTIFS($J$18:J2008,J2008)=1,C2008&lt;&gt;""),1,""))</f>
        <v/>
      </c>
      <c r="AH2008" s="173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2">
        <v>2021</v>
      </c>
      <c r="C2009" s="172">
        <v>3</v>
      </c>
      <c r="D2009" s="57" t="str">
        <f t="shared" si="386"/>
        <v>Q4</v>
      </c>
      <c r="E2009" s="16" t="s">
        <v>171</v>
      </c>
      <c r="F2009" s="16" t="s">
        <v>171</v>
      </c>
      <c r="G2009" s="172" t="s">
        <v>171</v>
      </c>
      <c r="H2009" s="175"/>
      <c r="I2009" s="57" t="str">
        <f t="shared" si="389"/>
        <v>Cancel</v>
      </c>
      <c r="J2009" s="175" t="s">
        <v>2004</v>
      </c>
      <c r="K2009" s="175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78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3">
        <f t="shared" si="393"/>
        <v>1</v>
      </c>
      <c r="AF2009" s="173" t="str">
        <f>IF(AND(COUNTIFS($J$18:J2009,J2009)=1,AE2009=1),1,"")</f>
        <v/>
      </c>
      <c r="AG2009" s="173" t="str">
        <f>IF(C2009="","",IF(AND(COUNTIFS($J$18:J2009,J2009)=1,C2009&lt;&gt;""),1,""))</f>
        <v/>
      </c>
      <c r="AH2009" s="173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2">
        <v>2021</v>
      </c>
      <c r="C2010" s="172">
        <v>3</v>
      </c>
      <c r="D2010" s="57" t="str">
        <f t="shared" si="386"/>
        <v>Q4</v>
      </c>
      <c r="E2010" s="16" t="s">
        <v>171</v>
      </c>
      <c r="F2010" s="16" t="s">
        <v>171</v>
      </c>
      <c r="G2010" s="172" t="s">
        <v>171</v>
      </c>
      <c r="H2010" s="175"/>
      <c r="I2010" s="57" t="str">
        <f t="shared" si="389"/>
        <v>Cancel</v>
      </c>
      <c r="J2010" s="175" t="s">
        <v>2004</v>
      </c>
      <c r="K2010" s="175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78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3">
        <f t="shared" si="393"/>
        <v>1</v>
      </c>
      <c r="AF2010" s="173" t="str">
        <f>IF(AND(COUNTIFS($J$18:J2010,J2010)=1,AE2010=1),1,"")</f>
        <v/>
      </c>
      <c r="AG2010" s="173" t="str">
        <f>IF(C2010="","",IF(AND(COUNTIFS($J$18:J2010,J2010)=1,C2010&lt;&gt;""),1,""))</f>
        <v/>
      </c>
      <c r="AH2010" s="173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2">
        <v>2021</v>
      </c>
      <c r="C2011" s="172">
        <v>3</v>
      </c>
      <c r="D2011" s="57" t="str">
        <f t="shared" si="386"/>
        <v>Q4</v>
      </c>
      <c r="E2011" s="16" t="s">
        <v>171</v>
      </c>
      <c r="F2011" s="16" t="s">
        <v>171</v>
      </c>
      <c r="G2011" s="172" t="s">
        <v>171</v>
      </c>
      <c r="H2011" s="175"/>
      <c r="I2011" s="57" t="str">
        <f t="shared" si="389"/>
        <v>Cancel</v>
      </c>
      <c r="J2011" s="175" t="s">
        <v>2004</v>
      </c>
      <c r="K2011" s="175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78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3">
        <f t="shared" si="393"/>
        <v>1</v>
      </c>
      <c r="AF2011" s="173" t="str">
        <f>IF(AND(COUNTIFS($J$18:J2011,J2011)=1,AE2011=1),1,"")</f>
        <v/>
      </c>
      <c r="AG2011" s="173" t="str">
        <f>IF(C2011="","",IF(AND(COUNTIFS($J$18:J2011,J2011)=1,C2011&lt;&gt;""),1,""))</f>
        <v/>
      </c>
      <c r="AH2011" s="173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2">
        <v>2021</v>
      </c>
      <c r="C2012" s="172">
        <v>3</v>
      </c>
      <c r="D2012" s="57" t="str">
        <f t="shared" si="386"/>
        <v>Q4</v>
      </c>
      <c r="E2012" s="16" t="s">
        <v>171</v>
      </c>
      <c r="F2012" s="16" t="s">
        <v>171</v>
      </c>
      <c r="G2012" s="172" t="s">
        <v>171</v>
      </c>
      <c r="H2012" s="175"/>
      <c r="I2012" s="57" t="str">
        <f t="shared" si="389"/>
        <v>Cancel</v>
      </c>
      <c r="J2012" s="175" t="s">
        <v>2004</v>
      </c>
      <c r="K2012" s="175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78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3">
        <f t="shared" si="393"/>
        <v>1</v>
      </c>
      <c r="AF2012" s="173" t="str">
        <f>IF(AND(COUNTIFS($J$18:J2012,J2012)=1,AE2012=1),1,"")</f>
        <v/>
      </c>
      <c r="AG2012" s="173" t="str">
        <f>IF(C2012="","",IF(AND(COUNTIFS($J$18:J2012,J2012)=1,C2012&lt;&gt;""),1,""))</f>
        <v/>
      </c>
      <c r="AH2012" s="173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2">
        <v>2021</v>
      </c>
      <c r="C2013" s="172">
        <v>3</v>
      </c>
      <c r="D2013" s="57" t="str">
        <f t="shared" si="386"/>
        <v>Q4</v>
      </c>
      <c r="E2013" s="16" t="s">
        <v>171</v>
      </c>
      <c r="F2013" s="16" t="s">
        <v>171</v>
      </c>
      <c r="G2013" s="172" t="s">
        <v>171</v>
      </c>
      <c r="H2013" s="175"/>
      <c r="I2013" s="57" t="str">
        <f t="shared" si="389"/>
        <v>Cancel</v>
      </c>
      <c r="J2013" s="175" t="s">
        <v>2004</v>
      </c>
      <c r="K2013" s="175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78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3">
        <f t="shared" si="393"/>
        <v>1</v>
      </c>
      <c r="AF2013" s="173" t="str">
        <f>IF(AND(COUNTIFS($J$18:J2013,J2013)=1,AE2013=1),1,"")</f>
        <v/>
      </c>
      <c r="AG2013" s="173" t="str">
        <f>IF(C2013="","",IF(AND(COUNTIFS($J$18:J2013,J2013)=1,C2013&lt;&gt;""),1,""))</f>
        <v/>
      </c>
      <c r="AH2013" s="173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2">
        <v>2021</v>
      </c>
      <c r="C2014" s="172">
        <v>3</v>
      </c>
      <c r="D2014" s="57" t="str">
        <f t="shared" si="386"/>
        <v>Q4</v>
      </c>
      <c r="E2014" s="16" t="s">
        <v>171</v>
      </c>
      <c r="F2014" s="16" t="s">
        <v>171</v>
      </c>
      <c r="G2014" s="172" t="s">
        <v>171</v>
      </c>
      <c r="H2014" s="175"/>
      <c r="I2014" s="57" t="str">
        <f t="shared" si="389"/>
        <v>Cancel</v>
      </c>
      <c r="J2014" s="175" t="s">
        <v>2004</v>
      </c>
      <c r="K2014" s="175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78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3">
        <f t="shared" si="393"/>
        <v>1</v>
      </c>
      <c r="AF2014" s="173" t="str">
        <f>IF(AND(COUNTIFS($J$18:J2014,J2014)=1,AE2014=1),1,"")</f>
        <v/>
      </c>
      <c r="AG2014" s="173" t="str">
        <f>IF(C2014="","",IF(AND(COUNTIFS($J$18:J2014,J2014)=1,C2014&lt;&gt;""),1,""))</f>
        <v/>
      </c>
      <c r="AH2014" s="173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2">
        <v>2021</v>
      </c>
      <c r="C2015" s="172">
        <v>3</v>
      </c>
      <c r="D2015" s="57" t="str">
        <f t="shared" si="386"/>
        <v>Q4</v>
      </c>
      <c r="E2015" s="16" t="s">
        <v>171</v>
      </c>
      <c r="F2015" s="16" t="s">
        <v>171</v>
      </c>
      <c r="G2015" s="172" t="s">
        <v>171</v>
      </c>
      <c r="H2015" s="175"/>
      <c r="I2015" s="57" t="str">
        <f t="shared" si="389"/>
        <v>Cancel</v>
      </c>
      <c r="J2015" s="175" t="s">
        <v>2004</v>
      </c>
      <c r="K2015" s="175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78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3">
        <f t="shared" si="393"/>
        <v>1</v>
      </c>
      <c r="AF2015" s="173" t="str">
        <f>IF(AND(COUNTIFS($J$18:J2015,J2015)=1,AE2015=1),1,"")</f>
        <v/>
      </c>
      <c r="AG2015" s="173" t="str">
        <f>IF(C2015="","",IF(AND(COUNTIFS($J$18:J2015,J2015)=1,C2015&lt;&gt;""),1,""))</f>
        <v/>
      </c>
      <c r="AH2015" s="173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2">
        <v>2021</v>
      </c>
      <c r="C2016" s="172">
        <v>3</v>
      </c>
      <c r="D2016" s="57" t="str">
        <f t="shared" si="386"/>
        <v>Q4</v>
      </c>
      <c r="E2016" s="16" t="s">
        <v>171</v>
      </c>
      <c r="F2016" s="16" t="s">
        <v>171</v>
      </c>
      <c r="G2016" s="172" t="s">
        <v>171</v>
      </c>
      <c r="H2016" s="175"/>
      <c r="I2016" s="57" t="str">
        <f t="shared" si="389"/>
        <v>Cancel</v>
      </c>
      <c r="J2016" s="175" t="s">
        <v>2004</v>
      </c>
      <c r="K2016" s="175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78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3">
        <f t="shared" si="393"/>
        <v>1</v>
      </c>
      <c r="AF2016" s="173" t="str">
        <f>IF(AND(COUNTIFS($J$18:J2016,J2016)=1,AE2016=1),1,"")</f>
        <v/>
      </c>
      <c r="AG2016" s="173" t="str">
        <f>IF(C2016="","",IF(AND(COUNTIFS($J$18:J2016,J2016)=1,C2016&lt;&gt;""),1,""))</f>
        <v/>
      </c>
      <c r="AH2016" s="173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2">
        <v>2021</v>
      </c>
      <c r="C2017" s="172">
        <v>3</v>
      </c>
      <c r="D2017" s="57" t="str">
        <f t="shared" si="386"/>
        <v>Q4</v>
      </c>
      <c r="E2017" s="16" t="s">
        <v>171</v>
      </c>
      <c r="F2017" s="16" t="s">
        <v>171</v>
      </c>
      <c r="G2017" s="172" t="s">
        <v>171</v>
      </c>
      <c r="H2017" s="175"/>
      <c r="I2017" s="57" t="str">
        <f t="shared" si="389"/>
        <v>Cancel</v>
      </c>
      <c r="J2017" s="175" t="s">
        <v>2004</v>
      </c>
      <c r="K2017" s="175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78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3">
        <f t="shared" si="393"/>
        <v>1</v>
      </c>
      <c r="AF2017" s="173" t="str">
        <f>IF(AND(COUNTIFS($J$18:J2017,J2017)=1,AE2017=1),1,"")</f>
        <v/>
      </c>
      <c r="AG2017" s="173" t="str">
        <f>IF(C2017="","",IF(AND(COUNTIFS($J$18:J2017,J2017)=1,C2017&lt;&gt;""),1,""))</f>
        <v/>
      </c>
      <c r="AH2017" s="173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2">
        <v>2021</v>
      </c>
      <c r="C2018" s="172">
        <v>3</v>
      </c>
      <c r="D2018" s="57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2" t="s">
        <v>171</v>
      </c>
      <c r="H2018" s="175"/>
      <c r="I2018" s="57" t="str">
        <f t="shared" si="389"/>
        <v>Cancel</v>
      </c>
      <c r="J2018" s="175" t="s">
        <v>2004</v>
      </c>
      <c r="K2018" s="175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78" t="str">
        <f t="shared" si="391"/>
        <v>1</v>
      </c>
      <c r="Z2018" s="26">
        <f t="shared" ref="Z2018:Z2072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3">
        <f t="shared" si="393"/>
        <v>1</v>
      </c>
      <c r="AF2018" s="173" t="str">
        <f>IF(AND(COUNTIFS($J$18:J2018,J2018)=1,AE2018=1),1,"")</f>
        <v/>
      </c>
      <c r="AG2018" s="173" t="str">
        <f>IF(C2018="","",IF(AND(COUNTIFS($J$18:J2018,J2018)=1,C2018&lt;&gt;""),1,""))</f>
        <v/>
      </c>
      <c r="AH2018" s="173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2">
        <v>2021</v>
      </c>
      <c r="C2019" s="172">
        <v>3</v>
      </c>
      <c r="D2019" s="57" t="str">
        <f t="shared" si="400"/>
        <v>Q4</v>
      </c>
      <c r="E2019" s="16" t="s">
        <v>171</v>
      </c>
      <c r="F2019" s="16" t="s">
        <v>171</v>
      </c>
      <c r="G2019" s="172" t="s">
        <v>171</v>
      </c>
      <c r="H2019" s="175"/>
      <c r="I2019" s="57" t="str">
        <f t="shared" si="389"/>
        <v>Cancel</v>
      </c>
      <c r="J2019" s="175" t="s">
        <v>2004</v>
      </c>
      <c r="K2019" s="175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78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3">
        <f t="shared" si="393"/>
        <v>1</v>
      </c>
      <c r="AF2019" s="173" t="str">
        <f>IF(AND(COUNTIFS($J$18:J2019,J2019)=1,AE2019=1),1,"")</f>
        <v/>
      </c>
      <c r="AG2019" s="173" t="str">
        <f>IF(C2019="","",IF(AND(COUNTIFS($J$18:J2019,J2019)=1,C2019&lt;&gt;""),1,""))</f>
        <v/>
      </c>
      <c r="AH2019" s="173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2">
        <v>2021</v>
      </c>
      <c r="C2020" s="172">
        <v>3</v>
      </c>
      <c r="D2020" s="57" t="str">
        <f t="shared" si="400"/>
        <v>Q4</v>
      </c>
      <c r="E2020" s="16" t="s">
        <v>171</v>
      </c>
      <c r="F2020" s="16" t="s">
        <v>171</v>
      </c>
      <c r="G2020" s="172" t="s">
        <v>171</v>
      </c>
      <c r="H2020" s="175"/>
      <c r="I2020" s="57" t="str">
        <f t="shared" si="389"/>
        <v>Cancel</v>
      </c>
      <c r="J2020" s="175" t="s">
        <v>2004</v>
      </c>
      <c r="K2020" s="175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78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3">
        <f t="shared" si="393"/>
        <v>1</v>
      </c>
      <c r="AF2020" s="173" t="str">
        <f>IF(AND(COUNTIFS($J$18:J2020,J2020)=1,AE2020=1),1,"")</f>
        <v/>
      </c>
      <c r="AG2020" s="173" t="str">
        <f>IF(C2020="","",IF(AND(COUNTIFS($J$18:J2020,J2020)=1,C2020&lt;&gt;""),1,""))</f>
        <v/>
      </c>
      <c r="AH2020" s="173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2">
        <v>2021</v>
      </c>
      <c r="C2021" s="172">
        <v>3</v>
      </c>
      <c r="D2021" s="57" t="str">
        <f t="shared" si="400"/>
        <v>Q4</v>
      </c>
      <c r="E2021" s="16" t="s">
        <v>171</v>
      </c>
      <c r="F2021" s="16" t="s">
        <v>171</v>
      </c>
      <c r="G2021" s="172" t="s">
        <v>171</v>
      </c>
      <c r="H2021" s="175"/>
      <c r="I2021" s="57" t="str">
        <f t="shared" si="389"/>
        <v>Cancel</v>
      </c>
      <c r="J2021" s="175" t="s">
        <v>2004</v>
      </c>
      <c r="K2021" s="175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78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3">
        <f t="shared" si="393"/>
        <v>1</v>
      </c>
      <c r="AF2021" s="173" t="str">
        <f>IF(AND(COUNTIFS($J$18:J2021,J2021)=1,AE2021=1),1,"")</f>
        <v/>
      </c>
      <c r="AG2021" s="173" t="str">
        <f>IF(C2021="","",IF(AND(COUNTIFS($J$18:J2021,J2021)=1,C2021&lt;&gt;""),1,""))</f>
        <v/>
      </c>
      <c r="AH2021" s="173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2">
        <v>2021</v>
      </c>
      <c r="C2022" s="172">
        <v>3</v>
      </c>
      <c r="D2022" s="57" t="str">
        <f t="shared" si="400"/>
        <v>Q4</v>
      </c>
      <c r="E2022" s="16" t="s">
        <v>171</v>
      </c>
      <c r="F2022" s="16" t="s">
        <v>171</v>
      </c>
      <c r="G2022" s="172" t="s">
        <v>171</v>
      </c>
      <c r="H2022" s="175"/>
      <c r="I2022" s="57" t="str">
        <f t="shared" si="389"/>
        <v>Cancel</v>
      </c>
      <c r="J2022" s="175" t="s">
        <v>2004</v>
      </c>
      <c r="K2022" s="175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78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3">
        <f t="shared" si="393"/>
        <v>1</v>
      </c>
      <c r="AF2022" s="173" t="str">
        <f>IF(AND(COUNTIFS($J$18:J2022,J2022)=1,AE2022=1),1,"")</f>
        <v/>
      </c>
      <c r="AG2022" s="173" t="str">
        <f>IF(C2022="","",IF(AND(COUNTIFS($J$18:J2022,J2022)=1,C2022&lt;&gt;""),1,""))</f>
        <v/>
      </c>
      <c r="AH2022" s="173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2">
        <v>2021</v>
      </c>
      <c r="C2023" s="172">
        <v>3</v>
      </c>
      <c r="D2023" s="57" t="str">
        <f t="shared" si="400"/>
        <v>Q4</v>
      </c>
      <c r="E2023" s="16" t="s">
        <v>171</v>
      </c>
      <c r="F2023" s="16" t="s">
        <v>171</v>
      </c>
      <c r="G2023" s="172" t="s">
        <v>171</v>
      </c>
      <c r="H2023" s="175"/>
      <c r="I2023" s="57" t="str">
        <f t="shared" si="389"/>
        <v>Cancel</v>
      </c>
      <c r="J2023" s="175" t="s">
        <v>2004</v>
      </c>
      <c r="K2023" s="175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78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3">
        <f t="shared" si="393"/>
        <v>1</v>
      </c>
      <c r="AF2023" s="173" t="str">
        <f>IF(AND(COUNTIFS($J$18:J2023,J2023)=1,AE2023=1),1,"")</f>
        <v/>
      </c>
      <c r="AG2023" s="173" t="str">
        <f>IF(C2023="","",IF(AND(COUNTIFS($J$18:J2023,J2023)=1,C2023&lt;&gt;""),1,""))</f>
        <v/>
      </c>
      <c r="AH2023" s="173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2">
        <v>2021</v>
      </c>
      <c r="C2024" s="172">
        <v>3</v>
      </c>
      <c r="D2024" s="57" t="str">
        <f t="shared" si="400"/>
        <v>Q4</v>
      </c>
      <c r="E2024" s="16" t="s">
        <v>171</v>
      </c>
      <c r="F2024" s="16" t="s">
        <v>171</v>
      </c>
      <c r="G2024" s="172" t="s">
        <v>171</v>
      </c>
      <c r="H2024" s="175"/>
      <c r="I2024" s="57" t="str">
        <f t="shared" si="389"/>
        <v>Cancel</v>
      </c>
      <c r="J2024" s="175" t="s">
        <v>2004</v>
      </c>
      <c r="K2024" s="175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78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3">
        <f t="shared" si="393"/>
        <v>1</v>
      </c>
      <c r="AF2024" s="173" t="str">
        <f>IF(AND(COUNTIFS($J$18:J2024,J2024)=1,AE2024=1),1,"")</f>
        <v/>
      </c>
      <c r="AG2024" s="173" t="str">
        <f>IF(C2024="","",IF(AND(COUNTIFS($J$18:J2024,J2024)=1,C2024&lt;&gt;""),1,""))</f>
        <v/>
      </c>
      <c r="AH2024" s="173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2">
        <v>2021</v>
      </c>
      <c r="C2025" s="172">
        <v>3</v>
      </c>
      <c r="D2025" s="57" t="str">
        <f t="shared" si="400"/>
        <v>Q4</v>
      </c>
      <c r="E2025" s="16" t="s">
        <v>171</v>
      </c>
      <c r="F2025" s="16" t="s">
        <v>171</v>
      </c>
      <c r="G2025" s="172" t="s">
        <v>171</v>
      </c>
      <c r="H2025" s="175"/>
      <c r="I2025" s="57" t="str">
        <f t="shared" si="389"/>
        <v>Cancel</v>
      </c>
      <c r="J2025" s="175" t="s">
        <v>2004</v>
      </c>
      <c r="K2025" s="175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78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3">
        <f t="shared" si="393"/>
        <v>1</v>
      </c>
      <c r="AF2025" s="173" t="str">
        <f>IF(AND(COUNTIFS($J$18:J2025,J2025)=1,AE2025=1),1,"")</f>
        <v/>
      </c>
      <c r="AG2025" s="173" t="str">
        <f>IF(C2025="","",IF(AND(COUNTIFS($J$18:J2025,J2025)=1,C2025&lt;&gt;""),1,""))</f>
        <v/>
      </c>
      <c r="AH2025" s="173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2">
        <v>2021</v>
      </c>
      <c r="C2026" s="172">
        <v>3</v>
      </c>
      <c r="D2026" s="57" t="str">
        <f t="shared" si="400"/>
        <v>Q4</v>
      </c>
      <c r="E2026" s="16" t="s">
        <v>171</v>
      </c>
      <c r="F2026" s="16" t="s">
        <v>171</v>
      </c>
      <c r="G2026" s="172" t="s">
        <v>171</v>
      </c>
      <c r="H2026" s="175"/>
      <c r="I2026" s="57" t="str">
        <f t="shared" si="389"/>
        <v>Cancel</v>
      </c>
      <c r="J2026" s="175" t="s">
        <v>2004</v>
      </c>
      <c r="K2026" s="175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78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3">
        <f t="shared" si="393"/>
        <v>1</v>
      </c>
      <c r="AF2026" s="173" t="str">
        <f>IF(AND(COUNTIFS($J$18:J2026,J2026)=1,AE2026=1),1,"")</f>
        <v/>
      </c>
      <c r="AG2026" s="173" t="str">
        <f>IF(C2026="","",IF(AND(COUNTIFS($J$18:J2026,J2026)=1,C2026&lt;&gt;""),1,""))</f>
        <v/>
      </c>
      <c r="AH2026" s="173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2">
        <v>2021</v>
      </c>
      <c r="C2027" s="172">
        <v>3</v>
      </c>
      <c r="D2027" s="57" t="str">
        <f t="shared" si="400"/>
        <v>Q4</v>
      </c>
      <c r="E2027" s="16" t="s">
        <v>171</v>
      </c>
      <c r="F2027" s="16" t="s">
        <v>171</v>
      </c>
      <c r="G2027" s="172" t="s">
        <v>171</v>
      </c>
      <c r="H2027" s="175" t="s">
        <v>1553</v>
      </c>
      <c r="I2027" s="57" t="str">
        <f t="shared" si="389"/>
        <v>Cancel</v>
      </c>
      <c r="J2027" s="175" t="s">
        <v>2005</v>
      </c>
      <c r="K2027" s="175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78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3">
        <f t="shared" si="393"/>
        <v>0</v>
      </c>
      <c r="AF2027" s="173" t="str">
        <f>IF(AND(COUNTIFS($J$18:J2027,J2027)=1,AE2027=1),1,"")</f>
        <v/>
      </c>
      <c r="AG2027" s="173">
        <f>IF(C2027="","",IF(AND(COUNTIFS($J$18:J2027,J2027)=1,C2027&lt;&gt;""),1,""))</f>
        <v>1</v>
      </c>
      <c r="AH2027" s="173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2">
        <v>2021</v>
      </c>
      <c r="C2028" s="172">
        <v>3</v>
      </c>
      <c r="D2028" s="57" t="str">
        <f t="shared" si="400"/>
        <v>Q4</v>
      </c>
      <c r="E2028" s="16" t="s">
        <v>171</v>
      </c>
      <c r="F2028" s="16" t="s">
        <v>171</v>
      </c>
      <c r="G2028" s="172" t="s">
        <v>171</v>
      </c>
      <c r="H2028" s="175" t="s">
        <v>1553</v>
      </c>
      <c r="I2028" s="57" t="str">
        <f t="shared" si="389"/>
        <v>Cancel</v>
      </c>
      <c r="J2028" s="175" t="s">
        <v>2005</v>
      </c>
      <c r="K2028" s="175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78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3">
        <f t="shared" si="393"/>
        <v>0</v>
      </c>
      <c r="AF2028" s="173" t="str">
        <f>IF(AND(COUNTIFS($J$18:J2028,J2028)=1,AE2028=1),1,"")</f>
        <v/>
      </c>
      <c r="AG2028" s="173" t="str">
        <f>IF(C2028="","",IF(AND(COUNTIFS($J$18:J2028,J2028)=1,C2028&lt;&gt;""),1,""))</f>
        <v/>
      </c>
      <c r="AH2028" s="173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2">
        <v>2021</v>
      </c>
      <c r="C2029" s="172">
        <v>3</v>
      </c>
      <c r="D2029" s="57" t="str">
        <f t="shared" si="400"/>
        <v>Q4</v>
      </c>
      <c r="E2029" s="16" t="s">
        <v>171</v>
      </c>
      <c r="F2029" s="16" t="s">
        <v>171</v>
      </c>
      <c r="G2029" s="172" t="s">
        <v>171</v>
      </c>
      <c r="H2029" s="175" t="s">
        <v>1553</v>
      </c>
      <c r="I2029" s="57" t="str">
        <f t="shared" si="389"/>
        <v>Cancel</v>
      </c>
      <c r="J2029" s="175" t="s">
        <v>2005</v>
      </c>
      <c r="K2029" s="175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78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3">
        <f t="shared" si="393"/>
        <v>0</v>
      </c>
      <c r="AF2029" s="173" t="str">
        <f>IF(AND(COUNTIFS($J$18:J2029,J2029)=1,AE2029=1),1,"")</f>
        <v/>
      </c>
      <c r="AG2029" s="173" t="str">
        <f>IF(C2029="","",IF(AND(COUNTIFS($J$18:J2029,J2029)=1,C2029&lt;&gt;""),1,""))</f>
        <v/>
      </c>
      <c r="AH2029" s="173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2">
        <v>2021</v>
      </c>
      <c r="C2030" s="172">
        <v>3</v>
      </c>
      <c r="D2030" s="57" t="str">
        <f t="shared" si="400"/>
        <v>Q4</v>
      </c>
      <c r="E2030" s="16" t="s">
        <v>171</v>
      </c>
      <c r="F2030" s="16" t="s">
        <v>171</v>
      </c>
      <c r="G2030" s="172" t="s">
        <v>171</v>
      </c>
      <c r="H2030" s="175" t="s">
        <v>1553</v>
      </c>
      <c r="I2030" s="57" t="str">
        <f t="shared" si="389"/>
        <v>Cancel</v>
      </c>
      <c r="J2030" s="175" t="s">
        <v>2005</v>
      </c>
      <c r="K2030" s="175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78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3">
        <f t="shared" si="393"/>
        <v>0</v>
      </c>
      <c r="AF2030" s="173" t="str">
        <f>IF(AND(COUNTIFS($J$18:J2030,J2030)=1,AE2030=1),1,"")</f>
        <v/>
      </c>
      <c r="AG2030" s="173" t="str">
        <f>IF(C2030="","",IF(AND(COUNTIFS($J$18:J2030,J2030)=1,C2030&lt;&gt;""),1,""))</f>
        <v/>
      </c>
      <c r="AH2030" s="173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2">
        <v>2021</v>
      </c>
      <c r="C2031" s="172">
        <v>3</v>
      </c>
      <c r="D2031" s="57" t="str">
        <f t="shared" si="400"/>
        <v>Q4</v>
      </c>
      <c r="E2031" s="16" t="s">
        <v>171</v>
      </c>
      <c r="F2031" s="16" t="s">
        <v>171</v>
      </c>
      <c r="G2031" s="172" t="s">
        <v>171</v>
      </c>
      <c r="H2031" s="175" t="s">
        <v>1553</v>
      </c>
      <c r="I2031" s="57" t="str">
        <f t="shared" si="389"/>
        <v>Cancel</v>
      </c>
      <c r="J2031" s="175" t="s">
        <v>2005</v>
      </c>
      <c r="K2031" s="175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78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3">
        <f t="shared" si="393"/>
        <v>0</v>
      </c>
      <c r="AF2031" s="173" t="str">
        <f>IF(AND(COUNTIFS($J$18:J2031,J2031)=1,AE2031=1),1,"")</f>
        <v/>
      </c>
      <c r="AG2031" s="173" t="str">
        <f>IF(C2031="","",IF(AND(COUNTIFS($J$18:J2031,J2031)=1,C2031&lt;&gt;""),1,""))</f>
        <v/>
      </c>
      <c r="AH2031" s="173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2">
        <v>2021</v>
      </c>
      <c r="C2032" s="172">
        <v>3</v>
      </c>
      <c r="D2032" s="57" t="str">
        <f t="shared" si="400"/>
        <v>Q4</v>
      </c>
      <c r="E2032" s="16" t="s">
        <v>171</v>
      </c>
      <c r="F2032" s="16" t="s">
        <v>171</v>
      </c>
      <c r="G2032" s="172" t="s">
        <v>171</v>
      </c>
      <c r="H2032" s="175" t="s">
        <v>1553</v>
      </c>
      <c r="I2032" s="57" t="str">
        <f t="shared" si="389"/>
        <v>Cancel</v>
      </c>
      <c r="J2032" s="175" t="s">
        <v>2005</v>
      </c>
      <c r="K2032" s="175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78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3">
        <f t="shared" si="393"/>
        <v>0</v>
      </c>
      <c r="AF2032" s="173" t="str">
        <f>IF(AND(COUNTIFS($J$18:J2032,J2032)=1,AE2032=1),1,"")</f>
        <v/>
      </c>
      <c r="AG2032" s="173" t="str">
        <f>IF(C2032="","",IF(AND(COUNTIFS($J$18:J2032,J2032)=1,C2032&lt;&gt;""),1,""))</f>
        <v/>
      </c>
      <c r="AH2032" s="173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2">
        <v>2021</v>
      </c>
      <c r="C2033" s="172">
        <v>4</v>
      </c>
      <c r="D2033" s="57" t="str">
        <f t="shared" si="400"/>
        <v>Q1</v>
      </c>
      <c r="E2033" s="16" t="s">
        <v>171</v>
      </c>
      <c r="F2033" s="16" t="s">
        <v>171</v>
      </c>
      <c r="G2033" s="172" t="s">
        <v>1552</v>
      </c>
      <c r="H2033" s="175" t="s">
        <v>2006</v>
      </c>
      <c r="I2033" s="57" t="str">
        <f t="shared" si="389"/>
        <v>Cancel</v>
      </c>
      <c r="J2033" s="175" t="s">
        <v>2007</v>
      </c>
      <c r="K2033" s="175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78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4">
        <v>0.12</v>
      </c>
      <c r="AE2033" s="173">
        <f t="shared" si="393"/>
        <v>1</v>
      </c>
      <c r="AF2033" s="173">
        <f>IF(AND(COUNTIFS($J$18:J2033,J2033)=1,AE2033=1),1,"")</f>
        <v>1</v>
      </c>
      <c r="AG2033" s="173">
        <f>IF(C2033="","",IF(AND(COUNTIFS($J$18:J2033,J2033)=1,C2033&lt;&gt;""),1,""))</f>
        <v>1</v>
      </c>
      <c r="AH2033" s="173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2">
        <v>2021</v>
      </c>
      <c r="C2034" s="172">
        <v>4</v>
      </c>
      <c r="D2034" s="57" t="str">
        <f t="shared" si="400"/>
        <v>Q1</v>
      </c>
      <c r="E2034" s="16" t="s">
        <v>171</v>
      </c>
      <c r="F2034" s="16" t="s">
        <v>171</v>
      </c>
      <c r="G2034" s="172" t="s">
        <v>1552</v>
      </c>
      <c r="H2034" s="175" t="s">
        <v>2006</v>
      </c>
      <c r="I2034" s="57" t="str">
        <f t="shared" si="389"/>
        <v>Cancel</v>
      </c>
      <c r="J2034" s="175" t="s">
        <v>2007</v>
      </c>
      <c r="K2034" s="175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78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4">
        <v>0.12</v>
      </c>
      <c r="AE2034" s="173">
        <f t="shared" si="393"/>
        <v>1</v>
      </c>
      <c r="AF2034" s="173" t="str">
        <f>IF(AND(COUNTIFS($J$18:J2034,J2034)=1,AE2034=1),1,"")</f>
        <v/>
      </c>
      <c r="AG2034" s="173" t="str">
        <f>IF(C2034="","",IF(AND(COUNTIFS($J$18:J2034,J2034)=1,C2034&lt;&gt;""),1,""))</f>
        <v/>
      </c>
      <c r="AH2034" s="173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2">
        <v>2021</v>
      </c>
      <c r="C2035" s="172">
        <v>4</v>
      </c>
      <c r="D2035" s="57" t="str">
        <f t="shared" si="400"/>
        <v>Q1</v>
      </c>
      <c r="E2035" s="16" t="s">
        <v>171</v>
      </c>
      <c r="F2035" s="16" t="s">
        <v>171</v>
      </c>
      <c r="G2035" s="172" t="s">
        <v>1552</v>
      </c>
      <c r="H2035" s="175" t="s">
        <v>2006</v>
      </c>
      <c r="I2035" s="57" t="str">
        <f t="shared" si="389"/>
        <v>Cancel</v>
      </c>
      <c r="J2035" s="175" t="s">
        <v>2007</v>
      </c>
      <c r="K2035" s="175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78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4">
        <v>0.12</v>
      </c>
      <c r="AE2035" s="173">
        <f t="shared" si="393"/>
        <v>1</v>
      </c>
      <c r="AF2035" s="173" t="str">
        <f>IF(AND(COUNTIFS($J$18:J2035,J2035)=1,AE2035=1),1,"")</f>
        <v/>
      </c>
      <c r="AG2035" s="173" t="str">
        <f>IF(C2035="","",IF(AND(COUNTIFS($J$18:J2035,J2035)=1,C2035&lt;&gt;""),1,""))</f>
        <v/>
      </c>
      <c r="AH2035" s="173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2">
        <v>2021</v>
      </c>
      <c r="C2036" s="172">
        <v>4</v>
      </c>
      <c r="D2036" s="57" t="str">
        <f t="shared" si="400"/>
        <v>Q1</v>
      </c>
      <c r="E2036" s="16" t="s">
        <v>171</v>
      </c>
      <c r="F2036" s="16" t="s">
        <v>171</v>
      </c>
      <c r="G2036" s="172" t="s">
        <v>1552</v>
      </c>
      <c r="H2036" s="175" t="s">
        <v>2006</v>
      </c>
      <c r="I2036" s="57" t="str">
        <f t="shared" si="389"/>
        <v>Cancel</v>
      </c>
      <c r="J2036" s="175" t="s">
        <v>2007</v>
      </c>
      <c r="K2036" s="175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78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4">
        <v>0.12</v>
      </c>
      <c r="AE2036" s="173">
        <f t="shared" si="393"/>
        <v>1</v>
      </c>
      <c r="AF2036" s="173" t="str">
        <f>IF(AND(COUNTIFS($J$18:J2036,J2036)=1,AE2036=1),1,"")</f>
        <v/>
      </c>
      <c r="AG2036" s="173" t="str">
        <f>IF(C2036="","",IF(AND(COUNTIFS($J$18:J2036,J2036)=1,C2036&lt;&gt;""),1,""))</f>
        <v/>
      </c>
      <c r="AH2036" s="173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2">
        <v>2021</v>
      </c>
      <c r="C2037" s="172">
        <v>4</v>
      </c>
      <c r="D2037" s="57" t="str">
        <f t="shared" si="400"/>
        <v>Q1</v>
      </c>
      <c r="E2037" s="16" t="s">
        <v>171</v>
      </c>
      <c r="F2037" s="16" t="s">
        <v>171</v>
      </c>
      <c r="G2037" s="172" t="s">
        <v>1552</v>
      </c>
      <c r="H2037" s="175"/>
      <c r="I2037" s="57" t="str">
        <f t="shared" si="389"/>
        <v>Cancel</v>
      </c>
      <c r="J2037" s="175" t="s">
        <v>2009</v>
      </c>
      <c r="K2037" s="175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78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3">
        <f t="shared" si="393"/>
        <v>0</v>
      </c>
      <c r="AF2037" s="173" t="str">
        <f>IF(AND(COUNTIFS($J$18:J2037,J2037)=1,AE2037=1),1,"")</f>
        <v/>
      </c>
      <c r="AG2037" s="173">
        <f>IF(C2037="","",IF(AND(COUNTIFS($J$18:J2037,J2037)=1,C2037&lt;&gt;""),1,""))</f>
        <v>1</v>
      </c>
      <c r="AH2037" s="173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2">
        <v>2021</v>
      </c>
      <c r="C2038" s="172">
        <v>4</v>
      </c>
      <c r="D2038" s="57" t="str">
        <f t="shared" si="400"/>
        <v>Q1</v>
      </c>
      <c r="E2038" s="16" t="s">
        <v>171</v>
      </c>
      <c r="F2038" s="16" t="s">
        <v>171</v>
      </c>
      <c r="G2038" s="172" t="s">
        <v>1552</v>
      </c>
      <c r="H2038" s="175"/>
      <c r="I2038" s="57" t="str">
        <f t="shared" si="389"/>
        <v>Cancel</v>
      </c>
      <c r="J2038" s="175" t="s">
        <v>2009</v>
      </c>
      <c r="K2038" s="175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78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3">
        <f t="shared" si="393"/>
        <v>0</v>
      </c>
      <c r="AF2038" s="173" t="str">
        <f>IF(AND(COUNTIFS($J$18:J2038,J2038)=1,AE2038=1),1,"")</f>
        <v/>
      </c>
      <c r="AG2038" s="173" t="str">
        <f>IF(C2038="","",IF(AND(COUNTIFS($J$18:J2038,J2038)=1,C2038&lt;&gt;""),1,""))</f>
        <v/>
      </c>
      <c r="AH2038" s="173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2">
        <v>2021</v>
      </c>
      <c r="C2039" s="172">
        <v>4</v>
      </c>
      <c r="D2039" s="57" t="str">
        <f t="shared" si="400"/>
        <v>Q1</v>
      </c>
      <c r="E2039" s="16" t="s">
        <v>171</v>
      </c>
      <c r="F2039" s="16" t="s">
        <v>171</v>
      </c>
      <c r="G2039" s="172" t="s">
        <v>1552</v>
      </c>
      <c r="H2039" s="175"/>
      <c r="I2039" s="57" t="str">
        <f t="shared" si="389"/>
        <v>Cancel</v>
      </c>
      <c r="J2039" s="175" t="s">
        <v>2009</v>
      </c>
      <c r="K2039" s="175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78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3">
        <f t="shared" si="393"/>
        <v>0</v>
      </c>
      <c r="AF2039" s="173" t="str">
        <f>IF(AND(COUNTIFS($J$18:J2039,J2039)=1,AE2039=1),1,"")</f>
        <v/>
      </c>
      <c r="AG2039" s="173" t="str">
        <f>IF(C2039="","",IF(AND(COUNTIFS($J$18:J2039,J2039)=1,C2039&lt;&gt;""),1,""))</f>
        <v/>
      </c>
      <c r="AH2039" s="173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2">
        <v>2021</v>
      </c>
      <c r="C2040" s="172">
        <v>4</v>
      </c>
      <c r="D2040" s="57" t="str">
        <f t="shared" si="400"/>
        <v>Q1</v>
      </c>
      <c r="E2040" s="16" t="s">
        <v>171</v>
      </c>
      <c r="F2040" s="16" t="s">
        <v>171</v>
      </c>
      <c r="G2040" s="172" t="s">
        <v>1552</v>
      </c>
      <c r="H2040" s="175"/>
      <c r="I2040" s="57" t="str">
        <f t="shared" si="389"/>
        <v>Cancel</v>
      </c>
      <c r="J2040" s="175" t="s">
        <v>2009</v>
      </c>
      <c r="K2040" s="175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78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3">
        <f t="shared" si="393"/>
        <v>0</v>
      </c>
      <c r="AF2040" s="173" t="str">
        <f>IF(AND(COUNTIFS($J$18:J2040,J2040)=1,AE2040=1),1,"")</f>
        <v/>
      </c>
      <c r="AG2040" s="173" t="str">
        <f>IF(C2040="","",IF(AND(COUNTIFS($J$18:J2040,J2040)=1,C2040&lt;&gt;""),1,""))</f>
        <v/>
      </c>
      <c r="AH2040" s="173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2">
        <v>2021</v>
      </c>
      <c r="C2041" s="172">
        <v>3</v>
      </c>
      <c r="D2041" s="57" t="str">
        <f t="shared" si="400"/>
        <v>Q4</v>
      </c>
      <c r="E2041" s="16" t="s">
        <v>171</v>
      </c>
      <c r="F2041" s="16" t="s">
        <v>171</v>
      </c>
      <c r="G2041" s="172" t="s">
        <v>1552</v>
      </c>
      <c r="H2041" s="175" t="s">
        <v>2010</v>
      </c>
      <c r="I2041" s="57" t="str">
        <f t="shared" si="389"/>
        <v>Cancel</v>
      </c>
      <c r="J2041" s="175" t="s">
        <v>2011</v>
      </c>
      <c r="K2041" s="175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78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4">
        <v>0.12</v>
      </c>
      <c r="AE2041" s="173">
        <f t="shared" si="393"/>
        <v>0</v>
      </c>
      <c r="AF2041" s="173" t="str">
        <f>IF(AND(COUNTIFS($J$18:J2041,J2041)=1,AE2041=1),1,"")</f>
        <v/>
      </c>
      <c r="AG2041" s="173">
        <f>IF(C2041="","",IF(AND(COUNTIFS($J$18:J2041,J2041)=1,C2041&lt;&gt;""),1,""))</f>
        <v>1</v>
      </c>
      <c r="AH2041" s="173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2">
        <v>2021</v>
      </c>
      <c r="C2042" s="172">
        <v>4</v>
      </c>
      <c r="D2042" s="57" t="str">
        <f t="shared" si="400"/>
        <v>Q1</v>
      </c>
      <c r="E2042" s="16" t="s">
        <v>171</v>
      </c>
      <c r="F2042" s="16" t="s">
        <v>171</v>
      </c>
      <c r="G2042" s="172" t="s">
        <v>1552</v>
      </c>
      <c r="H2042" s="175" t="s">
        <v>2006</v>
      </c>
      <c r="I2042" s="57" t="str">
        <f t="shared" si="389"/>
        <v>Cancel</v>
      </c>
      <c r="J2042" s="175" t="s">
        <v>2012</v>
      </c>
      <c r="K2042" s="175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78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4">
        <v>0.12</v>
      </c>
      <c r="AE2042" s="173">
        <f t="shared" si="393"/>
        <v>1</v>
      </c>
      <c r="AF2042" s="173">
        <f>IF(AND(COUNTIFS($J$18:J2042,J2042)=1,AE2042=1),1,"")</f>
        <v>1</v>
      </c>
      <c r="AG2042" s="173">
        <f>IF(C2042="","",IF(AND(COUNTIFS($J$18:J2042,J2042)=1,C2042&lt;&gt;""),1,""))</f>
        <v>1</v>
      </c>
      <c r="AH2042" s="173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2">
        <v>2021</v>
      </c>
      <c r="C2043" s="172">
        <v>4</v>
      </c>
      <c r="D2043" s="57" t="str">
        <f t="shared" si="400"/>
        <v>Q1</v>
      </c>
      <c r="E2043" s="16" t="s">
        <v>171</v>
      </c>
      <c r="F2043" s="16" t="s">
        <v>171</v>
      </c>
      <c r="G2043" s="172" t="s">
        <v>171</v>
      </c>
      <c r="H2043" s="175"/>
      <c r="I2043" s="57" t="str">
        <f t="shared" si="389"/>
        <v>Cancel</v>
      </c>
      <c r="J2043" s="175" t="s">
        <v>2014</v>
      </c>
      <c r="K2043" s="175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78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4">
        <v>0.12</v>
      </c>
      <c r="AE2043" s="173">
        <f t="shared" si="393"/>
        <v>0</v>
      </c>
      <c r="AF2043" s="173" t="str">
        <f>IF(AND(COUNTIFS($J$18:J2043,J2043)=1,AE2043=1),1,"")</f>
        <v/>
      </c>
      <c r="AG2043" s="173">
        <f>IF(C2043="","",IF(AND(COUNTIFS($J$18:J2043,J2043)=1,C2043&lt;&gt;""),1,""))</f>
        <v>1</v>
      </c>
      <c r="AH2043" s="173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2">
        <v>2021</v>
      </c>
      <c r="C2044" s="172">
        <v>4</v>
      </c>
      <c r="D2044" s="57" t="str">
        <f t="shared" si="400"/>
        <v>Q1</v>
      </c>
      <c r="E2044" s="16" t="s">
        <v>171</v>
      </c>
      <c r="F2044" s="16" t="s">
        <v>171</v>
      </c>
      <c r="G2044" s="172" t="s">
        <v>171</v>
      </c>
      <c r="H2044" s="175"/>
      <c r="I2044" s="57" t="str">
        <f t="shared" si="389"/>
        <v>Cancel</v>
      </c>
      <c r="J2044" s="175" t="s">
        <v>2014</v>
      </c>
      <c r="K2044" s="175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78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4">
        <v>0.12</v>
      </c>
      <c r="AE2044" s="173">
        <f t="shared" si="393"/>
        <v>0</v>
      </c>
      <c r="AF2044" s="173" t="str">
        <f>IF(AND(COUNTIFS($J$18:J2044,J2044)=1,AE2044=1),1,"")</f>
        <v/>
      </c>
      <c r="AG2044" s="173" t="str">
        <f>IF(C2044="","",IF(AND(COUNTIFS($J$18:J2044,J2044)=1,C2044&lt;&gt;""),1,""))</f>
        <v/>
      </c>
      <c r="AH2044" s="173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2">
        <v>2021</v>
      </c>
      <c r="C2045" s="172">
        <v>4</v>
      </c>
      <c r="D2045" s="57" t="str">
        <f t="shared" si="400"/>
        <v>Q1</v>
      </c>
      <c r="E2045" s="16" t="s">
        <v>171</v>
      </c>
      <c r="F2045" s="16" t="s">
        <v>171</v>
      </c>
      <c r="G2045" s="172" t="s">
        <v>1552</v>
      </c>
      <c r="H2045" s="175"/>
      <c r="I2045" s="57" t="str">
        <f t="shared" si="389"/>
        <v>Cancel</v>
      </c>
      <c r="J2045" s="175" t="s">
        <v>2015</v>
      </c>
      <c r="K2045" s="175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78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4">
        <v>0.12</v>
      </c>
      <c r="AE2045" s="173">
        <f t="shared" si="393"/>
        <v>0</v>
      </c>
      <c r="AF2045" s="173" t="str">
        <f>IF(AND(COUNTIFS($J$18:J2045,J2045)=1,AE2045=1),1,"")</f>
        <v/>
      </c>
      <c r="AG2045" s="173">
        <f>IF(C2045="","",IF(AND(COUNTIFS($J$18:J2045,J2045)=1,C2045&lt;&gt;""),1,""))</f>
        <v>1</v>
      </c>
      <c r="AH2045" s="173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2">
        <v>2021</v>
      </c>
      <c r="C2046" s="172">
        <v>4</v>
      </c>
      <c r="D2046" s="57" t="str">
        <f t="shared" si="400"/>
        <v>Q1</v>
      </c>
      <c r="E2046" s="16" t="s">
        <v>171</v>
      </c>
      <c r="F2046" s="16" t="s">
        <v>171</v>
      </c>
      <c r="G2046" s="172" t="s">
        <v>1552</v>
      </c>
      <c r="H2046" s="175" t="s">
        <v>2017</v>
      </c>
      <c r="I2046" s="57" t="str">
        <f t="shared" si="389"/>
        <v>Cancel</v>
      </c>
      <c r="J2046" s="175" t="s">
        <v>2018</v>
      </c>
      <c r="K2046" s="175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78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4">
        <v>0.12</v>
      </c>
      <c r="AE2046" s="173">
        <f t="shared" si="393"/>
        <v>0</v>
      </c>
      <c r="AF2046" s="173" t="str">
        <f>IF(AND(COUNTIFS($J$18:J2046,J2046)=1,AE2046=1),1,"")</f>
        <v/>
      </c>
      <c r="AG2046" s="173">
        <f>IF(C2046="","",IF(AND(COUNTIFS($J$18:J2046,J2046)=1,C2046&lt;&gt;""),1,""))</f>
        <v>1</v>
      </c>
      <c r="AH2046" s="173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2">
        <v>2021</v>
      </c>
      <c r="C2047" s="172">
        <v>4</v>
      </c>
      <c r="D2047" s="57" t="str">
        <f t="shared" si="400"/>
        <v>Q1</v>
      </c>
      <c r="E2047" s="16" t="s">
        <v>171</v>
      </c>
      <c r="F2047" s="16" t="s">
        <v>171</v>
      </c>
      <c r="G2047" s="172" t="s">
        <v>1552</v>
      </c>
      <c r="H2047" s="175" t="s">
        <v>2017</v>
      </c>
      <c r="I2047" s="57" t="str">
        <f t="shared" si="389"/>
        <v>Cancel</v>
      </c>
      <c r="J2047" s="175" t="s">
        <v>2018</v>
      </c>
      <c r="K2047" s="175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78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4">
        <v>0.12</v>
      </c>
      <c r="AE2047" s="173">
        <f t="shared" si="393"/>
        <v>0</v>
      </c>
      <c r="AF2047" s="173" t="str">
        <f>IF(AND(COUNTIFS($J$18:J2047,J2047)=1,AE2047=1),1,"")</f>
        <v/>
      </c>
      <c r="AG2047" s="173" t="str">
        <f>IF(C2047="","",IF(AND(COUNTIFS($J$18:J2047,J2047)=1,C2047&lt;&gt;""),1,""))</f>
        <v/>
      </c>
      <c r="AH2047" s="173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2">
        <v>2021</v>
      </c>
      <c r="C2048" s="172">
        <v>4</v>
      </c>
      <c r="D2048" s="57" t="str">
        <f t="shared" si="400"/>
        <v>Q1</v>
      </c>
      <c r="E2048" s="16" t="s">
        <v>171</v>
      </c>
      <c r="F2048" s="16" t="s">
        <v>171</v>
      </c>
      <c r="G2048" s="172" t="s">
        <v>1552</v>
      </c>
      <c r="H2048" s="175"/>
      <c r="I2048" s="57" t="str">
        <f t="shared" si="389"/>
        <v>Cancel</v>
      </c>
      <c r="J2048" s="175" t="s">
        <v>2019</v>
      </c>
      <c r="K2048" s="175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78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4">
        <v>0.12</v>
      </c>
      <c r="AE2048" s="173">
        <f t="shared" si="393"/>
        <v>0</v>
      </c>
      <c r="AF2048" s="173" t="str">
        <f>IF(AND(COUNTIFS($J$18:J2048,J2048)=1,AE2048=1),1,"")</f>
        <v/>
      </c>
      <c r="AG2048" s="173">
        <f>IF(C2048="","",IF(AND(COUNTIFS($J$18:J2048,J2048)=1,C2048&lt;&gt;""),1,""))</f>
        <v>1</v>
      </c>
      <c r="AH2048" s="173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2">
        <v>2021</v>
      </c>
      <c r="C2049" s="172">
        <v>4</v>
      </c>
      <c r="D2049" s="57" t="str">
        <f t="shared" si="400"/>
        <v>Q1</v>
      </c>
      <c r="E2049" s="16" t="s">
        <v>171</v>
      </c>
      <c r="F2049" s="16" t="s">
        <v>171</v>
      </c>
      <c r="G2049" s="172" t="s">
        <v>1552</v>
      </c>
      <c r="H2049" s="175"/>
      <c r="I2049" s="57" t="str">
        <f t="shared" si="389"/>
        <v>Cancel</v>
      </c>
      <c r="J2049" s="175" t="s">
        <v>2019</v>
      </c>
      <c r="K2049" s="175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78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4">
        <v>0.12</v>
      </c>
      <c r="AE2049" s="173">
        <f t="shared" si="393"/>
        <v>0</v>
      </c>
      <c r="AF2049" s="173" t="str">
        <f>IF(AND(COUNTIFS($J$18:J2049,J2049)=1,AE2049=1),1,"")</f>
        <v/>
      </c>
      <c r="AG2049" s="173" t="str">
        <f>IF(C2049="","",IF(AND(COUNTIFS($J$18:J2049,J2049)=1,C2049&lt;&gt;""),1,""))</f>
        <v/>
      </c>
      <c r="AH2049" s="173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2">
        <v>2021</v>
      </c>
      <c r="C2050" s="172">
        <v>4</v>
      </c>
      <c r="D2050" s="57" t="str">
        <f t="shared" si="400"/>
        <v>Q1</v>
      </c>
      <c r="E2050" s="16" t="s">
        <v>171</v>
      </c>
      <c r="F2050" s="16" t="s">
        <v>171</v>
      </c>
      <c r="G2050" s="172" t="s">
        <v>1552</v>
      </c>
      <c r="H2050" s="175"/>
      <c r="I2050" s="57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5" t="s">
        <v>2020</v>
      </c>
      <c r="K2050" s="175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072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78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072" si="405">IF(R2050&lt;&gt;"",AB2050*AD2050,"")</f>
        <v>97327.433628318584</v>
      </c>
      <c r="AD2050" s="174">
        <v>0.12</v>
      </c>
      <c r="AE2050" s="173">
        <f t="shared" ref="AE2050:AE2072" si="406">IF(Q2050="","",IF(Q2050="Yes",1,0))</f>
        <v>0</v>
      </c>
      <c r="AF2050" s="173" t="str">
        <f>IF(AND(COUNTIFS($J$18:J2050,J2050)=1,AE2050=1),1,"")</f>
        <v/>
      </c>
      <c r="AG2050" s="173">
        <f>IF(C2050="","",IF(AND(COUNTIFS($J$18:J2050,J2050)=1,C2050&lt;&gt;""),1,""))</f>
        <v>1</v>
      </c>
      <c r="AH2050" s="173">
        <f>IF(G2050="","",IF(AND(COUNTIFS($J$18:J2050,J2050)=1,G2050&lt;&gt;""),1,""))</f>
        <v>1</v>
      </c>
      <c r="AI2050" s="28">
        <f t="shared" ref="AI2050:AI2072" si="407">IF(P2050="C66 SERVICE","",SUMIFS(AB:AB,F:F,F2050,G:G,G2050,E:E,E2050))</f>
        <v>468573419.10712183</v>
      </c>
      <c r="AJ2050" s="28">
        <f t="shared" ref="AJ2050:AJ2072" si="408">IF(P2050="C66 SERVICE","",SUMIFS(AC:AC,F:F,F2050,G:G,G2050,E:E,E2050))</f>
        <v>55829466.862621114</v>
      </c>
      <c r="AK2050" s="29">
        <f t="shared" ref="AK2050:AK2072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072" si="410">IF(F2050="","",F2050&amp;G2050)</f>
        <v>CancelCANCEL</v>
      </c>
      <c r="AQ2050" s="45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72">
        <v>2021</v>
      </c>
      <c r="C2051" s="172">
        <v>4</v>
      </c>
      <c r="D2051" s="57" t="str">
        <f t="shared" si="400"/>
        <v>Q1</v>
      </c>
      <c r="E2051" s="16" t="s">
        <v>171</v>
      </c>
      <c r="F2051" s="16" t="s">
        <v>171</v>
      </c>
      <c r="G2051" s="172" t="s">
        <v>1552</v>
      </c>
      <c r="H2051" s="175"/>
      <c r="I2051" s="57" t="str">
        <f t="shared" si="402"/>
        <v>Cancel</v>
      </c>
      <c r="J2051" s="175" t="s">
        <v>2020</v>
      </c>
      <c r="K2051" s="175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78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4">
        <v>0.12</v>
      </c>
      <c r="AE2051" s="173">
        <f t="shared" si="406"/>
        <v>0</v>
      </c>
      <c r="AF2051" s="173" t="str">
        <f>IF(AND(COUNTIFS($J$18:J2051,J2051)=1,AE2051=1),1,"")</f>
        <v/>
      </c>
      <c r="AG2051" s="173" t="str">
        <f>IF(C2051="","",IF(AND(COUNTIFS($J$18:J2051,J2051)=1,C2051&lt;&gt;""),1,""))</f>
        <v/>
      </c>
      <c r="AH2051" s="173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2">
        <v>2021</v>
      </c>
      <c r="C2052" s="172">
        <v>4</v>
      </c>
      <c r="D2052" s="57" t="str">
        <f t="shared" si="400"/>
        <v>Q1</v>
      </c>
      <c r="E2052" s="16" t="s">
        <v>171</v>
      </c>
      <c r="F2052" s="16" t="s">
        <v>171</v>
      </c>
      <c r="G2052" s="172" t="s">
        <v>1552</v>
      </c>
      <c r="H2052" s="175" t="s">
        <v>2006</v>
      </c>
      <c r="I2052" s="57" t="str">
        <f t="shared" si="402"/>
        <v>Cancel</v>
      </c>
      <c r="J2052" s="175" t="s">
        <v>2022</v>
      </c>
      <c r="K2052" s="175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78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4">
        <v>0.12</v>
      </c>
      <c r="AE2052" s="173">
        <f t="shared" si="406"/>
        <v>0</v>
      </c>
      <c r="AF2052" s="173" t="str">
        <f>IF(AND(COUNTIFS($J$18:J2052,J2052)=1,AE2052=1),1,"")</f>
        <v/>
      </c>
      <c r="AG2052" s="173">
        <f>IF(C2052="","",IF(AND(COUNTIFS($J$18:J2052,J2052)=1,C2052&lt;&gt;""),1,""))</f>
        <v>1</v>
      </c>
      <c r="AH2052" s="173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2">
        <v>2021</v>
      </c>
      <c r="C2053" s="172">
        <v>5</v>
      </c>
      <c r="D2053" s="57" t="str">
        <f t="shared" si="400"/>
        <v>Q1</v>
      </c>
      <c r="E2053" s="16" t="s">
        <v>171</v>
      </c>
      <c r="F2053" s="16" t="s">
        <v>171</v>
      </c>
      <c r="G2053" s="172" t="s">
        <v>1552</v>
      </c>
      <c r="H2053" s="175"/>
      <c r="I2053" s="57" t="str">
        <f t="shared" si="402"/>
        <v>Cancel</v>
      </c>
      <c r="J2053" s="175" t="s">
        <v>2023</v>
      </c>
      <c r="K2053" s="175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78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4">
        <v>0.12</v>
      </c>
      <c r="AE2053" s="173">
        <f t="shared" si="406"/>
        <v>0</v>
      </c>
      <c r="AF2053" s="173" t="str">
        <f>IF(AND(COUNTIFS($J$18:J2053,J2053)=1,AE2053=1),1,"")</f>
        <v/>
      </c>
      <c r="AG2053" s="173">
        <f>IF(C2053="","",IF(AND(COUNTIFS($J$18:J2053,J2053)=1,C2053&lt;&gt;""),1,""))</f>
        <v>1</v>
      </c>
      <c r="AH2053" s="173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2">
        <v>2021</v>
      </c>
      <c r="C2054" s="172">
        <v>5</v>
      </c>
      <c r="D2054" s="57" t="str">
        <f t="shared" si="400"/>
        <v>Q1</v>
      </c>
      <c r="E2054" s="16" t="s">
        <v>171</v>
      </c>
      <c r="F2054" s="16" t="s">
        <v>171</v>
      </c>
      <c r="G2054" s="172" t="s">
        <v>1552</v>
      </c>
      <c r="H2054" s="175"/>
      <c r="I2054" s="57" t="str">
        <f t="shared" si="402"/>
        <v>Cancel</v>
      </c>
      <c r="J2054" s="175" t="s">
        <v>2023</v>
      </c>
      <c r="K2054" s="175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78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4">
        <v>0.12</v>
      </c>
      <c r="AE2054" s="173">
        <f t="shared" si="406"/>
        <v>0</v>
      </c>
      <c r="AF2054" s="173" t="str">
        <f>IF(AND(COUNTIFS($J$18:J2054,J2054)=1,AE2054=1),1,"")</f>
        <v/>
      </c>
      <c r="AG2054" s="173" t="str">
        <f>IF(C2054="","",IF(AND(COUNTIFS($J$18:J2054,J2054)=1,C2054&lt;&gt;""),1,""))</f>
        <v/>
      </c>
      <c r="AH2054" s="173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2">
        <v>2021</v>
      </c>
      <c r="C2055" s="172">
        <v>5</v>
      </c>
      <c r="D2055" s="57" t="str">
        <f t="shared" si="400"/>
        <v>Q1</v>
      </c>
      <c r="E2055" s="16" t="s">
        <v>171</v>
      </c>
      <c r="F2055" s="16" t="s">
        <v>171</v>
      </c>
      <c r="G2055" s="172" t="s">
        <v>1552</v>
      </c>
      <c r="H2055" s="175"/>
      <c r="I2055" s="57" t="str">
        <f t="shared" si="402"/>
        <v>Cancel</v>
      </c>
      <c r="J2055" s="175" t="s">
        <v>2025</v>
      </c>
      <c r="K2055" s="175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78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4">
        <v>0.12</v>
      </c>
      <c r="AE2055" s="173">
        <f t="shared" si="406"/>
        <v>1</v>
      </c>
      <c r="AF2055" s="173">
        <f>IF(AND(COUNTIFS($J$18:J2055,J2055)=1,AE2055=1),1,"")</f>
        <v>1</v>
      </c>
      <c r="AG2055" s="173">
        <f>IF(C2055="","",IF(AND(COUNTIFS($J$18:J2055,J2055)=1,C2055&lt;&gt;""),1,""))</f>
        <v>1</v>
      </c>
      <c r="AH2055" s="173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2">
        <v>2021</v>
      </c>
      <c r="C2056" s="172">
        <v>5</v>
      </c>
      <c r="D2056" s="57" t="str">
        <f t="shared" si="400"/>
        <v>Q1</v>
      </c>
      <c r="E2056" s="16" t="s">
        <v>171</v>
      </c>
      <c r="F2056" s="16" t="s">
        <v>171</v>
      </c>
      <c r="G2056" s="172" t="s">
        <v>1552</v>
      </c>
      <c r="H2056" s="175"/>
      <c r="I2056" s="57" t="str">
        <f t="shared" si="402"/>
        <v>Cancel</v>
      </c>
      <c r="J2056" s="175" t="s">
        <v>2025</v>
      </c>
      <c r="K2056" s="175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78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4">
        <v>0.12</v>
      </c>
      <c r="AE2056" s="173">
        <f t="shared" si="406"/>
        <v>1</v>
      </c>
      <c r="AF2056" s="173" t="str">
        <f>IF(AND(COUNTIFS($J$18:J2056,J2056)=1,AE2056=1),1,"")</f>
        <v/>
      </c>
      <c r="AG2056" s="173" t="str">
        <f>IF(C2056="","",IF(AND(COUNTIFS($J$18:J2056,J2056)=1,C2056&lt;&gt;""),1,""))</f>
        <v/>
      </c>
      <c r="AH2056" s="173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2">
        <v>2021</v>
      </c>
      <c r="C2057" s="172">
        <v>6</v>
      </c>
      <c r="D2057" s="57" t="str">
        <f t="shared" si="400"/>
        <v>Q1</v>
      </c>
      <c r="E2057" s="16" t="s">
        <v>171</v>
      </c>
      <c r="F2057" s="16" t="s">
        <v>171</v>
      </c>
      <c r="G2057" s="172" t="s">
        <v>1552</v>
      </c>
      <c r="H2057" s="175"/>
      <c r="I2057" s="57" t="str">
        <f t="shared" si="402"/>
        <v>Cancel</v>
      </c>
      <c r="J2057" s="175" t="s">
        <v>2028</v>
      </c>
      <c r="K2057" s="175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78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4">
        <v>0.12</v>
      </c>
      <c r="AE2057" s="173">
        <f t="shared" si="406"/>
        <v>0</v>
      </c>
      <c r="AF2057" s="173" t="str">
        <f>IF(AND(COUNTIFS($J$18:J2057,J2057)=1,AE2057=1),1,"")</f>
        <v/>
      </c>
      <c r="AG2057" s="173">
        <f>IF(C2057="","",IF(AND(COUNTIFS($J$18:J2057,J2057)=1,C2057&lt;&gt;""),1,""))</f>
        <v>1</v>
      </c>
      <c r="AH2057" s="173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2">
        <v>2021</v>
      </c>
      <c r="C2058" s="172">
        <v>6</v>
      </c>
      <c r="D2058" s="57" t="str">
        <f t="shared" si="400"/>
        <v>Q1</v>
      </c>
      <c r="E2058" s="16" t="s">
        <v>171</v>
      </c>
      <c r="F2058" s="16" t="s">
        <v>171</v>
      </c>
      <c r="G2058" s="172" t="s">
        <v>1552</v>
      </c>
      <c r="H2058" s="175" t="s">
        <v>1553</v>
      </c>
      <c r="I2058" s="57" t="str">
        <f t="shared" si="402"/>
        <v>Cancel</v>
      </c>
      <c r="J2058" s="175" t="s">
        <v>2029</v>
      </c>
      <c r="K2058" s="175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78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072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3">
        <f t="shared" si="406"/>
        <v>1</v>
      </c>
      <c r="AF2058" s="173">
        <f>IF(AND(COUNTIFS($J$18:J2058,J2058)=1,AE2058=1),1,"")</f>
        <v>1</v>
      </c>
      <c r="AG2058" s="173">
        <f>IF(C2058="","",IF(AND(COUNTIFS($J$18:J2058,J2058)=1,C2058&lt;&gt;""),1,""))</f>
        <v>1</v>
      </c>
      <c r="AH2058" s="173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2">
        <v>2021</v>
      </c>
      <c r="C2059" s="172">
        <v>6</v>
      </c>
      <c r="D2059" s="57" t="str">
        <f t="shared" si="400"/>
        <v>Q1</v>
      </c>
      <c r="E2059" s="16" t="s">
        <v>171</v>
      </c>
      <c r="F2059" s="16" t="s">
        <v>171</v>
      </c>
      <c r="G2059" s="172" t="s">
        <v>1552</v>
      </c>
      <c r="H2059" s="175" t="s">
        <v>1553</v>
      </c>
      <c r="I2059" s="57" t="str">
        <f t="shared" si="402"/>
        <v>Cancel</v>
      </c>
      <c r="J2059" s="175" t="s">
        <v>2029</v>
      </c>
      <c r="K2059" s="175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78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3">
        <f t="shared" si="406"/>
        <v>1</v>
      </c>
      <c r="AF2059" s="173" t="str">
        <f>IF(AND(COUNTIFS($J$18:J2059,J2059)=1,AE2059=1),1,"")</f>
        <v/>
      </c>
      <c r="AG2059" s="173" t="str">
        <f>IF(C2059="","",IF(AND(COUNTIFS($J$18:J2059,J2059)=1,C2059&lt;&gt;""),1,""))</f>
        <v/>
      </c>
      <c r="AH2059" s="173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2">
        <v>2021</v>
      </c>
      <c r="C2060" s="172">
        <v>6</v>
      </c>
      <c r="D2060" s="57" t="str">
        <f t="shared" si="400"/>
        <v>Q1</v>
      </c>
      <c r="E2060" s="16" t="s">
        <v>171</v>
      </c>
      <c r="F2060" s="16" t="s">
        <v>171</v>
      </c>
      <c r="G2060" s="172" t="s">
        <v>1552</v>
      </c>
      <c r="H2060" s="175"/>
      <c r="I2060" s="57" t="str">
        <f t="shared" si="402"/>
        <v>Cancel</v>
      </c>
      <c r="J2060" s="175" t="s">
        <v>2031</v>
      </c>
      <c r="K2060" s="175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78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3">
        <f t="shared" si="406"/>
        <v>0</v>
      </c>
      <c r="AF2060" s="173" t="str">
        <f>IF(AND(COUNTIFS($J$18:J2060,J2060)=1,AE2060=1),1,"")</f>
        <v/>
      </c>
      <c r="AG2060" s="173">
        <f>IF(C2060="","",IF(AND(COUNTIFS($J$18:J2060,J2060)=1,C2060&lt;&gt;""),1,""))</f>
        <v>1</v>
      </c>
      <c r="AH2060" s="173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2">
        <v>2021</v>
      </c>
      <c r="C2061" s="172">
        <v>6</v>
      </c>
      <c r="D2061" s="57" t="str">
        <f t="shared" si="400"/>
        <v>Q1</v>
      </c>
      <c r="E2061" s="16" t="s">
        <v>171</v>
      </c>
      <c r="F2061" s="16" t="s">
        <v>171</v>
      </c>
      <c r="G2061" s="172" t="s">
        <v>1552</v>
      </c>
      <c r="H2061" s="175" t="s">
        <v>2006</v>
      </c>
      <c r="I2061" s="57" t="str">
        <f t="shared" si="402"/>
        <v>Cancel</v>
      </c>
      <c r="J2061" s="175" t="s">
        <v>2033</v>
      </c>
      <c r="K2061" s="175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78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4">
        <v>0.12</v>
      </c>
      <c r="AE2061" s="173">
        <f t="shared" si="406"/>
        <v>1</v>
      </c>
      <c r="AF2061" s="173">
        <f>IF(AND(COUNTIFS($J$18:J2061,J2061)=1,AE2061=1),1,"")</f>
        <v>1</v>
      </c>
      <c r="AG2061" s="173">
        <f>IF(C2061="","",IF(AND(COUNTIFS($J$18:J2061,J2061)=1,C2061&lt;&gt;""),1,""))</f>
        <v>1</v>
      </c>
      <c r="AH2061" s="173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2">
        <v>2021</v>
      </c>
      <c r="C2062" s="172">
        <v>6</v>
      </c>
      <c r="D2062" s="57" t="str">
        <f t="shared" si="400"/>
        <v>Q1</v>
      </c>
      <c r="E2062" s="16" t="s">
        <v>171</v>
      </c>
      <c r="F2062" s="16" t="s">
        <v>171</v>
      </c>
      <c r="G2062" s="172" t="s">
        <v>1552</v>
      </c>
      <c r="H2062" s="175" t="s">
        <v>2006</v>
      </c>
      <c r="I2062" s="57" t="str">
        <f t="shared" si="402"/>
        <v>Cancel</v>
      </c>
      <c r="J2062" s="175" t="s">
        <v>2033</v>
      </c>
      <c r="K2062" s="175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78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4">
        <v>0.12</v>
      </c>
      <c r="AE2062" s="173">
        <f t="shared" si="406"/>
        <v>1</v>
      </c>
      <c r="AF2062" s="173" t="str">
        <f>IF(AND(COUNTIFS($J$18:J2062,J2062)=1,AE2062=1),1,"")</f>
        <v/>
      </c>
      <c r="AG2062" s="173" t="str">
        <f>IF(C2062="","",IF(AND(COUNTIFS($J$18:J2062,J2062)=1,C2062&lt;&gt;""),1,""))</f>
        <v/>
      </c>
      <c r="AH2062" s="173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2">
        <v>2021</v>
      </c>
      <c r="C2063" s="172">
        <v>6</v>
      </c>
      <c r="D2063" s="57" t="str">
        <f t="shared" si="400"/>
        <v>Q1</v>
      </c>
      <c r="E2063" s="16" t="s">
        <v>171</v>
      </c>
      <c r="F2063" s="16" t="s">
        <v>171</v>
      </c>
      <c r="G2063" s="172" t="s">
        <v>1552</v>
      </c>
      <c r="H2063" s="175" t="s">
        <v>2006</v>
      </c>
      <c r="I2063" s="57" t="str">
        <f t="shared" si="402"/>
        <v>Cancel</v>
      </c>
      <c r="J2063" s="175" t="s">
        <v>2035</v>
      </c>
      <c r="K2063" s="175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78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4">
        <v>0.12</v>
      </c>
      <c r="AE2063" s="173">
        <f t="shared" si="406"/>
        <v>1</v>
      </c>
      <c r="AF2063" s="173">
        <f>IF(AND(COUNTIFS($J$18:J2063,J2063)=1,AE2063=1),1,"")</f>
        <v>1</v>
      </c>
      <c r="AG2063" s="173">
        <f>IF(C2063="","",IF(AND(COUNTIFS($J$18:J2063,J2063)=1,C2063&lt;&gt;""),1,""))</f>
        <v>1</v>
      </c>
      <c r="AH2063" s="173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2">
        <v>2021</v>
      </c>
      <c r="C2064" s="172">
        <v>6</v>
      </c>
      <c r="D2064" s="57" t="str">
        <f t="shared" si="400"/>
        <v>Q1</v>
      </c>
      <c r="E2064" s="16" t="s">
        <v>171</v>
      </c>
      <c r="F2064" s="16" t="s">
        <v>171</v>
      </c>
      <c r="G2064" s="172" t="s">
        <v>1552</v>
      </c>
      <c r="H2064" s="175" t="s">
        <v>2006</v>
      </c>
      <c r="I2064" s="57" t="str">
        <f t="shared" si="402"/>
        <v>Cancel</v>
      </c>
      <c r="J2064" s="175" t="s">
        <v>2035</v>
      </c>
      <c r="K2064" s="175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78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4">
        <v>0.12</v>
      </c>
      <c r="AE2064" s="173">
        <f t="shared" si="406"/>
        <v>1</v>
      </c>
      <c r="AF2064" s="173" t="str">
        <f>IF(AND(COUNTIFS($J$18:J2064,J2064)=1,AE2064=1),1,"")</f>
        <v/>
      </c>
      <c r="AG2064" s="173" t="str">
        <f>IF(C2064="","",IF(AND(COUNTIFS($J$18:J2064,J2064)=1,C2064&lt;&gt;""),1,""))</f>
        <v/>
      </c>
      <c r="AH2064" s="173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2">
        <v>2021</v>
      </c>
      <c r="C2065" s="172">
        <v>7</v>
      </c>
      <c r="D2065" s="57" t="str">
        <f t="shared" si="400"/>
        <v>Q2</v>
      </c>
      <c r="E2065" s="16" t="s">
        <v>171</v>
      </c>
      <c r="F2065" s="16" t="s">
        <v>171</v>
      </c>
      <c r="G2065" s="172" t="s">
        <v>171</v>
      </c>
      <c r="H2065" s="175" t="s">
        <v>1553</v>
      </c>
      <c r="I2065" s="57" t="str">
        <f t="shared" si="402"/>
        <v>Cancel</v>
      </c>
      <c r="J2065" s="175" t="s">
        <v>2037</v>
      </c>
      <c r="K2065" s="175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78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4">
        <v>0.12</v>
      </c>
      <c r="AE2065" s="173">
        <f t="shared" si="406"/>
        <v>0</v>
      </c>
      <c r="AF2065" s="173" t="str">
        <f>IF(AND(COUNTIFS($J$18:J2065,J2065)=1,AE2065=1),1,"")</f>
        <v/>
      </c>
      <c r="AG2065" s="173">
        <f>IF(C2065="","",IF(AND(COUNTIFS($J$18:J2065,J2065)=1,C2065&lt;&gt;""),1,""))</f>
        <v>1</v>
      </c>
      <c r="AH2065" s="173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2">
        <v>2021</v>
      </c>
      <c r="C2066" s="172">
        <v>7</v>
      </c>
      <c r="D2066" s="57" t="str">
        <f t="shared" si="400"/>
        <v>Q2</v>
      </c>
      <c r="E2066" s="16" t="s">
        <v>171</v>
      </c>
      <c r="F2066" s="16" t="s">
        <v>171</v>
      </c>
      <c r="G2066" s="172" t="s">
        <v>171</v>
      </c>
      <c r="H2066" s="175"/>
      <c r="I2066" s="57" t="str">
        <f t="shared" si="402"/>
        <v>Cancel</v>
      </c>
      <c r="J2066" s="175" t="s">
        <v>2038</v>
      </c>
      <c r="K2066" s="175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78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4">
        <v>0.12</v>
      </c>
      <c r="AE2066" s="173">
        <f t="shared" si="406"/>
        <v>1</v>
      </c>
      <c r="AF2066" s="173">
        <f>IF(AND(COUNTIFS($J$18:J2066,J2066)=1,AE2066=1),1,"")</f>
        <v>1</v>
      </c>
      <c r="AG2066" s="173">
        <f>IF(C2066="","",IF(AND(COUNTIFS($J$18:J2066,J2066)=1,C2066&lt;&gt;""),1,""))</f>
        <v>1</v>
      </c>
      <c r="AH2066" s="173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2">
        <v>2021</v>
      </c>
      <c r="C2067" s="172">
        <v>7</v>
      </c>
      <c r="D2067" s="57" t="str">
        <f t="shared" si="400"/>
        <v>Q2</v>
      </c>
      <c r="E2067" s="16" t="s">
        <v>171</v>
      </c>
      <c r="F2067" s="16" t="s">
        <v>171</v>
      </c>
      <c r="G2067" s="172" t="s">
        <v>171</v>
      </c>
      <c r="H2067" s="175"/>
      <c r="I2067" s="57" t="str">
        <f t="shared" si="402"/>
        <v>Cancel</v>
      </c>
      <c r="J2067" s="175" t="s">
        <v>2038</v>
      </c>
      <c r="K2067" s="175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78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4">
        <v>0.12</v>
      </c>
      <c r="AE2067" s="173">
        <f t="shared" si="406"/>
        <v>1</v>
      </c>
      <c r="AF2067" s="173" t="str">
        <f>IF(AND(COUNTIFS($J$18:J2067,J2067)=1,AE2067=1),1,"")</f>
        <v/>
      </c>
      <c r="AG2067" s="173" t="str">
        <f>IF(C2067="","",IF(AND(COUNTIFS($J$18:J2067,J2067)=1,C2067&lt;&gt;""),1,""))</f>
        <v/>
      </c>
      <c r="AH2067" s="173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2">
        <v>2021</v>
      </c>
      <c r="C2068" s="172">
        <v>8</v>
      </c>
      <c r="D2068" s="57" t="str">
        <f t="shared" si="400"/>
        <v>Q2</v>
      </c>
      <c r="E2068" s="16" t="s">
        <v>171</v>
      </c>
      <c r="F2068" s="16" t="s">
        <v>171</v>
      </c>
      <c r="G2068" s="172" t="s">
        <v>1558</v>
      </c>
      <c r="H2068" s="175"/>
      <c r="I2068" s="57" t="str">
        <f t="shared" si="402"/>
        <v>Cancel</v>
      </c>
      <c r="J2068" s="175" t="s">
        <v>2039</v>
      </c>
      <c r="K2068" s="175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78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4">
        <v>0.12</v>
      </c>
      <c r="AE2068" s="173">
        <f t="shared" si="406"/>
        <v>0</v>
      </c>
      <c r="AF2068" s="173" t="str">
        <f>IF(AND(COUNTIFS($J$18:J2068,J2068)=1,AE2068=1),1,"")</f>
        <v/>
      </c>
      <c r="AG2068" s="173">
        <f>IF(C2068="","",IF(AND(COUNTIFS($J$18:J2068,J2068)=1,C2068&lt;&gt;""),1,""))</f>
        <v>1</v>
      </c>
      <c r="AH2068" s="173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2">
        <v>2021</v>
      </c>
      <c r="C2069" s="172">
        <v>7</v>
      </c>
      <c r="D2069" s="57" t="str">
        <f t="shared" si="400"/>
        <v>Q2</v>
      </c>
      <c r="E2069" s="16" t="s">
        <v>171</v>
      </c>
      <c r="F2069" s="16" t="s">
        <v>171</v>
      </c>
      <c r="G2069" s="172" t="s">
        <v>171</v>
      </c>
      <c r="H2069" s="175"/>
      <c r="I2069" s="57" t="str">
        <f t="shared" si="402"/>
        <v>Cancel</v>
      </c>
      <c r="J2069" s="175" t="s">
        <v>1847</v>
      </c>
      <c r="K2069" s="175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78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4">
        <v>0.15060000000000001</v>
      </c>
      <c r="AE2069" s="173">
        <f t="shared" si="406"/>
        <v>1</v>
      </c>
      <c r="AF2069" s="173" t="str">
        <f>IF(AND(COUNTIFS($J$18:J2069,J2069)=1,AE2069=1),1,"")</f>
        <v/>
      </c>
      <c r="AG2069" s="173" t="str">
        <f>IF(C2069="","",IF(AND(COUNTIFS($J$18:J2069,J2069)=1,C2069&lt;&gt;""),1,""))</f>
        <v/>
      </c>
      <c r="AH2069" s="173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3177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2">
        <v>2021</v>
      </c>
      <c r="C2070" s="172">
        <v>9</v>
      </c>
      <c r="D2070" s="57" t="str">
        <f t="shared" si="400"/>
        <v>Q2</v>
      </c>
      <c r="E2070" s="16" t="s">
        <v>171</v>
      </c>
      <c r="F2070" s="16" t="s">
        <v>171</v>
      </c>
      <c r="G2070" s="172" t="s">
        <v>171</v>
      </c>
      <c r="H2070" s="175"/>
      <c r="I2070" s="57" t="str">
        <f t="shared" si="402"/>
        <v>Cancel</v>
      </c>
      <c r="J2070" s="175" t="s">
        <v>2040</v>
      </c>
      <c r="K2070" s="175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78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3">
        <f t="shared" si="406"/>
        <v>0</v>
      </c>
      <c r="AF2070" s="173" t="str">
        <f>IF(AND(COUNTIFS($J$18:J2070,J2070)=1,AE2070=1),1,"")</f>
        <v/>
      </c>
      <c r="AG2070" s="173">
        <f>IF(C2070="","",IF(AND(COUNTIFS($J$18:J2070,J2070)=1,C2070&lt;&gt;""),1,""))</f>
        <v>1</v>
      </c>
      <c r="AH2070" s="173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2">
        <v>2023</v>
      </c>
      <c r="C2071" s="172">
        <v>8</v>
      </c>
      <c r="D2071" s="57" t="str">
        <f t="shared" si="400"/>
        <v>Q2</v>
      </c>
      <c r="E2071" s="16" t="s">
        <v>42</v>
      </c>
      <c r="F2071" s="172">
        <v>2023</v>
      </c>
      <c r="G2071" s="172">
        <v>12</v>
      </c>
      <c r="H2071" s="175"/>
      <c r="I2071" s="57" t="str">
        <f t="shared" si="402"/>
        <v>Q3</v>
      </c>
      <c r="J2071" s="175" t="s">
        <v>2041</v>
      </c>
      <c r="K2071" s="175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78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79">
        <v>0.27150000000000002</v>
      </c>
      <c r="AE2071" s="173">
        <f t="shared" si="406"/>
        <v>0</v>
      </c>
      <c r="AF2071" s="173" t="str">
        <f>IF(AND(COUNTIFS($J$18:J2071,J2071)=1,AE2071=1),1,"")</f>
        <v/>
      </c>
      <c r="AG2071" s="173">
        <f>IF(C2071="","",IF(AND(COUNTIFS($J$18:J2071,J2071)=1,C2071&lt;&gt;""),1,""))</f>
        <v>1</v>
      </c>
      <c r="AH2071" s="173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2">
        <v>2023</v>
      </c>
      <c r="C2072" s="172">
        <v>8</v>
      </c>
      <c r="D2072" s="57" t="str">
        <f t="shared" si="400"/>
        <v>Q2</v>
      </c>
      <c r="E2072" s="16" t="s">
        <v>42</v>
      </c>
      <c r="F2072" s="172">
        <v>2023</v>
      </c>
      <c r="G2072" s="172">
        <v>12</v>
      </c>
      <c r="H2072" s="175"/>
      <c r="I2072" s="57" t="str">
        <f t="shared" si="402"/>
        <v>Q3</v>
      </c>
      <c r="J2072" s="175" t="s">
        <v>2041</v>
      </c>
      <c r="K2072" s="175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78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79">
        <v>0.27150000000000002</v>
      </c>
      <c r="AE2072" s="173">
        <f t="shared" si="406"/>
        <v>0</v>
      </c>
      <c r="AF2072" s="173" t="str">
        <f>IF(AND(COUNTIFS($J$18:J2072,J2072)=1,AE2072=1),1,"")</f>
        <v/>
      </c>
      <c r="AG2072" s="173" t="str">
        <f>IF(C2072="","",IF(AND(COUNTIFS($J$18:J2072,J2072)=1,C2072&lt;&gt;""),1,""))</f>
        <v/>
      </c>
      <c r="AH2072" s="173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2">
        <v>2023</v>
      </c>
      <c r="C2073" s="172">
        <v>11</v>
      </c>
      <c r="D2073" s="57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72">
        <v>2024</v>
      </c>
      <c r="G2073" s="172">
        <v>1</v>
      </c>
      <c r="H2073" s="175"/>
      <c r="I2073" s="57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69" t="s">
        <v>3274</v>
      </c>
      <c r="K2073" s="175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ref="P2073:P2136" si="415">IF(M2073="","",IF(AND(N2073&gt;0,L2073&lt;&gt;""),"MAIN UNIT",IF(AND(O2073&gt;0,L2073&lt;&gt;""),"SERVICE/ PARTS","C66 SERVICE/OTHERS")))</f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78" t="str">
        <f>IF(W2073="","",IF(W2073="RMB","1.13", "1"))</f>
        <v>1</v>
      </c>
      <c r="Z2073" s="26">
        <f t="shared" ref="Z2073:Z2136" si="416">IF(X2073="","",X2073*MAX(O2073,N2073))</f>
        <v>58000</v>
      </c>
      <c r="AA2073" s="16">
        <v>7.8</v>
      </c>
      <c r="AB2073" s="35">
        <f t="shared" ref="AB2073:AB2136" si="417">IF(AND(R2073&lt;&gt;"C66",R2073&lt;&gt;""),Z2073/Y2073*AA2073,"")</f>
        <v>452400</v>
      </c>
      <c r="AC2073" s="27">
        <f t="shared" ref="AC2073:AC2136" si="418">IF(R2073&lt;&gt;"",AB2073*AD2073,"")</f>
        <v>54288</v>
      </c>
      <c r="AD2073" s="187">
        <v>0.12</v>
      </c>
      <c r="AE2073" s="173">
        <f t="shared" ref="AE2073:AE2136" si="419">IF(Q2073="","",IF(Q2073="Yes",1,0))</f>
        <v>0</v>
      </c>
      <c r="AF2073" s="173" t="str">
        <f>IF(AND(COUNTIFS($J$18:J2073,J2073)=1,AE2073=1),1,"")</f>
        <v/>
      </c>
      <c r="AG2073" s="173">
        <f>IF(C2073="","",IF(AND(COUNTIFS($J$18:J2073,J2073)=1,C2073&lt;&gt;""),1,""))</f>
        <v>1</v>
      </c>
      <c r="AH2073" s="173">
        <f>IF(G2073="","",IF(AND(COUNTIFS($J$18:J2073,J2073)=1,G2073&lt;&gt;""),1,""))</f>
        <v>1</v>
      </c>
      <c r="AI2073" s="28">
        <f t="shared" ref="AI2073:AI2136" si="420">IF(P2073="C66 SERVICE","",SUMIFS(AB:AB,F:F,F2073,G:G,G2073,E:E,E2073))</f>
        <v>19475361.976991154</v>
      </c>
      <c r="AJ2073" s="28">
        <f t="shared" ref="AJ2073:AJ2136" si="421">IF(P2073="C66 SERVICE","",SUMIFS(AC:AC,F:F,F2073,G:G,G2073,E:E,E2073))</f>
        <v>2337043.4372389377</v>
      </c>
      <c r="AK2073" s="29">
        <f t="shared" ref="AK2073:AK2136" si="422">IF(AJ2073&gt;0,AJ2073/AI2073,"")</f>
        <v>0.11999999999999995</v>
      </c>
      <c r="AL2073" s="25"/>
      <c r="AM2073" s="25"/>
      <c r="AN2073" s="25"/>
      <c r="AO2073" s="25"/>
      <c r="AP2073" s="45" t="str">
        <f t="shared" ref="AP2073:AP2136" si="423">IF(F2073="","",F2073&amp;G2073)</f>
        <v>20241</v>
      </c>
      <c r="AQ2073" s="45" t="str">
        <f t="shared" ref="AQ2073:AQ2136" si="424">IF(W2073="","",F2073&amp;G2073&amp;W2073)</f>
        <v>20241USD</v>
      </c>
    </row>
    <row r="2074" spans="1:43" s="15" customFormat="1">
      <c r="A2074" s="16" t="s">
        <v>42</v>
      </c>
      <c r="B2074" s="172">
        <v>2023</v>
      </c>
      <c r="C2074" s="172">
        <v>11</v>
      </c>
      <c r="D2074" s="57" t="str">
        <f t="shared" si="413"/>
        <v>Q3</v>
      </c>
      <c r="E2074" s="16" t="s">
        <v>42</v>
      </c>
      <c r="F2074" s="172">
        <v>2024</v>
      </c>
      <c r="G2074" s="172">
        <v>1</v>
      </c>
      <c r="H2074" s="175"/>
      <c r="I2074" s="57" t="str">
        <f t="shared" si="414"/>
        <v>Q4</v>
      </c>
      <c r="J2074" s="169" t="s">
        <v>3274</v>
      </c>
      <c r="K2074" s="175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15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78" t="str">
        <f>IF(W2074="","",IF(W2074="RMB","1.13", "1"))</f>
        <v>1</v>
      </c>
      <c r="Z2074" s="26">
        <f t="shared" si="416"/>
        <v>58000</v>
      </c>
      <c r="AA2074" s="16">
        <v>7.8</v>
      </c>
      <c r="AB2074" s="35">
        <f t="shared" si="417"/>
        <v>452400</v>
      </c>
      <c r="AC2074" s="27">
        <f t="shared" si="418"/>
        <v>54288</v>
      </c>
      <c r="AD2074" s="187">
        <v>0.12</v>
      </c>
      <c r="AE2074" s="173">
        <f t="shared" si="419"/>
        <v>0</v>
      </c>
      <c r="AF2074" s="173" t="str">
        <f>IF(AND(COUNTIFS($J$18:J2074,J2074)=1,AE2074=1),1,"")</f>
        <v/>
      </c>
      <c r="AG2074" s="173" t="str">
        <f>IF(C2074="","",IF(AND(COUNTIFS($J$18:J2074,J2074)=1,C2074&lt;&gt;""),1,""))</f>
        <v/>
      </c>
      <c r="AH2074" s="173" t="str">
        <f>IF(G2074="","",IF(AND(COUNTIFS($J$18:J2074,J2074)=1,G2074&lt;&gt;""),1,""))</f>
        <v/>
      </c>
      <c r="AI2074" s="28">
        <f t="shared" si="420"/>
        <v>19475361.976991154</v>
      </c>
      <c r="AJ2074" s="28">
        <f t="shared" si="421"/>
        <v>2337043.4372389377</v>
      </c>
      <c r="AK2074" s="29">
        <f t="shared" si="422"/>
        <v>0.11999999999999995</v>
      </c>
      <c r="AL2074" s="25"/>
      <c r="AM2074" s="25"/>
      <c r="AN2074" s="25"/>
      <c r="AO2074" s="25"/>
      <c r="AP2074" s="45" t="str">
        <f t="shared" si="423"/>
        <v>20241</v>
      </c>
      <c r="AQ2074" s="45" t="str">
        <f t="shared" si="424"/>
        <v>20241USD</v>
      </c>
    </row>
    <row r="2075" spans="1:43" s="15" customFormat="1">
      <c r="A2075" s="16" t="s">
        <v>42</v>
      </c>
      <c r="B2075" s="172">
        <v>2023</v>
      </c>
      <c r="C2075" s="172">
        <v>7</v>
      </c>
      <c r="D2075" s="57" t="str">
        <f t="shared" si="413"/>
        <v>Q2</v>
      </c>
      <c r="E2075" s="16" t="s">
        <v>42</v>
      </c>
      <c r="F2075" s="172">
        <v>2024</v>
      </c>
      <c r="G2075" s="172">
        <v>1</v>
      </c>
      <c r="H2075" s="175"/>
      <c r="I2075" s="57" t="str">
        <f t="shared" si="414"/>
        <v>Q4</v>
      </c>
      <c r="J2075" s="175" t="s">
        <v>2044</v>
      </c>
      <c r="K2075" s="175" t="s">
        <v>2045</v>
      </c>
      <c r="L2075" s="25" t="s">
        <v>79</v>
      </c>
      <c r="M2075" s="16" t="s">
        <v>47</v>
      </c>
      <c r="N2075" s="16">
        <v>2</v>
      </c>
      <c r="O2075" s="16"/>
      <c r="P2075" s="57" t="str">
        <f t="shared" si="415"/>
        <v>MAIN UNIT</v>
      </c>
      <c r="Q2075" s="16" t="s">
        <v>56</v>
      </c>
      <c r="R2075" s="16" t="s">
        <v>49</v>
      </c>
      <c r="S2075" s="16" t="s">
        <v>37</v>
      </c>
      <c r="T2075" s="16" t="s">
        <v>75</v>
      </c>
      <c r="U2075" s="16" t="s">
        <v>58</v>
      </c>
      <c r="V2075" s="16" t="s">
        <v>949</v>
      </c>
      <c r="W2075" s="16" t="s">
        <v>51</v>
      </c>
      <c r="X2075" s="34">
        <v>701750</v>
      </c>
      <c r="Y2075" s="178" t="str">
        <f>IF(W2075="RMB","1.13", "1")</f>
        <v>1.13</v>
      </c>
      <c r="Z2075" s="26">
        <f t="shared" si="416"/>
        <v>1403500</v>
      </c>
      <c r="AA2075" s="16">
        <v>1.0920000000000001</v>
      </c>
      <c r="AB2075" s="35">
        <f t="shared" si="417"/>
        <v>1356302.654867257</v>
      </c>
      <c r="AC2075" s="27">
        <f t="shared" si="418"/>
        <v>162756.31858407083</v>
      </c>
      <c r="AD2075" s="187">
        <v>0.12</v>
      </c>
      <c r="AE2075" s="173">
        <f t="shared" si="419"/>
        <v>1</v>
      </c>
      <c r="AF2075" s="173">
        <f>IF(AND(COUNTIFS($J$18:J2075,J2075)=1,AE2075=1),1,"")</f>
        <v>1</v>
      </c>
      <c r="AG2075" s="173">
        <f>IF(C2075="","",IF(AND(COUNTIFS($J$18:J2075,J2075)=1,C2075&lt;&gt;""),1,""))</f>
        <v>1</v>
      </c>
      <c r="AH2075" s="173">
        <f>IF(G2075="","",IF(AND(COUNTIFS($J$18:J2075,J2075)=1,G2075&lt;&gt;""),1,""))</f>
        <v>1</v>
      </c>
      <c r="AI2075" s="28">
        <f t="shared" si="420"/>
        <v>19475361.976991154</v>
      </c>
      <c r="AJ2075" s="28">
        <f t="shared" si="421"/>
        <v>2337043.4372389377</v>
      </c>
      <c r="AK2075" s="29">
        <f t="shared" si="422"/>
        <v>0.11999999999999995</v>
      </c>
      <c r="AL2075" s="25"/>
      <c r="AM2075" s="25"/>
      <c r="AN2075" s="25"/>
      <c r="AO2075" s="25"/>
      <c r="AP2075" s="45" t="str">
        <f t="shared" si="423"/>
        <v>20241</v>
      </c>
      <c r="AQ2075" s="45" t="str">
        <f t="shared" si="424"/>
        <v>20241RMB</v>
      </c>
    </row>
    <row r="2076" spans="1:43" s="15" customFormat="1">
      <c r="A2076" s="16" t="s">
        <v>42</v>
      </c>
      <c r="B2076" s="172">
        <v>2023</v>
      </c>
      <c r="C2076" s="172">
        <v>7</v>
      </c>
      <c r="D2076" s="57" t="str">
        <f t="shared" si="413"/>
        <v>Q2</v>
      </c>
      <c r="E2076" s="16" t="s">
        <v>42</v>
      </c>
      <c r="F2076" s="172">
        <v>2024</v>
      </c>
      <c r="G2076" s="172">
        <v>1</v>
      </c>
      <c r="H2076" s="175"/>
      <c r="I2076" s="57" t="str">
        <f t="shared" si="414"/>
        <v>Q4</v>
      </c>
      <c r="J2076" s="175" t="s">
        <v>2044</v>
      </c>
      <c r="K2076" s="175" t="s">
        <v>2045</v>
      </c>
      <c r="L2076" s="25" t="s">
        <v>55</v>
      </c>
      <c r="M2076" s="16" t="s">
        <v>47</v>
      </c>
      <c r="N2076" s="16">
        <v>2</v>
      </c>
      <c r="O2076" s="16"/>
      <c r="P2076" s="57" t="str">
        <f t="shared" si="415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441000</v>
      </c>
      <c r="Y2076" s="178" t="str">
        <f>IF(W2076="RMB","1.13", "1")</f>
        <v>1.13</v>
      </c>
      <c r="Z2076" s="26">
        <f t="shared" si="416"/>
        <v>882000</v>
      </c>
      <c r="AA2076" s="16">
        <v>1.0920000000000001</v>
      </c>
      <c r="AB2076" s="35">
        <f t="shared" si="417"/>
        <v>852339.82300884975</v>
      </c>
      <c r="AC2076" s="27">
        <f t="shared" si="418"/>
        <v>102280.77876106197</v>
      </c>
      <c r="AD2076" s="187">
        <v>0.12</v>
      </c>
      <c r="AE2076" s="173">
        <f t="shared" si="419"/>
        <v>1</v>
      </c>
      <c r="AF2076" s="173" t="str">
        <f>IF(AND(COUNTIFS($J$18:J2076,J2076)=1,AE2076=1),1,"")</f>
        <v/>
      </c>
      <c r="AG2076" s="173" t="str">
        <f>IF(C2076="","",IF(AND(COUNTIFS($J$18:J2076,J2076)=1,C2076&lt;&gt;""),1,""))</f>
        <v/>
      </c>
      <c r="AH2076" s="173" t="str">
        <f>IF(G2076="","",IF(AND(COUNTIFS($J$18:J2076,J2076)=1,G2076&lt;&gt;""),1,""))</f>
        <v/>
      </c>
      <c r="AI2076" s="28">
        <f t="shared" si="420"/>
        <v>19475361.976991154</v>
      </c>
      <c r="AJ2076" s="28">
        <f t="shared" si="421"/>
        <v>2337043.4372389377</v>
      </c>
      <c r="AK2076" s="29">
        <f t="shared" si="422"/>
        <v>0.11999999999999995</v>
      </c>
      <c r="AL2076" s="25"/>
      <c r="AM2076" s="25"/>
      <c r="AN2076" s="25"/>
      <c r="AO2076" s="25"/>
      <c r="AP2076" s="45" t="str">
        <f t="shared" si="423"/>
        <v>20241</v>
      </c>
      <c r="AQ2076" s="45" t="str">
        <f t="shared" si="424"/>
        <v>20241RMB</v>
      </c>
    </row>
    <row r="2077" spans="1:43" s="15" customFormat="1">
      <c r="A2077" s="16" t="s">
        <v>42</v>
      </c>
      <c r="B2077" s="172">
        <v>2023</v>
      </c>
      <c r="C2077" s="172">
        <v>11</v>
      </c>
      <c r="D2077" s="57" t="str">
        <f t="shared" si="413"/>
        <v>Q3</v>
      </c>
      <c r="E2077" s="16" t="s">
        <v>42</v>
      </c>
      <c r="F2077" s="172">
        <v>2024</v>
      </c>
      <c r="G2077" s="172">
        <v>1</v>
      </c>
      <c r="H2077" s="175"/>
      <c r="I2077" s="57" t="str">
        <f t="shared" si="414"/>
        <v>Q4</v>
      </c>
      <c r="J2077" s="175" t="s">
        <v>3037</v>
      </c>
      <c r="K2077" s="175" t="s">
        <v>3038</v>
      </c>
      <c r="L2077" s="25" t="s">
        <v>79</v>
      </c>
      <c r="M2077" s="16" t="s">
        <v>47</v>
      </c>
      <c r="N2077" s="16">
        <v>1</v>
      </c>
      <c r="O2077" s="16"/>
      <c r="P2077" s="57" t="str">
        <f t="shared" si="415"/>
        <v>MAIN UNIT</v>
      </c>
      <c r="Q2077" s="16" t="s">
        <v>48</v>
      </c>
      <c r="R2077" s="16" t="s">
        <v>49</v>
      </c>
      <c r="S2077" s="16" t="s">
        <v>36</v>
      </c>
      <c r="T2077" s="16" t="s">
        <v>65</v>
      </c>
      <c r="U2077" s="16" t="s">
        <v>2895</v>
      </c>
      <c r="V2077" s="16" t="s">
        <v>99</v>
      </c>
      <c r="W2077" s="16" t="s">
        <v>96</v>
      </c>
      <c r="X2077" s="34">
        <v>13000000</v>
      </c>
      <c r="Y2077" s="178" t="str">
        <f>IF(W2077="","",IF(W2077="RMB","1.13", "1"))</f>
        <v>1</v>
      </c>
      <c r="Z2077" s="26">
        <f t="shared" si="416"/>
        <v>13000000</v>
      </c>
      <c r="AA2077" s="16">
        <v>5.6099999999999997E-2</v>
      </c>
      <c r="AB2077" s="35">
        <f t="shared" si="417"/>
        <v>729300</v>
      </c>
      <c r="AC2077" s="27">
        <f t="shared" si="418"/>
        <v>87516</v>
      </c>
      <c r="AD2077" s="187">
        <v>0.12</v>
      </c>
      <c r="AE2077" s="173">
        <f t="shared" si="419"/>
        <v>0</v>
      </c>
      <c r="AF2077" s="173" t="str">
        <f>IF(AND(COUNTIFS($J$18:J2077,J2077)=1,AE2077=1),1,"")</f>
        <v/>
      </c>
      <c r="AG2077" s="173">
        <f>IF(C2077="","",IF(AND(COUNTIFS($J$18:J2077,J2077)=1,C2077&lt;&gt;""),1,""))</f>
        <v>1</v>
      </c>
      <c r="AH2077" s="173">
        <f>IF(G2077="","",IF(AND(COUNTIFS($J$18:J2077,J2077)=1,G2077&lt;&gt;""),1,""))</f>
        <v>1</v>
      </c>
      <c r="AI2077" s="28">
        <f t="shared" si="420"/>
        <v>19475361.976991154</v>
      </c>
      <c r="AJ2077" s="28">
        <f t="shared" si="421"/>
        <v>2337043.4372389377</v>
      </c>
      <c r="AK2077" s="29">
        <f t="shared" si="422"/>
        <v>0.11999999999999995</v>
      </c>
      <c r="AL2077" s="25"/>
      <c r="AM2077" s="25"/>
      <c r="AN2077" s="25"/>
      <c r="AO2077" s="25"/>
      <c r="AP2077" s="45" t="str">
        <f t="shared" si="423"/>
        <v>20241</v>
      </c>
      <c r="AQ2077" s="45" t="str">
        <f t="shared" si="424"/>
        <v>20241JPY</v>
      </c>
    </row>
    <row r="2078" spans="1:43" s="15" customFormat="1">
      <c r="A2078" s="16" t="s">
        <v>42</v>
      </c>
      <c r="B2078" s="172">
        <v>2023</v>
      </c>
      <c r="C2078" s="172">
        <v>7</v>
      </c>
      <c r="D2078" s="57" t="str">
        <f t="shared" si="413"/>
        <v>Q2</v>
      </c>
      <c r="E2078" s="180" t="s">
        <v>42</v>
      </c>
      <c r="F2078" s="181">
        <v>2023</v>
      </c>
      <c r="G2078" s="181">
        <v>10</v>
      </c>
      <c r="H2078" s="182"/>
      <c r="I2078" s="57" t="str">
        <f t="shared" si="414"/>
        <v>Q3</v>
      </c>
      <c r="J2078" s="182" t="s">
        <v>2046</v>
      </c>
      <c r="K2078" s="182" t="s">
        <v>2047</v>
      </c>
      <c r="L2078" s="183" t="s">
        <v>55</v>
      </c>
      <c r="M2078" s="180" t="s">
        <v>47</v>
      </c>
      <c r="N2078" s="180">
        <v>1</v>
      </c>
      <c r="O2078" s="16"/>
      <c r="P2078" s="57" t="str">
        <f t="shared" si="415"/>
        <v>MAIN UNIT</v>
      </c>
      <c r="Q2078" s="180" t="s">
        <v>56</v>
      </c>
      <c r="R2078" s="16" t="s">
        <v>49</v>
      </c>
      <c r="S2078" s="180" t="s">
        <v>37</v>
      </c>
      <c r="T2078" s="180" t="s">
        <v>75</v>
      </c>
      <c r="U2078" s="180" t="s">
        <v>58</v>
      </c>
      <c r="V2078" s="180" t="s">
        <v>1336</v>
      </c>
      <c r="W2078" s="180" t="s">
        <v>51</v>
      </c>
      <c r="X2078" s="156">
        <v>510000</v>
      </c>
      <c r="Y2078" s="178" t="str">
        <f t="shared" ref="Y2078:Y2141" si="425">IF(W2078="RMB","1.13", "1")</f>
        <v>1.13</v>
      </c>
      <c r="Z2078" s="26">
        <f t="shared" si="416"/>
        <v>510000</v>
      </c>
      <c r="AA2078" s="180">
        <v>1.07</v>
      </c>
      <c r="AB2078" s="157">
        <f t="shared" si="417"/>
        <v>482920.35398230091</v>
      </c>
      <c r="AC2078" s="158">
        <f t="shared" si="418"/>
        <v>53893.911504424781</v>
      </c>
      <c r="AD2078" s="184">
        <v>0.1116</v>
      </c>
      <c r="AE2078" s="185">
        <f t="shared" si="419"/>
        <v>1</v>
      </c>
      <c r="AF2078" s="185">
        <f>IF(AND(COUNTIFS($J$18:J2078,J2078)=1,AE2078=1),1,"")</f>
        <v>1</v>
      </c>
      <c r="AG2078" s="185">
        <f>IF(C2078="","",IF(AND(COUNTIFS($J$18:J2078,J2078)=1,C2078&lt;&gt;""),1,""))</f>
        <v>1</v>
      </c>
      <c r="AH2078" s="185">
        <f>IF(G2078="","",IF(AND(COUNTIFS($J$18:J2078,J2078)=1,G2078&lt;&gt;""),1,""))</f>
        <v>1</v>
      </c>
      <c r="AI2078" s="28">
        <f t="shared" si="420"/>
        <v>5219988.5752212387</v>
      </c>
      <c r="AJ2078" s="28">
        <f t="shared" si="421"/>
        <v>631627.0013460177</v>
      </c>
      <c r="AK2078" s="159">
        <f t="shared" si="422"/>
        <v>0.12100160608478869</v>
      </c>
      <c r="AL2078" s="25"/>
      <c r="AM2078" s="25"/>
      <c r="AN2078" s="25"/>
      <c r="AO2078" s="25"/>
      <c r="AP2078" s="45" t="str">
        <f t="shared" si="423"/>
        <v>202310</v>
      </c>
      <c r="AQ2078" s="45" t="str">
        <f t="shared" si="424"/>
        <v>202310RMB</v>
      </c>
    </row>
    <row r="2079" spans="1:43" s="15" customFormat="1">
      <c r="A2079" s="16" t="s">
        <v>41</v>
      </c>
      <c r="B2079" s="172">
        <v>2022</v>
      </c>
      <c r="C2079" s="172">
        <v>10</v>
      </c>
      <c r="D2079" s="57" t="str">
        <f t="shared" si="413"/>
        <v>Q3</v>
      </c>
      <c r="E2079" s="16" t="s">
        <v>41</v>
      </c>
      <c r="F2079" s="172">
        <v>2023</v>
      </c>
      <c r="G2079" s="172">
        <v>1</v>
      </c>
      <c r="H2079" s="175"/>
      <c r="I2079" s="57" t="str">
        <f t="shared" si="414"/>
        <v>Q4</v>
      </c>
      <c r="J2079" s="175" t="s">
        <v>2048</v>
      </c>
      <c r="K2079" s="175" t="s">
        <v>2049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15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78" t="str">
        <f t="shared" si="425"/>
        <v>1.13</v>
      </c>
      <c r="Z2079" s="26">
        <f t="shared" si="416"/>
        <v>624000</v>
      </c>
      <c r="AA2079" s="16">
        <v>1.1200000000000001</v>
      </c>
      <c r="AB2079" s="35">
        <f t="shared" si="417"/>
        <v>618477.8761061948</v>
      </c>
      <c r="AC2079" s="27">
        <f t="shared" si="418"/>
        <v>80402.123893805328</v>
      </c>
      <c r="AD2079" s="174">
        <v>0.13</v>
      </c>
      <c r="AE2079" s="173">
        <f t="shared" si="419"/>
        <v>1</v>
      </c>
      <c r="AF2079" s="173">
        <f>IF(AND(COUNTIFS($J$18:J2079,J2079)=1,AE2079=1),1,"")</f>
        <v>1</v>
      </c>
      <c r="AG2079" s="173">
        <f>IF(C2079="","",IF(AND(COUNTIFS($J$18:J2079,J2079)=1,C2079&lt;&gt;""),1,""))</f>
        <v>1</v>
      </c>
      <c r="AH2079" s="173">
        <f>IF(G2079="","",IF(AND(COUNTIFS($J$18:J2079,J2079)=1,G2079&lt;&gt;""),1,""))</f>
        <v>1</v>
      </c>
      <c r="AI2079" s="28">
        <f t="shared" si="420"/>
        <v>7502645.9971681433</v>
      </c>
      <c r="AJ2079" s="28">
        <f t="shared" si="421"/>
        <v>664841.72044240707</v>
      </c>
      <c r="AK2079" s="29">
        <f t="shared" si="422"/>
        <v>8.8614299634202393E-2</v>
      </c>
      <c r="AL2079" s="25"/>
      <c r="AM2079" s="25"/>
      <c r="AN2079" s="25"/>
      <c r="AO2079" s="25"/>
      <c r="AP2079" s="45" t="str">
        <f t="shared" si="423"/>
        <v>20231</v>
      </c>
      <c r="AQ2079" s="45" t="str">
        <f t="shared" si="424"/>
        <v>20231RMB</v>
      </c>
    </row>
    <row r="2080" spans="1:43" s="15" customFormat="1">
      <c r="A2080" s="16" t="s">
        <v>41</v>
      </c>
      <c r="B2080" s="172">
        <v>2022</v>
      </c>
      <c r="C2080" s="172">
        <v>4</v>
      </c>
      <c r="D2080" s="57" t="str">
        <f t="shared" si="413"/>
        <v>Q1</v>
      </c>
      <c r="E2080" s="16" t="s">
        <v>41</v>
      </c>
      <c r="F2080" s="172">
        <v>2023</v>
      </c>
      <c r="G2080" s="172">
        <v>1</v>
      </c>
      <c r="H2080" s="175"/>
      <c r="I2080" s="57" t="str">
        <f t="shared" si="414"/>
        <v>Q4</v>
      </c>
      <c r="J2080" s="175" t="s">
        <v>2050</v>
      </c>
      <c r="K2080" s="175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15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78" t="str">
        <f t="shared" si="425"/>
        <v>1</v>
      </c>
      <c r="Z2080" s="26">
        <f t="shared" si="416"/>
        <v>10500000</v>
      </c>
      <c r="AA2080" s="16">
        <v>0.06</v>
      </c>
      <c r="AB2080" s="35">
        <f t="shared" si="417"/>
        <v>630000</v>
      </c>
      <c r="AC2080" s="27">
        <f t="shared" si="418"/>
        <v>41265</v>
      </c>
      <c r="AD2080" s="174">
        <v>6.5500000000000003E-2</v>
      </c>
      <c r="AE2080" s="173">
        <f t="shared" si="419"/>
        <v>0</v>
      </c>
      <c r="AF2080" s="173" t="str">
        <f>IF(AND(COUNTIFS($J$18:J2080,J2080)=1,AE2080=1),1,"")</f>
        <v/>
      </c>
      <c r="AG2080" s="173">
        <f>IF(C2080="","",IF(AND(COUNTIFS($J$18:J2080,J2080)=1,C2080&lt;&gt;""),1,""))</f>
        <v>1</v>
      </c>
      <c r="AH2080" s="173">
        <f>IF(G2080="","",IF(AND(COUNTIFS($J$18:J2080,J2080)=1,G2080&lt;&gt;""),1,""))</f>
        <v>1</v>
      </c>
      <c r="AI2080" s="28">
        <f t="shared" si="420"/>
        <v>7502645.9971681433</v>
      </c>
      <c r="AJ2080" s="28">
        <f t="shared" si="421"/>
        <v>664841.72044240707</v>
      </c>
      <c r="AK2080" s="29">
        <f t="shared" si="422"/>
        <v>8.8614299634202393E-2</v>
      </c>
      <c r="AL2080" s="25"/>
      <c r="AM2080" s="25"/>
      <c r="AN2080" s="25"/>
      <c r="AO2080" s="25" t="s">
        <v>2051</v>
      </c>
      <c r="AP2080" s="45" t="str">
        <f t="shared" si="423"/>
        <v>20231</v>
      </c>
      <c r="AQ2080" s="45" t="str">
        <f t="shared" si="424"/>
        <v>20231JPY</v>
      </c>
    </row>
    <row r="2081" spans="1:43" s="15" customFormat="1">
      <c r="A2081" s="16" t="s">
        <v>41</v>
      </c>
      <c r="B2081" s="172">
        <v>2022</v>
      </c>
      <c r="C2081" s="172">
        <v>4</v>
      </c>
      <c r="D2081" s="57" t="str">
        <f t="shared" si="413"/>
        <v>Q1</v>
      </c>
      <c r="E2081" s="16" t="s">
        <v>41</v>
      </c>
      <c r="F2081" s="172">
        <v>2023</v>
      </c>
      <c r="G2081" s="172">
        <v>1</v>
      </c>
      <c r="H2081" s="175"/>
      <c r="I2081" s="57" t="str">
        <f t="shared" si="414"/>
        <v>Q4</v>
      </c>
      <c r="J2081" s="175" t="s">
        <v>2050</v>
      </c>
      <c r="K2081" s="175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15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78" t="str">
        <f t="shared" si="425"/>
        <v>1</v>
      </c>
      <c r="Z2081" s="26">
        <f t="shared" si="416"/>
        <v>6400000</v>
      </c>
      <c r="AA2081" s="16">
        <v>0.06</v>
      </c>
      <c r="AB2081" s="35">
        <f t="shared" si="417"/>
        <v>384000</v>
      </c>
      <c r="AC2081" s="27">
        <f t="shared" si="418"/>
        <v>25152</v>
      </c>
      <c r="AD2081" s="174">
        <v>6.5500000000000003E-2</v>
      </c>
      <c r="AE2081" s="173">
        <f t="shared" si="419"/>
        <v>0</v>
      </c>
      <c r="AF2081" s="173" t="str">
        <f>IF(AND(COUNTIFS($J$18:J2081,J2081)=1,AE2081=1),1,"")</f>
        <v/>
      </c>
      <c r="AG2081" s="173" t="str">
        <f>IF(C2081="","",IF(AND(COUNTIFS($J$18:J2081,J2081)=1,C2081&lt;&gt;""),1,""))</f>
        <v/>
      </c>
      <c r="AH2081" s="173" t="str">
        <f>IF(G2081="","",IF(AND(COUNTIFS($J$18:J2081,J2081)=1,G2081&lt;&gt;""),1,""))</f>
        <v/>
      </c>
      <c r="AI2081" s="28">
        <f t="shared" si="420"/>
        <v>7502645.9971681433</v>
      </c>
      <c r="AJ2081" s="28">
        <f t="shared" si="421"/>
        <v>664841.72044240707</v>
      </c>
      <c r="AK2081" s="29">
        <f t="shared" si="422"/>
        <v>8.8614299634202393E-2</v>
      </c>
      <c r="AL2081" s="25"/>
      <c r="AM2081" s="25"/>
      <c r="AN2081" s="25"/>
      <c r="AO2081" s="25" t="s">
        <v>2051</v>
      </c>
      <c r="AP2081" s="45" t="str">
        <f t="shared" si="423"/>
        <v>20231</v>
      </c>
      <c r="AQ2081" s="45" t="str">
        <f t="shared" si="424"/>
        <v>20231JPY</v>
      </c>
    </row>
    <row r="2082" spans="1:43" s="15" customFormat="1">
      <c r="A2082" s="16" t="s">
        <v>41</v>
      </c>
      <c r="B2082" s="172">
        <v>2022</v>
      </c>
      <c r="C2082" s="172">
        <v>12</v>
      </c>
      <c r="D2082" s="57" t="str">
        <f t="shared" si="413"/>
        <v>Q3</v>
      </c>
      <c r="E2082" s="16" t="s">
        <v>41</v>
      </c>
      <c r="F2082" s="172">
        <v>2023</v>
      </c>
      <c r="G2082" s="172">
        <v>1</v>
      </c>
      <c r="H2082" s="175"/>
      <c r="I2082" s="57" t="str">
        <f t="shared" si="414"/>
        <v>Q4</v>
      </c>
      <c r="J2082" s="175" t="s">
        <v>2052</v>
      </c>
      <c r="K2082" s="175" t="s">
        <v>2053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15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78" t="str">
        <f t="shared" si="425"/>
        <v>1.13</v>
      </c>
      <c r="Z2082" s="26">
        <f t="shared" si="416"/>
        <v>936666.66</v>
      </c>
      <c r="AA2082" s="16">
        <v>1.1599999999999999</v>
      </c>
      <c r="AB2082" s="35">
        <f t="shared" si="417"/>
        <v>961533.91646017693</v>
      </c>
      <c r="AC2082" s="27">
        <f t="shared" si="418"/>
        <v>78749.627758088493</v>
      </c>
      <c r="AD2082" s="174">
        <v>8.1900000000000001E-2</v>
      </c>
      <c r="AE2082" s="173">
        <f t="shared" si="419"/>
        <v>1</v>
      </c>
      <c r="AF2082" s="173">
        <f>IF(AND(COUNTIFS($J$18:J2082,J2082)=1,AE2082=1),1,"")</f>
        <v>1</v>
      </c>
      <c r="AG2082" s="173">
        <f>IF(C2082="","",IF(AND(COUNTIFS($J$18:J2082,J2082)=1,C2082&lt;&gt;""),1,""))</f>
        <v>1</v>
      </c>
      <c r="AH2082" s="173">
        <f>IF(G2082="","",IF(AND(COUNTIFS($J$18:J2082,J2082)=1,G2082&lt;&gt;""),1,""))</f>
        <v>1</v>
      </c>
      <c r="AI2082" s="28">
        <f t="shared" si="420"/>
        <v>7502645.9971681433</v>
      </c>
      <c r="AJ2082" s="28">
        <f t="shared" si="421"/>
        <v>664841.72044240707</v>
      </c>
      <c r="AK2082" s="29">
        <f t="shared" si="422"/>
        <v>8.8614299634202393E-2</v>
      </c>
      <c r="AL2082" s="25"/>
      <c r="AM2082" s="25"/>
      <c r="AN2082" s="25"/>
      <c r="AO2082" s="25"/>
      <c r="AP2082" s="45" t="str">
        <f t="shared" si="423"/>
        <v>20231</v>
      </c>
      <c r="AQ2082" s="45" t="str">
        <f t="shared" si="424"/>
        <v>20231RMB</v>
      </c>
    </row>
    <row r="2083" spans="1:43" s="15" customFormat="1">
      <c r="A2083" s="16" t="s">
        <v>41</v>
      </c>
      <c r="B2083" s="172">
        <v>2022</v>
      </c>
      <c r="C2083" s="172">
        <v>12</v>
      </c>
      <c r="D2083" s="57" t="str">
        <f t="shared" si="413"/>
        <v>Q3</v>
      </c>
      <c r="E2083" s="16" t="s">
        <v>41</v>
      </c>
      <c r="F2083" s="172">
        <v>2023</v>
      </c>
      <c r="G2083" s="172">
        <v>1</v>
      </c>
      <c r="H2083" s="175"/>
      <c r="I2083" s="57" t="str">
        <f t="shared" si="414"/>
        <v>Q4</v>
      </c>
      <c r="J2083" s="175" t="s">
        <v>2052</v>
      </c>
      <c r="K2083" s="175" t="s">
        <v>2053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15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78" t="str">
        <f t="shared" si="425"/>
        <v>1.13</v>
      </c>
      <c r="Z2083" s="26">
        <f t="shared" si="416"/>
        <v>936666.66</v>
      </c>
      <c r="AA2083" s="16">
        <v>1.1599999999999999</v>
      </c>
      <c r="AB2083" s="35">
        <f t="shared" si="417"/>
        <v>961533.91646017693</v>
      </c>
      <c r="AC2083" s="27">
        <f t="shared" si="418"/>
        <v>78749.627758088493</v>
      </c>
      <c r="AD2083" s="174">
        <v>8.1900000000000001E-2</v>
      </c>
      <c r="AE2083" s="173">
        <f t="shared" si="419"/>
        <v>1</v>
      </c>
      <c r="AF2083" s="173" t="str">
        <f>IF(AND(COUNTIFS($J$18:J2083,J2083)=1,AE2083=1),1,"")</f>
        <v/>
      </c>
      <c r="AG2083" s="173" t="str">
        <f>IF(C2083="","",IF(AND(COUNTIFS($J$18:J2083,J2083)=1,C2083&lt;&gt;""),1,""))</f>
        <v/>
      </c>
      <c r="AH2083" s="173" t="str">
        <f>IF(G2083="","",IF(AND(COUNTIFS($J$18:J2083,J2083)=1,G2083&lt;&gt;""),1,""))</f>
        <v/>
      </c>
      <c r="AI2083" s="28">
        <f t="shared" si="420"/>
        <v>7502645.9971681433</v>
      </c>
      <c r="AJ2083" s="28">
        <f t="shared" si="421"/>
        <v>664841.72044240707</v>
      </c>
      <c r="AK2083" s="29">
        <f t="shared" si="422"/>
        <v>8.8614299634202393E-2</v>
      </c>
      <c r="AL2083" s="25"/>
      <c r="AM2083" s="25"/>
      <c r="AN2083" s="25"/>
      <c r="AO2083" s="25"/>
      <c r="AP2083" s="45" t="str">
        <f t="shared" si="423"/>
        <v>20231</v>
      </c>
      <c r="AQ2083" s="45" t="str">
        <f t="shared" si="424"/>
        <v>20231RMB</v>
      </c>
    </row>
    <row r="2084" spans="1:43" s="15" customFormat="1">
      <c r="A2084" s="16" t="s">
        <v>41</v>
      </c>
      <c r="B2084" s="172">
        <v>2022</v>
      </c>
      <c r="C2084" s="172">
        <v>12</v>
      </c>
      <c r="D2084" s="57" t="str">
        <f t="shared" si="413"/>
        <v>Q3</v>
      </c>
      <c r="E2084" s="16" t="s">
        <v>41</v>
      </c>
      <c r="F2084" s="172">
        <v>2023</v>
      </c>
      <c r="G2084" s="172">
        <v>1</v>
      </c>
      <c r="H2084" s="175"/>
      <c r="I2084" s="57" t="str">
        <f t="shared" si="414"/>
        <v>Q4</v>
      </c>
      <c r="J2084" s="175" t="s">
        <v>2052</v>
      </c>
      <c r="K2084" s="175" t="s">
        <v>2053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15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78" t="str">
        <f t="shared" si="425"/>
        <v>1.13</v>
      </c>
      <c r="Z2084" s="26">
        <f t="shared" si="416"/>
        <v>936666.66</v>
      </c>
      <c r="AA2084" s="16">
        <v>1.1599999999999999</v>
      </c>
      <c r="AB2084" s="35">
        <f t="shared" si="417"/>
        <v>961533.91646017693</v>
      </c>
      <c r="AC2084" s="27">
        <f t="shared" si="418"/>
        <v>78749.627758088493</v>
      </c>
      <c r="AD2084" s="174">
        <v>8.1900000000000001E-2</v>
      </c>
      <c r="AE2084" s="173">
        <f t="shared" si="419"/>
        <v>1</v>
      </c>
      <c r="AF2084" s="173" t="str">
        <f>IF(AND(COUNTIFS($J$18:J2084,J2084)=1,AE2084=1),1,"")</f>
        <v/>
      </c>
      <c r="AG2084" s="173" t="str">
        <f>IF(C2084="","",IF(AND(COUNTIFS($J$18:J2084,J2084)=1,C2084&lt;&gt;""),1,""))</f>
        <v/>
      </c>
      <c r="AH2084" s="173" t="str">
        <f>IF(G2084="","",IF(AND(COUNTIFS($J$18:J2084,J2084)=1,G2084&lt;&gt;""),1,""))</f>
        <v/>
      </c>
      <c r="AI2084" s="28">
        <f t="shared" si="420"/>
        <v>7502645.9971681433</v>
      </c>
      <c r="AJ2084" s="28">
        <f t="shared" si="421"/>
        <v>664841.72044240707</v>
      </c>
      <c r="AK2084" s="29">
        <f t="shared" si="422"/>
        <v>8.8614299634202393E-2</v>
      </c>
      <c r="AL2084" s="25"/>
      <c r="AM2084" s="25"/>
      <c r="AN2084" s="25"/>
      <c r="AO2084" s="25"/>
      <c r="AP2084" s="45" t="str">
        <f t="shared" si="423"/>
        <v>20231</v>
      </c>
      <c r="AQ2084" s="45" t="str">
        <f t="shared" si="424"/>
        <v>20231RMB</v>
      </c>
    </row>
    <row r="2085" spans="1:43" s="15" customFormat="1">
      <c r="A2085" s="16" t="s">
        <v>41</v>
      </c>
      <c r="B2085" s="172">
        <v>2022</v>
      </c>
      <c r="C2085" s="172">
        <v>5</v>
      </c>
      <c r="D2085" s="57" t="str">
        <f t="shared" si="413"/>
        <v>Q1</v>
      </c>
      <c r="E2085" s="16" t="s">
        <v>41</v>
      </c>
      <c r="F2085" s="172">
        <v>2023</v>
      </c>
      <c r="G2085" s="172">
        <v>2</v>
      </c>
      <c r="H2085" s="175"/>
      <c r="I2085" s="57" t="str">
        <f t="shared" si="414"/>
        <v>Q4</v>
      </c>
      <c r="J2085" s="175" t="s">
        <v>2054</v>
      </c>
      <c r="K2085" s="175" t="s">
        <v>2055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15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78" t="str">
        <f t="shared" si="425"/>
        <v>1.13</v>
      </c>
      <c r="Z2085" s="26">
        <f t="shared" si="416"/>
        <v>520000</v>
      </c>
      <c r="AA2085" s="16">
        <v>1.1599999999999999</v>
      </c>
      <c r="AB2085" s="35">
        <f t="shared" si="417"/>
        <v>533805.30973451328</v>
      </c>
      <c r="AC2085" s="27">
        <f t="shared" si="418"/>
        <v>75373.30973451327</v>
      </c>
      <c r="AD2085" s="174">
        <v>0.14119999999999999</v>
      </c>
      <c r="AE2085" s="173">
        <f t="shared" si="419"/>
        <v>1</v>
      </c>
      <c r="AF2085" s="173">
        <f>IF(AND(COUNTIFS($J$18:J2085,J2085)=1,AE2085=1),1,"")</f>
        <v>1</v>
      </c>
      <c r="AG2085" s="173">
        <f>IF(C2085="","",IF(AND(COUNTIFS($J$18:J2085,J2085)=1,C2085&lt;&gt;""),1,""))</f>
        <v>1</v>
      </c>
      <c r="AH2085" s="173">
        <f>IF(G2085="","",IF(AND(COUNTIFS($J$18:J2085,J2085)=1,G2085&lt;&gt;""),1,""))</f>
        <v>1</v>
      </c>
      <c r="AI2085" s="28">
        <f t="shared" si="420"/>
        <v>21045012.884955756</v>
      </c>
      <c r="AJ2085" s="28">
        <f t="shared" si="421"/>
        <v>2650260.9603327434</v>
      </c>
      <c r="AK2085" s="29">
        <f t="shared" si="422"/>
        <v>0.12593296924172043</v>
      </c>
      <c r="AL2085" s="25"/>
      <c r="AM2085" s="25"/>
      <c r="AN2085" s="25"/>
      <c r="AO2085" s="25"/>
      <c r="AP2085" s="45" t="str">
        <f t="shared" si="423"/>
        <v>20232</v>
      </c>
      <c r="AQ2085" s="45" t="str">
        <f t="shared" si="424"/>
        <v>20232RMB</v>
      </c>
    </row>
    <row r="2086" spans="1:43" s="15" customFormat="1">
      <c r="A2086" s="16" t="s">
        <v>41</v>
      </c>
      <c r="B2086" s="172">
        <v>2022</v>
      </c>
      <c r="C2086" s="172">
        <v>5</v>
      </c>
      <c r="D2086" s="57" t="str">
        <f t="shared" si="413"/>
        <v>Q1</v>
      </c>
      <c r="E2086" s="16" t="s">
        <v>41</v>
      </c>
      <c r="F2086" s="172">
        <v>2023</v>
      </c>
      <c r="G2086" s="172">
        <v>2</v>
      </c>
      <c r="H2086" s="175"/>
      <c r="I2086" s="57" t="str">
        <f t="shared" si="414"/>
        <v>Q4</v>
      </c>
      <c r="J2086" s="175" t="s">
        <v>2054</v>
      </c>
      <c r="K2086" s="175" t="s">
        <v>2055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15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78" t="str">
        <f t="shared" si="425"/>
        <v>1.13</v>
      </c>
      <c r="Z2086" s="26">
        <f t="shared" si="416"/>
        <v>520000</v>
      </c>
      <c r="AA2086" s="16">
        <v>1.1599999999999999</v>
      </c>
      <c r="AB2086" s="35">
        <f t="shared" si="417"/>
        <v>533805.30973451328</v>
      </c>
      <c r="AC2086" s="27">
        <f t="shared" si="418"/>
        <v>75373.30973451327</v>
      </c>
      <c r="AD2086" s="174">
        <v>0.14119999999999999</v>
      </c>
      <c r="AE2086" s="173">
        <f t="shared" si="419"/>
        <v>1</v>
      </c>
      <c r="AF2086" s="173" t="str">
        <f>IF(AND(COUNTIFS($J$18:J2086,J2086)=1,AE2086=1),1,"")</f>
        <v/>
      </c>
      <c r="AG2086" s="173" t="str">
        <f>IF(C2086="","",IF(AND(COUNTIFS($J$18:J2086,J2086)=1,C2086&lt;&gt;""),1,""))</f>
        <v/>
      </c>
      <c r="AH2086" s="173" t="str">
        <f>IF(G2086="","",IF(AND(COUNTIFS($J$18:J2086,J2086)=1,G2086&lt;&gt;""),1,""))</f>
        <v/>
      </c>
      <c r="AI2086" s="28">
        <f t="shared" si="420"/>
        <v>21045012.884955756</v>
      </c>
      <c r="AJ2086" s="28">
        <f t="shared" si="421"/>
        <v>2650260.9603327434</v>
      </c>
      <c r="AK2086" s="29">
        <f t="shared" si="422"/>
        <v>0.12593296924172043</v>
      </c>
      <c r="AL2086" s="25"/>
      <c r="AM2086" s="25"/>
      <c r="AN2086" s="25"/>
      <c r="AO2086" s="25"/>
      <c r="AP2086" s="45" t="str">
        <f t="shared" si="423"/>
        <v>20232</v>
      </c>
      <c r="AQ2086" s="45" t="str">
        <f t="shared" si="424"/>
        <v>20232RMB</v>
      </c>
    </row>
    <row r="2087" spans="1:43" s="15" customFormat="1">
      <c r="A2087" s="16" t="s">
        <v>41</v>
      </c>
      <c r="B2087" s="172">
        <v>2022</v>
      </c>
      <c r="C2087" s="172">
        <v>5</v>
      </c>
      <c r="D2087" s="57" t="str">
        <f t="shared" si="413"/>
        <v>Q1</v>
      </c>
      <c r="E2087" s="16" t="s">
        <v>41</v>
      </c>
      <c r="F2087" s="172">
        <v>2023</v>
      </c>
      <c r="G2087" s="172">
        <v>2</v>
      </c>
      <c r="H2087" s="175"/>
      <c r="I2087" s="57" t="str">
        <f t="shared" si="414"/>
        <v>Q4</v>
      </c>
      <c r="J2087" s="175" t="s">
        <v>2054</v>
      </c>
      <c r="K2087" s="175" t="s">
        <v>2055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15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78" t="str">
        <f t="shared" si="425"/>
        <v>1.13</v>
      </c>
      <c r="Z2087" s="26">
        <f t="shared" si="416"/>
        <v>820000</v>
      </c>
      <c r="AA2087" s="16">
        <v>1.1599999999999999</v>
      </c>
      <c r="AB2087" s="35">
        <f t="shared" si="417"/>
        <v>841769.91150442488</v>
      </c>
      <c r="AC2087" s="27">
        <f t="shared" si="418"/>
        <v>118857.91150442479</v>
      </c>
      <c r="AD2087" s="174">
        <v>0.14119999999999999</v>
      </c>
      <c r="AE2087" s="173">
        <f t="shared" si="419"/>
        <v>1</v>
      </c>
      <c r="AF2087" s="173" t="str">
        <f>IF(AND(COUNTIFS($J$18:J2087,J2087)=1,AE2087=1),1,"")</f>
        <v/>
      </c>
      <c r="AG2087" s="173" t="str">
        <f>IF(C2087="","",IF(AND(COUNTIFS($J$18:J2087,J2087)=1,C2087&lt;&gt;""),1,""))</f>
        <v/>
      </c>
      <c r="AH2087" s="173" t="str">
        <f>IF(G2087="","",IF(AND(COUNTIFS($J$18:J2087,J2087)=1,G2087&lt;&gt;""),1,""))</f>
        <v/>
      </c>
      <c r="AI2087" s="28">
        <f t="shared" si="420"/>
        <v>21045012.884955756</v>
      </c>
      <c r="AJ2087" s="28">
        <f t="shared" si="421"/>
        <v>2650260.9603327434</v>
      </c>
      <c r="AK2087" s="29">
        <f t="shared" si="422"/>
        <v>0.12593296924172043</v>
      </c>
      <c r="AL2087" s="25"/>
      <c r="AM2087" s="25"/>
      <c r="AN2087" s="25"/>
      <c r="AO2087" s="25"/>
      <c r="AP2087" s="45" t="str">
        <f t="shared" si="423"/>
        <v>20232</v>
      </c>
      <c r="AQ2087" s="45" t="str">
        <f t="shared" si="424"/>
        <v>20232RMB</v>
      </c>
    </row>
    <row r="2088" spans="1:43" s="15" customFormat="1">
      <c r="A2088" s="16" t="s">
        <v>41</v>
      </c>
      <c r="B2088" s="172">
        <v>2022</v>
      </c>
      <c r="C2088" s="172">
        <v>5</v>
      </c>
      <c r="D2088" s="57" t="str">
        <f t="shared" si="413"/>
        <v>Q1</v>
      </c>
      <c r="E2088" s="16" t="s">
        <v>41</v>
      </c>
      <c r="F2088" s="172">
        <v>2023</v>
      </c>
      <c r="G2088" s="172">
        <v>2</v>
      </c>
      <c r="H2088" s="175"/>
      <c r="I2088" s="57" t="str">
        <f t="shared" si="414"/>
        <v>Q4</v>
      </c>
      <c r="J2088" s="175" t="s">
        <v>2054</v>
      </c>
      <c r="K2088" s="175" t="s">
        <v>2055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15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78" t="str">
        <f t="shared" si="425"/>
        <v>1.13</v>
      </c>
      <c r="Z2088" s="26">
        <f t="shared" si="416"/>
        <v>820000</v>
      </c>
      <c r="AA2088" s="16">
        <v>1.1599999999999999</v>
      </c>
      <c r="AB2088" s="35">
        <f t="shared" si="417"/>
        <v>841769.91150442488</v>
      </c>
      <c r="AC2088" s="27">
        <f t="shared" si="418"/>
        <v>118857.91150442479</v>
      </c>
      <c r="AD2088" s="174">
        <v>0.14119999999999999</v>
      </c>
      <c r="AE2088" s="173">
        <f t="shared" si="419"/>
        <v>1</v>
      </c>
      <c r="AF2088" s="173" t="str">
        <f>IF(AND(COUNTIFS($J$18:J2088,J2088)=1,AE2088=1),1,"")</f>
        <v/>
      </c>
      <c r="AG2088" s="173" t="str">
        <f>IF(C2088="","",IF(AND(COUNTIFS($J$18:J2088,J2088)=1,C2088&lt;&gt;""),1,""))</f>
        <v/>
      </c>
      <c r="AH2088" s="173" t="str">
        <f>IF(G2088="","",IF(AND(COUNTIFS($J$18:J2088,J2088)=1,G2088&lt;&gt;""),1,""))</f>
        <v/>
      </c>
      <c r="AI2088" s="28">
        <f t="shared" si="420"/>
        <v>21045012.884955756</v>
      </c>
      <c r="AJ2088" s="28">
        <f t="shared" si="421"/>
        <v>2650260.9603327434</v>
      </c>
      <c r="AK2088" s="29">
        <f t="shared" si="422"/>
        <v>0.12593296924172043</v>
      </c>
      <c r="AL2088" s="25"/>
      <c r="AM2088" s="25"/>
      <c r="AN2088" s="25"/>
      <c r="AO2088" s="25"/>
      <c r="AP2088" s="45" t="str">
        <f t="shared" si="423"/>
        <v>20232</v>
      </c>
      <c r="AQ2088" s="45" t="str">
        <f t="shared" si="424"/>
        <v>20232RMB</v>
      </c>
    </row>
    <row r="2089" spans="1:43" s="15" customFormat="1">
      <c r="A2089" s="16" t="s">
        <v>41</v>
      </c>
      <c r="B2089" s="172">
        <v>2022</v>
      </c>
      <c r="C2089" s="172">
        <v>11</v>
      </c>
      <c r="D2089" s="57" t="str">
        <f t="shared" si="413"/>
        <v>Q3</v>
      </c>
      <c r="E2089" s="16" t="s">
        <v>41</v>
      </c>
      <c r="F2089" s="172">
        <v>2023</v>
      </c>
      <c r="G2089" s="172">
        <v>2</v>
      </c>
      <c r="H2089" s="175"/>
      <c r="I2089" s="57" t="str">
        <f t="shared" si="414"/>
        <v>Q4</v>
      </c>
      <c r="J2089" s="175" t="s">
        <v>2056</v>
      </c>
      <c r="K2089" s="175" t="s">
        <v>2057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15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2058</v>
      </c>
      <c r="W2089" s="16" t="s">
        <v>51</v>
      </c>
      <c r="X2089" s="34">
        <v>733868</v>
      </c>
      <c r="Y2089" s="178" t="str">
        <f t="shared" si="425"/>
        <v>1.13</v>
      </c>
      <c r="Z2089" s="26">
        <f t="shared" si="416"/>
        <v>733868</v>
      </c>
      <c r="AA2089" s="16">
        <v>1.1599999999999999</v>
      </c>
      <c r="AB2089" s="35">
        <f t="shared" si="417"/>
        <v>753351.22123893804</v>
      </c>
      <c r="AC2089" s="27">
        <f t="shared" si="418"/>
        <v>90402.146548672565</v>
      </c>
      <c r="AD2089" s="174">
        <v>0.12</v>
      </c>
      <c r="AE2089" s="173">
        <f t="shared" si="419"/>
        <v>0</v>
      </c>
      <c r="AF2089" s="173" t="str">
        <f>IF(AND(COUNTIFS($J$18:J2089,J2089)=1,AE2089=1),1,"")</f>
        <v/>
      </c>
      <c r="AG2089" s="173">
        <f>IF(C2089="","",IF(AND(COUNTIFS($J$18:J2089,J2089)=1,C2089&lt;&gt;""),1,""))</f>
        <v>1</v>
      </c>
      <c r="AH2089" s="173">
        <f>IF(G2089="","",IF(AND(COUNTIFS($J$18:J2089,J2089)=1,G2089&lt;&gt;""),1,""))</f>
        <v>1</v>
      </c>
      <c r="AI2089" s="28">
        <f t="shared" si="420"/>
        <v>21045012.884955756</v>
      </c>
      <c r="AJ2089" s="28">
        <f t="shared" si="421"/>
        <v>2650260.9603327434</v>
      </c>
      <c r="AK2089" s="29">
        <f t="shared" si="422"/>
        <v>0.12593296924172043</v>
      </c>
      <c r="AL2089" s="25"/>
      <c r="AM2089" s="25"/>
      <c r="AN2089" s="25"/>
      <c r="AO2089" s="25"/>
      <c r="AP2089" s="45" t="str">
        <f t="shared" si="423"/>
        <v>20232</v>
      </c>
      <c r="AQ2089" s="45" t="str">
        <f t="shared" si="424"/>
        <v>20232RMB</v>
      </c>
    </row>
    <row r="2090" spans="1:43" s="15" customFormat="1">
      <c r="A2090" s="16" t="s">
        <v>41</v>
      </c>
      <c r="B2090" s="172">
        <v>2022</v>
      </c>
      <c r="C2090" s="172">
        <v>11</v>
      </c>
      <c r="D2090" s="57" t="str">
        <f t="shared" si="413"/>
        <v>Q3</v>
      </c>
      <c r="E2090" s="16" t="s">
        <v>41</v>
      </c>
      <c r="F2090" s="172">
        <v>2023</v>
      </c>
      <c r="G2090" s="172">
        <v>2</v>
      </c>
      <c r="H2090" s="175"/>
      <c r="I2090" s="57" t="str">
        <f t="shared" si="414"/>
        <v>Q4</v>
      </c>
      <c r="J2090" s="175" t="s">
        <v>2056</v>
      </c>
      <c r="K2090" s="175" t="s">
        <v>2057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15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2058</v>
      </c>
      <c r="W2090" s="16" t="s">
        <v>51</v>
      </c>
      <c r="X2090" s="34">
        <v>910000</v>
      </c>
      <c r="Y2090" s="178" t="str">
        <f t="shared" si="425"/>
        <v>1.13</v>
      </c>
      <c r="Z2090" s="26">
        <f t="shared" si="416"/>
        <v>910000</v>
      </c>
      <c r="AA2090" s="16">
        <v>1.1599999999999999</v>
      </c>
      <c r="AB2090" s="35">
        <f t="shared" si="417"/>
        <v>934159.29203539819</v>
      </c>
      <c r="AC2090" s="27">
        <f t="shared" si="418"/>
        <v>112099.11504424778</v>
      </c>
      <c r="AD2090" s="174">
        <v>0.12</v>
      </c>
      <c r="AE2090" s="173">
        <f t="shared" si="419"/>
        <v>0</v>
      </c>
      <c r="AF2090" s="173" t="str">
        <f>IF(AND(COUNTIFS($J$18:J2090,J2090)=1,AE2090=1),1,"")</f>
        <v/>
      </c>
      <c r="AG2090" s="173" t="str">
        <f>IF(C2090="","",IF(AND(COUNTIFS($J$18:J2090,J2090)=1,C2090&lt;&gt;""),1,""))</f>
        <v/>
      </c>
      <c r="AH2090" s="173" t="str">
        <f>IF(G2090="","",IF(AND(COUNTIFS($J$18:J2090,J2090)=1,G2090&lt;&gt;""),1,""))</f>
        <v/>
      </c>
      <c r="AI2090" s="28">
        <f t="shared" si="420"/>
        <v>21045012.884955756</v>
      </c>
      <c r="AJ2090" s="28">
        <f t="shared" si="421"/>
        <v>2650260.9603327434</v>
      </c>
      <c r="AK2090" s="29">
        <f t="shared" si="422"/>
        <v>0.12593296924172043</v>
      </c>
      <c r="AL2090" s="25"/>
      <c r="AM2090" s="25"/>
      <c r="AN2090" s="25"/>
      <c r="AO2090" s="25"/>
      <c r="AP2090" s="45" t="str">
        <f t="shared" si="423"/>
        <v>20232</v>
      </c>
      <c r="AQ2090" s="45" t="str">
        <f t="shared" si="424"/>
        <v>20232RMB</v>
      </c>
    </row>
    <row r="2091" spans="1:43" s="15" customFormat="1">
      <c r="A2091" s="16" t="s">
        <v>41</v>
      </c>
      <c r="B2091" s="172">
        <v>2022</v>
      </c>
      <c r="C2091" s="172">
        <v>12</v>
      </c>
      <c r="D2091" s="57" t="str">
        <f t="shared" si="413"/>
        <v>Q3</v>
      </c>
      <c r="E2091" s="16" t="s">
        <v>41</v>
      </c>
      <c r="F2091" s="172">
        <v>2023</v>
      </c>
      <c r="G2091" s="172">
        <v>2</v>
      </c>
      <c r="H2091" s="175"/>
      <c r="I2091" s="57" t="str">
        <f t="shared" si="414"/>
        <v>Q4</v>
      </c>
      <c r="J2091" s="175" t="s">
        <v>2059</v>
      </c>
      <c r="K2091" s="175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15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78" t="str">
        <f t="shared" si="425"/>
        <v>1.13</v>
      </c>
      <c r="Z2091" s="26">
        <f t="shared" si="416"/>
        <v>450000</v>
      </c>
      <c r="AA2091" s="16">
        <v>1.1599999999999999</v>
      </c>
      <c r="AB2091" s="35">
        <f t="shared" si="417"/>
        <v>461946.90265486727</v>
      </c>
      <c r="AC2091" s="27">
        <f t="shared" si="418"/>
        <v>37325.309734513277</v>
      </c>
      <c r="AD2091" s="174">
        <v>8.0799999999999997E-2</v>
      </c>
      <c r="AE2091" s="173">
        <f t="shared" si="419"/>
        <v>0</v>
      </c>
      <c r="AF2091" s="173" t="str">
        <f>IF(AND(COUNTIFS($J$18:J2091,J2091)=1,AE2091=1),1,"")</f>
        <v/>
      </c>
      <c r="AG2091" s="173">
        <f>IF(C2091="","",IF(AND(COUNTIFS($J$18:J2091,J2091)=1,C2091&lt;&gt;""),1,""))</f>
        <v>1</v>
      </c>
      <c r="AH2091" s="173">
        <f>IF(G2091="","",IF(AND(COUNTIFS($J$18:J2091,J2091)=1,G2091&lt;&gt;""),1,""))</f>
        <v>1</v>
      </c>
      <c r="AI2091" s="28">
        <f t="shared" si="420"/>
        <v>21045012.884955756</v>
      </c>
      <c r="AJ2091" s="28">
        <f t="shared" si="421"/>
        <v>2650260.9603327434</v>
      </c>
      <c r="AK2091" s="29">
        <f t="shared" si="422"/>
        <v>0.12593296924172043</v>
      </c>
      <c r="AL2091" s="25"/>
      <c r="AM2091" s="25"/>
      <c r="AN2091" s="25"/>
      <c r="AO2091" s="25"/>
      <c r="AP2091" s="45" t="str">
        <f t="shared" si="423"/>
        <v>20232</v>
      </c>
      <c r="AQ2091" s="45" t="str">
        <f t="shared" si="424"/>
        <v>20232RMB</v>
      </c>
    </row>
    <row r="2092" spans="1:43" s="15" customFormat="1">
      <c r="A2092" s="16" t="s">
        <v>41</v>
      </c>
      <c r="B2092" s="172">
        <v>2022</v>
      </c>
      <c r="C2092" s="172">
        <v>12</v>
      </c>
      <c r="D2092" s="57" t="str">
        <f t="shared" si="413"/>
        <v>Q3</v>
      </c>
      <c r="E2092" s="16" t="s">
        <v>41</v>
      </c>
      <c r="F2092" s="172">
        <v>2023</v>
      </c>
      <c r="G2092" s="172">
        <v>2</v>
      </c>
      <c r="H2092" s="175"/>
      <c r="I2092" s="57" t="str">
        <f t="shared" si="414"/>
        <v>Q4</v>
      </c>
      <c r="J2092" s="175" t="s">
        <v>2059</v>
      </c>
      <c r="K2092" s="175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15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78" t="str">
        <f t="shared" si="425"/>
        <v>1.13</v>
      </c>
      <c r="Z2092" s="26">
        <f t="shared" si="416"/>
        <v>450000</v>
      </c>
      <c r="AA2092" s="16">
        <v>1.1599999999999999</v>
      </c>
      <c r="AB2092" s="35">
        <f t="shared" si="417"/>
        <v>461946.90265486727</v>
      </c>
      <c r="AC2092" s="27">
        <f t="shared" si="418"/>
        <v>37325.309734513277</v>
      </c>
      <c r="AD2092" s="174">
        <v>8.0799999999999997E-2</v>
      </c>
      <c r="AE2092" s="173">
        <f t="shared" si="419"/>
        <v>0</v>
      </c>
      <c r="AF2092" s="173" t="str">
        <f>IF(AND(COUNTIFS($J$18:J2092,J2092)=1,AE2092=1),1,"")</f>
        <v/>
      </c>
      <c r="AG2092" s="173" t="str">
        <f>IF(C2092="","",IF(AND(COUNTIFS($J$18:J2092,J2092)=1,C2092&lt;&gt;""),1,""))</f>
        <v/>
      </c>
      <c r="AH2092" s="173" t="str">
        <f>IF(G2092="","",IF(AND(COUNTIFS($J$18:J2092,J2092)=1,G2092&lt;&gt;""),1,""))</f>
        <v/>
      </c>
      <c r="AI2092" s="28">
        <f t="shared" si="420"/>
        <v>21045012.884955756</v>
      </c>
      <c r="AJ2092" s="28">
        <f t="shared" si="421"/>
        <v>2650260.9603327434</v>
      </c>
      <c r="AK2092" s="29">
        <f t="shared" si="422"/>
        <v>0.12593296924172043</v>
      </c>
      <c r="AL2092" s="25"/>
      <c r="AM2092" s="25"/>
      <c r="AN2092" s="25"/>
      <c r="AO2092" s="25"/>
      <c r="AP2092" s="45" t="str">
        <f t="shared" si="423"/>
        <v>20232</v>
      </c>
      <c r="AQ2092" s="45" t="str">
        <f t="shared" si="424"/>
        <v>20232RMB</v>
      </c>
    </row>
    <row r="2093" spans="1:43" s="15" customFormat="1">
      <c r="A2093" s="16" t="s">
        <v>41</v>
      </c>
      <c r="B2093" s="172">
        <v>2022</v>
      </c>
      <c r="C2093" s="172">
        <v>12</v>
      </c>
      <c r="D2093" s="57" t="str">
        <f t="shared" si="413"/>
        <v>Q3</v>
      </c>
      <c r="E2093" s="16" t="s">
        <v>41</v>
      </c>
      <c r="F2093" s="172">
        <v>2023</v>
      </c>
      <c r="G2093" s="172">
        <v>2</v>
      </c>
      <c r="H2093" s="175"/>
      <c r="I2093" s="57" t="str">
        <f t="shared" si="414"/>
        <v>Q4</v>
      </c>
      <c r="J2093" s="175" t="s">
        <v>2059</v>
      </c>
      <c r="K2093" s="175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15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78" t="str">
        <f t="shared" si="425"/>
        <v>1.13</v>
      </c>
      <c r="Z2093" s="26">
        <f t="shared" si="416"/>
        <v>450000</v>
      </c>
      <c r="AA2093" s="16">
        <v>1.1599999999999999</v>
      </c>
      <c r="AB2093" s="35">
        <f t="shared" si="417"/>
        <v>461946.90265486727</v>
      </c>
      <c r="AC2093" s="27">
        <f t="shared" si="418"/>
        <v>37325.309734513277</v>
      </c>
      <c r="AD2093" s="174">
        <v>8.0799999999999997E-2</v>
      </c>
      <c r="AE2093" s="173">
        <f t="shared" si="419"/>
        <v>0</v>
      </c>
      <c r="AF2093" s="173" t="str">
        <f>IF(AND(COUNTIFS($J$18:J2093,J2093)=1,AE2093=1),1,"")</f>
        <v/>
      </c>
      <c r="AG2093" s="173" t="str">
        <f>IF(C2093="","",IF(AND(COUNTIFS($J$18:J2093,J2093)=1,C2093&lt;&gt;""),1,""))</f>
        <v/>
      </c>
      <c r="AH2093" s="173" t="str">
        <f>IF(G2093="","",IF(AND(COUNTIFS($J$18:J2093,J2093)=1,G2093&lt;&gt;""),1,""))</f>
        <v/>
      </c>
      <c r="AI2093" s="28">
        <f t="shared" si="420"/>
        <v>21045012.884955756</v>
      </c>
      <c r="AJ2093" s="28">
        <f t="shared" si="421"/>
        <v>2650260.9603327434</v>
      </c>
      <c r="AK2093" s="29">
        <f t="shared" si="422"/>
        <v>0.12593296924172043</v>
      </c>
      <c r="AL2093" s="25"/>
      <c r="AM2093" s="25"/>
      <c r="AN2093" s="25"/>
      <c r="AO2093" s="25"/>
      <c r="AP2093" s="45" t="str">
        <f t="shared" si="423"/>
        <v>20232</v>
      </c>
      <c r="AQ2093" s="45" t="str">
        <f t="shared" si="424"/>
        <v>20232RMB</v>
      </c>
    </row>
    <row r="2094" spans="1:43" s="15" customFormat="1">
      <c r="A2094" s="16" t="s">
        <v>41</v>
      </c>
      <c r="B2094" s="172">
        <v>2022</v>
      </c>
      <c r="C2094" s="172">
        <v>12</v>
      </c>
      <c r="D2094" s="57" t="str">
        <f t="shared" si="413"/>
        <v>Q3</v>
      </c>
      <c r="E2094" s="16" t="s">
        <v>41</v>
      </c>
      <c r="F2094" s="172">
        <v>2023</v>
      </c>
      <c r="G2094" s="172">
        <v>2</v>
      </c>
      <c r="H2094" s="175"/>
      <c r="I2094" s="57" t="str">
        <f t="shared" si="414"/>
        <v>Q4</v>
      </c>
      <c r="J2094" s="175" t="s">
        <v>2059</v>
      </c>
      <c r="K2094" s="175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15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78" t="str">
        <f t="shared" si="425"/>
        <v>1.13</v>
      </c>
      <c r="Z2094" s="26">
        <f t="shared" si="416"/>
        <v>450000</v>
      </c>
      <c r="AA2094" s="16">
        <v>1.1599999999999999</v>
      </c>
      <c r="AB2094" s="35">
        <f t="shared" si="417"/>
        <v>461946.90265486727</v>
      </c>
      <c r="AC2094" s="27">
        <f t="shared" si="418"/>
        <v>37325.309734513277</v>
      </c>
      <c r="AD2094" s="174">
        <v>8.0799999999999997E-2</v>
      </c>
      <c r="AE2094" s="173">
        <f t="shared" si="419"/>
        <v>0</v>
      </c>
      <c r="AF2094" s="173" t="str">
        <f>IF(AND(COUNTIFS($J$18:J2094,J2094)=1,AE2094=1),1,"")</f>
        <v/>
      </c>
      <c r="AG2094" s="173" t="str">
        <f>IF(C2094="","",IF(AND(COUNTIFS($J$18:J2094,J2094)=1,C2094&lt;&gt;""),1,""))</f>
        <v/>
      </c>
      <c r="AH2094" s="173" t="str">
        <f>IF(G2094="","",IF(AND(COUNTIFS($J$18:J2094,J2094)=1,G2094&lt;&gt;""),1,""))</f>
        <v/>
      </c>
      <c r="AI2094" s="28">
        <f t="shared" si="420"/>
        <v>21045012.884955756</v>
      </c>
      <c r="AJ2094" s="28">
        <f t="shared" si="421"/>
        <v>2650260.9603327434</v>
      </c>
      <c r="AK2094" s="29">
        <f t="shared" si="422"/>
        <v>0.12593296924172043</v>
      </c>
      <c r="AL2094" s="25"/>
      <c r="AM2094" s="25"/>
      <c r="AN2094" s="25"/>
      <c r="AO2094" s="25"/>
      <c r="AP2094" s="45" t="str">
        <f t="shared" si="423"/>
        <v>20232</v>
      </c>
      <c r="AQ2094" s="45" t="str">
        <f t="shared" si="424"/>
        <v>20232RMB</v>
      </c>
    </row>
    <row r="2095" spans="1:43" s="15" customFormat="1">
      <c r="A2095" s="16" t="s">
        <v>41</v>
      </c>
      <c r="B2095" s="172">
        <v>2022</v>
      </c>
      <c r="C2095" s="172">
        <v>12</v>
      </c>
      <c r="D2095" s="57" t="str">
        <f t="shared" si="413"/>
        <v>Q3</v>
      </c>
      <c r="E2095" s="16" t="s">
        <v>41</v>
      </c>
      <c r="F2095" s="172">
        <v>2023</v>
      </c>
      <c r="G2095" s="172">
        <v>2</v>
      </c>
      <c r="H2095" s="175"/>
      <c r="I2095" s="57" t="str">
        <f t="shared" si="414"/>
        <v>Q4</v>
      </c>
      <c r="J2095" s="175" t="s">
        <v>2059</v>
      </c>
      <c r="K2095" s="175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15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78" t="str">
        <f t="shared" si="425"/>
        <v>1.13</v>
      </c>
      <c r="Z2095" s="26">
        <f t="shared" si="416"/>
        <v>450000</v>
      </c>
      <c r="AA2095" s="16">
        <v>1.1599999999999999</v>
      </c>
      <c r="AB2095" s="35">
        <f t="shared" si="417"/>
        <v>461946.90265486727</v>
      </c>
      <c r="AC2095" s="27">
        <f t="shared" si="418"/>
        <v>37325.309734513277</v>
      </c>
      <c r="AD2095" s="174">
        <v>8.0799999999999997E-2</v>
      </c>
      <c r="AE2095" s="173">
        <f t="shared" si="419"/>
        <v>0</v>
      </c>
      <c r="AF2095" s="173" t="str">
        <f>IF(AND(COUNTIFS($J$18:J2095,J2095)=1,AE2095=1),1,"")</f>
        <v/>
      </c>
      <c r="AG2095" s="173" t="str">
        <f>IF(C2095="","",IF(AND(COUNTIFS($J$18:J2095,J2095)=1,C2095&lt;&gt;""),1,""))</f>
        <v/>
      </c>
      <c r="AH2095" s="173" t="str">
        <f>IF(G2095="","",IF(AND(COUNTIFS($J$18:J2095,J2095)=1,G2095&lt;&gt;""),1,""))</f>
        <v/>
      </c>
      <c r="AI2095" s="28">
        <f t="shared" si="420"/>
        <v>21045012.884955756</v>
      </c>
      <c r="AJ2095" s="28">
        <f t="shared" si="421"/>
        <v>2650260.9603327434</v>
      </c>
      <c r="AK2095" s="29">
        <f t="shared" si="422"/>
        <v>0.12593296924172043</v>
      </c>
      <c r="AL2095" s="25"/>
      <c r="AM2095" s="25"/>
      <c r="AN2095" s="25"/>
      <c r="AO2095" s="25"/>
      <c r="AP2095" s="45" t="str">
        <f t="shared" si="423"/>
        <v>20232</v>
      </c>
      <c r="AQ2095" s="45" t="str">
        <f t="shared" si="424"/>
        <v>20232RMB</v>
      </c>
    </row>
    <row r="2096" spans="1:43" s="15" customFormat="1">
      <c r="A2096" s="16" t="s">
        <v>41</v>
      </c>
      <c r="B2096" s="172">
        <v>2022</v>
      </c>
      <c r="C2096" s="172">
        <v>12</v>
      </c>
      <c r="D2096" s="57" t="str">
        <f t="shared" si="413"/>
        <v>Q3</v>
      </c>
      <c r="E2096" s="16" t="s">
        <v>41</v>
      </c>
      <c r="F2096" s="172">
        <v>2023</v>
      </c>
      <c r="G2096" s="172">
        <v>2</v>
      </c>
      <c r="H2096" s="175"/>
      <c r="I2096" s="57" t="str">
        <f t="shared" si="414"/>
        <v>Q4</v>
      </c>
      <c r="J2096" s="175" t="s">
        <v>2059</v>
      </c>
      <c r="K2096" s="175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15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78" t="str">
        <f t="shared" si="425"/>
        <v>1.13</v>
      </c>
      <c r="Z2096" s="26">
        <f t="shared" si="416"/>
        <v>726000</v>
      </c>
      <c r="AA2096" s="16">
        <v>1.1599999999999999</v>
      </c>
      <c r="AB2096" s="35">
        <f t="shared" si="417"/>
        <v>745274.33628318587</v>
      </c>
      <c r="AC2096" s="27">
        <f t="shared" si="418"/>
        <v>60218.166371681415</v>
      </c>
      <c r="AD2096" s="174">
        <v>8.0799999999999997E-2</v>
      </c>
      <c r="AE2096" s="173">
        <f t="shared" si="419"/>
        <v>0</v>
      </c>
      <c r="AF2096" s="173" t="str">
        <f>IF(AND(COUNTIFS($J$18:J2096,J2096)=1,AE2096=1),1,"")</f>
        <v/>
      </c>
      <c r="AG2096" s="173" t="str">
        <f>IF(C2096="","",IF(AND(COUNTIFS($J$18:J2096,J2096)=1,C2096&lt;&gt;""),1,""))</f>
        <v/>
      </c>
      <c r="AH2096" s="173" t="str">
        <f>IF(G2096="","",IF(AND(COUNTIFS($J$18:J2096,J2096)=1,G2096&lt;&gt;""),1,""))</f>
        <v/>
      </c>
      <c r="AI2096" s="28">
        <f t="shared" si="420"/>
        <v>21045012.884955756</v>
      </c>
      <c r="AJ2096" s="28">
        <f t="shared" si="421"/>
        <v>2650260.9603327434</v>
      </c>
      <c r="AK2096" s="29">
        <f t="shared" si="422"/>
        <v>0.12593296924172043</v>
      </c>
      <c r="AL2096" s="25"/>
      <c r="AM2096" s="25"/>
      <c r="AN2096" s="25"/>
      <c r="AO2096" s="25"/>
      <c r="AP2096" s="45" t="str">
        <f t="shared" si="423"/>
        <v>20232</v>
      </c>
      <c r="AQ2096" s="45" t="str">
        <f t="shared" si="424"/>
        <v>20232RMB</v>
      </c>
    </row>
    <row r="2097" spans="1:43" s="15" customFormat="1">
      <c r="A2097" s="16" t="s">
        <v>40</v>
      </c>
      <c r="B2097" s="172">
        <v>2022</v>
      </c>
      <c r="C2097" s="172">
        <v>1</v>
      </c>
      <c r="D2097" s="57" t="str">
        <f t="shared" si="413"/>
        <v>Q4</v>
      </c>
      <c r="E2097" s="16" t="s">
        <v>40</v>
      </c>
      <c r="F2097" s="172">
        <v>2022</v>
      </c>
      <c r="G2097" s="172">
        <v>1</v>
      </c>
      <c r="H2097" s="175"/>
      <c r="I2097" s="57" t="str">
        <f t="shared" si="414"/>
        <v>Q4</v>
      </c>
      <c r="J2097" s="175" t="s">
        <v>2060</v>
      </c>
      <c r="K2097" s="175" t="s">
        <v>2061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15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78" t="str">
        <f t="shared" si="425"/>
        <v>1.13</v>
      </c>
      <c r="Z2097" s="26">
        <f t="shared" si="416"/>
        <v>1298000</v>
      </c>
      <c r="AA2097" s="16">
        <v>1.22</v>
      </c>
      <c r="AB2097" s="35">
        <f t="shared" si="417"/>
        <v>1401380.5309734517</v>
      </c>
      <c r="AC2097" s="27">
        <f t="shared" si="418"/>
        <v>165923.45486725669</v>
      </c>
      <c r="AD2097" s="174">
        <v>0.11840000000000001</v>
      </c>
      <c r="AE2097" s="173">
        <f t="shared" si="419"/>
        <v>0</v>
      </c>
      <c r="AF2097" s="173" t="str">
        <f>IF(AND(COUNTIFS($J$18:J2097,J2097)=1,AE2097=1),1,"")</f>
        <v/>
      </c>
      <c r="AG2097" s="173">
        <f>IF(C2097="","",IF(AND(COUNTIFS($J$18:J2097,J2097)=1,C2097&lt;&gt;""),1,""))</f>
        <v>1</v>
      </c>
      <c r="AH2097" s="173">
        <f>IF(G2097="","",IF(AND(COUNTIFS($J$18:J2097,J2097)=1,G2097&lt;&gt;""),1,""))</f>
        <v>1</v>
      </c>
      <c r="AI2097" s="28">
        <f t="shared" si="420"/>
        <v>26407088.359292038</v>
      </c>
      <c r="AJ2097" s="28">
        <f t="shared" si="421"/>
        <v>3424510.6998470803</v>
      </c>
      <c r="AK2097" s="29">
        <f t="shared" si="422"/>
        <v>0.12968149510667559</v>
      </c>
      <c r="AL2097" s="25"/>
      <c r="AM2097" s="25"/>
      <c r="AN2097" s="25"/>
      <c r="AO2097" s="25"/>
      <c r="AP2097" s="45" t="str">
        <f t="shared" si="423"/>
        <v>20221</v>
      </c>
      <c r="AQ2097" s="45" t="str">
        <f t="shared" si="424"/>
        <v>20221RMB</v>
      </c>
    </row>
    <row r="2098" spans="1:43" s="15" customFormat="1">
      <c r="A2098" s="16" t="s">
        <v>40</v>
      </c>
      <c r="B2098" s="172">
        <v>2022</v>
      </c>
      <c r="C2098" s="172">
        <v>1</v>
      </c>
      <c r="D2098" s="57" t="str">
        <f t="shared" si="413"/>
        <v>Q4</v>
      </c>
      <c r="E2098" s="16" t="s">
        <v>40</v>
      </c>
      <c r="F2098" s="172">
        <v>2022</v>
      </c>
      <c r="G2098" s="172">
        <v>2</v>
      </c>
      <c r="H2098" s="175"/>
      <c r="I2098" s="57" t="str">
        <f t="shared" si="414"/>
        <v>Q4</v>
      </c>
      <c r="J2098" s="175" t="s">
        <v>2062</v>
      </c>
      <c r="K2098" s="175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15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78" t="str">
        <f t="shared" si="425"/>
        <v>1.13</v>
      </c>
      <c r="Z2098" s="26">
        <f t="shared" si="416"/>
        <v>1300000</v>
      </c>
      <c r="AA2098" s="16">
        <v>1.22</v>
      </c>
      <c r="AB2098" s="35">
        <f t="shared" si="417"/>
        <v>1403539.8230088495</v>
      </c>
      <c r="AC2098" s="27">
        <f t="shared" si="418"/>
        <v>148494.51327433629</v>
      </c>
      <c r="AD2098" s="174">
        <v>0.10580000000000001</v>
      </c>
      <c r="AE2098" s="173">
        <f t="shared" si="419"/>
        <v>0</v>
      </c>
      <c r="AF2098" s="173" t="str">
        <f>IF(AND(COUNTIFS($J$18:J2098,J2098)=1,AE2098=1),1,"")</f>
        <v/>
      </c>
      <c r="AG2098" s="173">
        <f>IF(C2098="","",IF(AND(COUNTIFS($J$18:J2098,J2098)=1,C2098&lt;&gt;""),1,""))</f>
        <v>1</v>
      </c>
      <c r="AH2098" s="173">
        <f>IF(G2098="","",IF(AND(COUNTIFS($J$18:J2098,J2098)=1,G2098&lt;&gt;""),1,""))</f>
        <v>1</v>
      </c>
      <c r="AI2098" s="28">
        <f t="shared" si="420"/>
        <v>31750699.113741599</v>
      </c>
      <c r="AJ2098" s="28">
        <f t="shared" si="421"/>
        <v>4396077.3195289988</v>
      </c>
      <c r="AK2098" s="29">
        <f t="shared" si="422"/>
        <v>0.13845607946397598</v>
      </c>
      <c r="AL2098" s="25"/>
      <c r="AM2098" s="25"/>
      <c r="AN2098" s="25"/>
      <c r="AO2098" s="25"/>
      <c r="AP2098" s="45" t="str">
        <f t="shared" si="423"/>
        <v>20222</v>
      </c>
      <c r="AQ2098" s="45" t="str">
        <f t="shared" si="424"/>
        <v>20222RMB</v>
      </c>
    </row>
    <row r="2099" spans="1:43" s="15" customFormat="1">
      <c r="A2099" s="16" t="s">
        <v>40</v>
      </c>
      <c r="B2099" s="172">
        <v>2022</v>
      </c>
      <c r="C2099" s="172">
        <v>1</v>
      </c>
      <c r="D2099" s="57" t="str">
        <f t="shared" si="413"/>
        <v>Q4</v>
      </c>
      <c r="E2099" s="16" t="s">
        <v>40</v>
      </c>
      <c r="F2099" s="172">
        <v>2022</v>
      </c>
      <c r="G2099" s="172">
        <v>2</v>
      </c>
      <c r="H2099" s="175"/>
      <c r="I2099" s="57" t="str">
        <f t="shared" si="414"/>
        <v>Q4</v>
      </c>
      <c r="J2099" s="175" t="s">
        <v>2062</v>
      </c>
      <c r="K2099" s="175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15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78" t="str">
        <f t="shared" si="425"/>
        <v>1.13</v>
      </c>
      <c r="Z2099" s="26">
        <f t="shared" si="416"/>
        <v>1300000</v>
      </c>
      <c r="AA2099" s="16">
        <v>1.22</v>
      </c>
      <c r="AB2099" s="35">
        <f t="shared" si="417"/>
        <v>1403539.8230088495</v>
      </c>
      <c r="AC2099" s="27">
        <f t="shared" si="418"/>
        <v>148494.51327433629</v>
      </c>
      <c r="AD2099" s="174">
        <v>0.10580000000000001</v>
      </c>
      <c r="AE2099" s="173">
        <f t="shared" si="419"/>
        <v>0</v>
      </c>
      <c r="AF2099" s="173" t="str">
        <f>IF(AND(COUNTIFS($J$18:J2099,J2099)=1,AE2099=1),1,"")</f>
        <v/>
      </c>
      <c r="AG2099" s="173" t="str">
        <f>IF(C2099="","",IF(AND(COUNTIFS($J$18:J2099,J2099)=1,C2099&lt;&gt;""),1,""))</f>
        <v/>
      </c>
      <c r="AH2099" s="173" t="str">
        <f>IF(G2099="","",IF(AND(COUNTIFS($J$18:J2099,J2099)=1,G2099&lt;&gt;""),1,""))</f>
        <v/>
      </c>
      <c r="AI2099" s="28">
        <f t="shared" si="420"/>
        <v>31750699.113741599</v>
      </c>
      <c r="AJ2099" s="28">
        <f t="shared" si="421"/>
        <v>4396077.3195289988</v>
      </c>
      <c r="AK2099" s="29">
        <f t="shared" si="422"/>
        <v>0.13845607946397598</v>
      </c>
      <c r="AL2099" s="25"/>
      <c r="AM2099" s="25"/>
      <c r="AN2099" s="25"/>
      <c r="AO2099" s="25"/>
      <c r="AP2099" s="45" t="str">
        <f t="shared" si="423"/>
        <v>20222</v>
      </c>
      <c r="AQ2099" s="45" t="str">
        <f t="shared" si="424"/>
        <v>20222RMB</v>
      </c>
    </row>
    <row r="2100" spans="1:43" s="15" customFormat="1">
      <c r="A2100" s="16" t="s">
        <v>40</v>
      </c>
      <c r="B2100" s="172">
        <v>2022</v>
      </c>
      <c r="C2100" s="172">
        <v>1</v>
      </c>
      <c r="D2100" s="57" t="str">
        <f t="shared" si="413"/>
        <v>Q4</v>
      </c>
      <c r="E2100" s="16" t="s">
        <v>40</v>
      </c>
      <c r="F2100" s="172">
        <v>2022</v>
      </c>
      <c r="G2100" s="172">
        <v>2</v>
      </c>
      <c r="H2100" s="175"/>
      <c r="I2100" s="57" t="str">
        <f t="shared" si="414"/>
        <v>Q4</v>
      </c>
      <c r="J2100" s="175" t="s">
        <v>2062</v>
      </c>
      <c r="K2100" s="175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15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78" t="str">
        <f t="shared" si="425"/>
        <v>1.13</v>
      </c>
      <c r="Z2100" s="26">
        <f t="shared" si="416"/>
        <v>1300000</v>
      </c>
      <c r="AA2100" s="16">
        <v>1.22</v>
      </c>
      <c r="AB2100" s="35">
        <f t="shared" si="417"/>
        <v>1403539.8230088495</v>
      </c>
      <c r="AC2100" s="27">
        <f t="shared" si="418"/>
        <v>148494.51327433629</v>
      </c>
      <c r="AD2100" s="174">
        <v>0.10580000000000001</v>
      </c>
      <c r="AE2100" s="173">
        <f t="shared" si="419"/>
        <v>0</v>
      </c>
      <c r="AF2100" s="173" t="str">
        <f>IF(AND(COUNTIFS($J$18:J2100,J2100)=1,AE2100=1),1,"")</f>
        <v/>
      </c>
      <c r="AG2100" s="173" t="str">
        <f>IF(C2100="","",IF(AND(COUNTIFS($J$18:J2100,J2100)=1,C2100&lt;&gt;""),1,""))</f>
        <v/>
      </c>
      <c r="AH2100" s="173" t="str">
        <f>IF(G2100="","",IF(AND(COUNTIFS($J$18:J2100,J2100)=1,G2100&lt;&gt;""),1,""))</f>
        <v/>
      </c>
      <c r="AI2100" s="28">
        <f t="shared" si="420"/>
        <v>31750699.113741599</v>
      </c>
      <c r="AJ2100" s="28">
        <f t="shared" si="421"/>
        <v>4396077.3195289988</v>
      </c>
      <c r="AK2100" s="29">
        <f t="shared" si="422"/>
        <v>0.13845607946397598</v>
      </c>
      <c r="AL2100" s="25"/>
      <c r="AM2100" s="25"/>
      <c r="AN2100" s="25"/>
      <c r="AO2100" s="25"/>
      <c r="AP2100" s="45" t="str">
        <f t="shared" si="423"/>
        <v>20222</v>
      </c>
      <c r="AQ2100" s="45" t="str">
        <f t="shared" si="424"/>
        <v>20222RMB</v>
      </c>
    </row>
    <row r="2101" spans="1:43" s="15" customFormat="1">
      <c r="A2101" s="16" t="s">
        <v>40</v>
      </c>
      <c r="B2101" s="172">
        <v>2022</v>
      </c>
      <c r="C2101" s="172">
        <v>1</v>
      </c>
      <c r="D2101" s="57" t="str">
        <f t="shared" si="413"/>
        <v>Q4</v>
      </c>
      <c r="E2101" s="16" t="s">
        <v>40</v>
      </c>
      <c r="F2101" s="172">
        <v>2022</v>
      </c>
      <c r="G2101" s="172">
        <v>2</v>
      </c>
      <c r="H2101" s="175"/>
      <c r="I2101" s="57" t="str">
        <f t="shared" si="414"/>
        <v>Q4</v>
      </c>
      <c r="J2101" s="175" t="s">
        <v>2062</v>
      </c>
      <c r="K2101" s="175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15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78" t="str">
        <f t="shared" si="425"/>
        <v>1.13</v>
      </c>
      <c r="Z2101" s="26">
        <f t="shared" si="416"/>
        <v>1300000</v>
      </c>
      <c r="AA2101" s="16">
        <v>1.22</v>
      </c>
      <c r="AB2101" s="35">
        <f t="shared" si="417"/>
        <v>1403539.8230088495</v>
      </c>
      <c r="AC2101" s="27">
        <f t="shared" si="418"/>
        <v>148494.51327433629</v>
      </c>
      <c r="AD2101" s="174">
        <v>0.10580000000000001</v>
      </c>
      <c r="AE2101" s="173">
        <f t="shared" si="419"/>
        <v>0</v>
      </c>
      <c r="AF2101" s="173" t="str">
        <f>IF(AND(COUNTIFS($J$18:J2101,J2101)=1,AE2101=1),1,"")</f>
        <v/>
      </c>
      <c r="AG2101" s="173" t="str">
        <f>IF(C2101="","",IF(AND(COUNTIFS($J$18:J2101,J2101)=1,C2101&lt;&gt;""),1,""))</f>
        <v/>
      </c>
      <c r="AH2101" s="173" t="str">
        <f>IF(G2101="","",IF(AND(COUNTIFS($J$18:J2101,J2101)=1,G2101&lt;&gt;""),1,""))</f>
        <v/>
      </c>
      <c r="AI2101" s="28">
        <f t="shared" si="420"/>
        <v>31750699.113741599</v>
      </c>
      <c r="AJ2101" s="28">
        <f t="shared" si="421"/>
        <v>4396077.3195289988</v>
      </c>
      <c r="AK2101" s="29">
        <f t="shared" si="422"/>
        <v>0.13845607946397598</v>
      </c>
      <c r="AL2101" s="25"/>
      <c r="AM2101" s="25"/>
      <c r="AN2101" s="25"/>
      <c r="AO2101" s="25"/>
      <c r="AP2101" s="45" t="str">
        <f t="shared" si="423"/>
        <v>20222</v>
      </c>
      <c r="AQ2101" s="45" t="str">
        <f t="shared" si="424"/>
        <v>20222RMB</v>
      </c>
    </row>
    <row r="2102" spans="1:43" s="15" customFormat="1">
      <c r="A2102" s="16" t="s">
        <v>40</v>
      </c>
      <c r="B2102" s="172">
        <v>2022</v>
      </c>
      <c r="C2102" s="172">
        <v>1</v>
      </c>
      <c r="D2102" s="57" t="str">
        <f t="shared" si="413"/>
        <v>Q4</v>
      </c>
      <c r="E2102" s="16" t="s">
        <v>40</v>
      </c>
      <c r="F2102" s="172">
        <v>2022</v>
      </c>
      <c r="G2102" s="172">
        <v>2</v>
      </c>
      <c r="H2102" s="175"/>
      <c r="I2102" s="57" t="str">
        <f t="shared" si="414"/>
        <v>Q4</v>
      </c>
      <c r="J2102" s="175" t="s">
        <v>2062</v>
      </c>
      <c r="K2102" s="175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15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78" t="str">
        <f t="shared" si="425"/>
        <v>1.13</v>
      </c>
      <c r="Z2102" s="26">
        <f t="shared" si="416"/>
        <v>1300000</v>
      </c>
      <c r="AA2102" s="16">
        <v>1.22</v>
      </c>
      <c r="AB2102" s="35">
        <f t="shared" si="417"/>
        <v>1403539.8230088495</v>
      </c>
      <c r="AC2102" s="27">
        <f t="shared" si="418"/>
        <v>148494.51327433629</v>
      </c>
      <c r="AD2102" s="174">
        <v>0.10580000000000001</v>
      </c>
      <c r="AE2102" s="173">
        <f t="shared" si="419"/>
        <v>0</v>
      </c>
      <c r="AF2102" s="173" t="str">
        <f>IF(AND(COUNTIFS($J$18:J2102,J2102)=1,AE2102=1),1,"")</f>
        <v/>
      </c>
      <c r="AG2102" s="173" t="str">
        <f>IF(C2102="","",IF(AND(COUNTIFS($J$18:J2102,J2102)=1,C2102&lt;&gt;""),1,""))</f>
        <v/>
      </c>
      <c r="AH2102" s="173" t="str">
        <f>IF(G2102="","",IF(AND(COUNTIFS($J$18:J2102,J2102)=1,G2102&lt;&gt;""),1,""))</f>
        <v/>
      </c>
      <c r="AI2102" s="28">
        <f t="shared" si="420"/>
        <v>31750699.113741599</v>
      </c>
      <c r="AJ2102" s="28">
        <f t="shared" si="421"/>
        <v>4396077.3195289988</v>
      </c>
      <c r="AK2102" s="29">
        <f t="shared" si="422"/>
        <v>0.13845607946397598</v>
      </c>
      <c r="AL2102" s="25"/>
      <c r="AM2102" s="25"/>
      <c r="AN2102" s="25"/>
      <c r="AO2102" s="25"/>
      <c r="AP2102" s="45" t="str">
        <f t="shared" si="423"/>
        <v>20222</v>
      </c>
      <c r="AQ2102" s="45" t="str">
        <f t="shared" si="424"/>
        <v>20222RMB</v>
      </c>
    </row>
    <row r="2103" spans="1:43" s="15" customFormat="1">
      <c r="A2103" s="16" t="s">
        <v>40</v>
      </c>
      <c r="B2103" s="172">
        <v>2022</v>
      </c>
      <c r="C2103" s="172">
        <v>1</v>
      </c>
      <c r="D2103" s="57" t="str">
        <f t="shared" si="413"/>
        <v>Q4</v>
      </c>
      <c r="E2103" s="16" t="s">
        <v>40</v>
      </c>
      <c r="F2103" s="172">
        <v>2022</v>
      </c>
      <c r="G2103" s="172">
        <v>2</v>
      </c>
      <c r="H2103" s="175"/>
      <c r="I2103" s="57" t="str">
        <f t="shared" si="414"/>
        <v>Q4</v>
      </c>
      <c r="J2103" s="175" t="s">
        <v>2063</v>
      </c>
      <c r="K2103" s="175" t="s">
        <v>2064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15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2065</v>
      </c>
      <c r="W2103" s="16" t="s">
        <v>96</v>
      </c>
      <c r="X2103" s="34">
        <v>12800000</v>
      </c>
      <c r="Y2103" s="178" t="str">
        <f t="shared" si="425"/>
        <v>1</v>
      </c>
      <c r="Z2103" s="26">
        <f t="shared" si="416"/>
        <v>12800000</v>
      </c>
      <c r="AA2103" s="16">
        <v>6.9199999999999998E-2</v>
      </c>
      <c r="AB2103" s="35">
        <f t="shared" si="417"/>
        <v>885760</v>
      </c>
      <c r="AC2103" s="27">
        <f t="shared" si="418"/>
        <v>162802.68799999999</v>
      </c>
      <c r="AD2103" s="174">
        <v>0.18379999999999999</v>
      </c>
      <c r="AE2103" s="173">
        <f t="shared" si="419"/>
        <v>1</v>
      </c>
      <c r="AF2103" s="173">
        <f>IF(AND(COUNTIFS($J$18:J2103,J2103)=1,AE2103=1),1,"")</f>
        <v>1</v>
      </c>
      <c r="AG2103" s="173">
        <f>IF(C2103="","",IF(AND(COUNTIFS($J$18:J2103,J2103)=1,C2103&lt;&gt;""),1,""))</f>
        <v>1</v>
      </c>
      <c r="AH2103" s="173">
        <f>IF(G2103="","",IF(AND(COUNTIFS($J$18:J2103,J2103)=1,G2103&lt;&gt;""),1,""))</f>
        <v>1</v>
      </c>
      <c r="AI2103" s="28">
        <f t="shared" si="420"/>
        <v>31750699.113741599</v>
      </c>
      <c r="AJ2103" s="28">
        <f t="shared" si="421"/>
        <v>4396077.3195289988</v>
      </c>
      <c r="AK2103" s="29">
        <f t="shared" si="422"/>
        <v>0.13845607946397598</v>
      </c>
      <c r="AL2103" s="25"/>
      <c r="AM2103" s="25"/>
      <c r="AN2103" s="25"/>
      <c r="AO2103" s="25"/>
      <c r="AP2103" s="45" t="str">
        <f t="shared" si="423"/>
        <v>20222</v>
      </c>
      <c r="AQ2103" s="45" t="str">
        <f t="shared" si="424"/>
        <v>20222JPY</v>
      </c>
    </row>
    <row r="2104" spans="1:43" s="15" customFormat="1">
      <c r="A2104" s="16" t="s">
        <v>40</v>
      </c>
      <c r="B2104" s="172">
        <v>2022</v>
      </c>
      <c r="C2104" s="172">
        <v>1</v>
      </c>
      <c r="D2104" s="57" t="str">
        <f t="shared" si="413"/>
        <v>Q4</v>
      </c>
      <c r="E2104" s="16" t="s">
        <v>40</v>
      </c>
      <c r="F2104" s="172">
        <v>2022</v>
      </c>
      <c r="G2104" s="172">
        <v>2</v>
      </c>
      <c r="H2104" s="175"/>
      <c r="I2104" s="57" t="str">
        <f t="shared" si="414"/>
        <v>Q4</v>
      </c>
      <c r="J2104" s="175" t="s">
        <v>2066</v>
      </c>
      <c r="K2104" s="175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15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78" t="str">
        <f t="shared" si="425"/>
        <v>1</v>
      </c>
      <c r="Z2104" s="26">
        <f t="shared" si="416"/>
        <v>14390000</v>
      </c>
      <c r="AA2104" s="16">
        <v>6.9199999999999998E-2</v>
      </c>
      <c r="AB2104" s="35">
        <f t="shared" si="417"/>
        <v>995788</v>
      </c>
      <c r="AC2104" s="27">
        <f t="shared" si="418"/>
        <v>128854.96719999998</v>
      </c>
      <c r="AD2104" s="174">
        <v>0.12939999999999999</v>
      </c>
      <c r="AE2104" s="173">
        <f t="shared" si="419"/>
        <v>0</v>
      </c>
      <c r="AF2104" s="173" t="str">
        <f>IF(AND(COUNTIFS($J$18:J2104,J2104)=1,AE2104=1),1,"")</f>
        <v/>
      </c>
      <c r="AG2104" s="173">
        <f>IF(C2104="","",IF(AND(COUNTIFS($J$18:J2104,J2104)=1,C2104&lt;&gt;""),1,""))</f>
        <v>1</v>
      </c>
      <c r="AH2104" s="173">
        <f>IF(G2104="","",IF(AND(COUNTIFS($J$18:J2104,J2104)=1,G2104&lt;&gt;""),1,""))</f>
        <v>1</v>
      </c>
      <c r="AI2104" s="28">
        <f t="shared" si="420"/>
        <v>31750699.113741599</v>
      </c>
      <c r="AJ2104" s="28">
        <f t="shared" si="421"/>
        <v>4396077.3195289988</v>
      </c>
      <c r="AK2104" s="29">
        <f t="shared" si="422"/>
        <v>0.13845607946397598</v>
      </c>
      <c r="AL2104" s="25"/>
      <c r="AM2104" s="25"/>
      <c r="AN2104" s="25"/>
      <c r="AO2104" s="25"/>
      <c r="AP2104" s="45" t="str">
        <f t="shared" si="423"/>
        <v>20222</v>
      </c>
      <c r="AQ2104" s="45" t="str">
        <f t="shared" si="424"/>
        <v>20222JPY</v>
      </c>
    </row>
    <row r="2105" spans="1:43" s="15" customFormat="1">
      <c r="A2105" s="16" t="s">
        <v>40</v>
      </c>
      <c r="B2105" s="172">
        <v>2022</v>
      </c>
      <c r="C2105" s="172">
        <v>1</v>
      </c>
      <c r="D2105" s="57" t="str">
        <f t="shared" si="413"/>
        <v>Q4</v>
      </c>
      <c r="E2105" s="16" t="s">
        <v>40</v>
      </c>
      <c r="F2105" s="172">
        <v>2022</v>
      </c>
      <c r="G2105" s="172">
        <v>3</v>
      </c>
      <c r="H2105" s="175"/>
      <c r="I2105" s="57" t="str">
        <f t="shared" si="414"/>
        <v>Q4</v>
      </c>
      <c r="J2105" s="175" t="s">
        <v>2067</v>
      </c>
      <c r="K2105" s="175" t="s">
        <v>2068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15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78" t="str">
        <f t="shared" si="425"/>
        <v>1</v>
      </c>
      <c r="Z2105" s="26">
        <f t="shared" si="416"/>
        <v>17000000</v>
      </c>
      <c r="AA2105" s="16">
        <v>6.9199999999999998E-2</v>
      </c>
      <c r="AB2105" s="35">
        <f t="shared" si="417"/>
        <v>1176400</v>
      </c>
      <c r="AC2105" s="27">
        <f t="shared" si="418"/>
        <v>192576.68000000002</v>
      </c>
      <c r="AD2105" s="174">
        <v>0.16370000000000001</v>
      </c>
      <c r="AE2105" s="173">
        <f t="shared" si="419"/>
        <v>1</v>
      </c>
      <c r="AF2105" s="173">
        <f>IF(AND(COUNTIFS($J$18:J2105,J2105)=1,AE2105=1),1,"")</f>
        <v>1</v>
      </c>
      <c r="AG2105" s="173">
        <f>IF(C2105="","",IF(AND(COUNTIFS($J$18:J2105,J2105)=1,C2105&lt;&gt;""),1,""))</f>
        <v>1</v>
      </c>
      <c r="AH2105" s="173">
        <f>IF(G2105="","",IF(AND(COUNTIFS($J$18:J2105,J2105)=1,G2105&lt;&gt;""),1,""))</f>
        <v>1</v>
      </c>
      <c r="AI2105" s="28">
        <f t="shared" si="420"/>
        <v>28726768.133805312</v>
      </c>
      <c r="AJ2105" s="28">
        <f t="shared" si="421"/>
        <v>3888166.2308864431</v>
      </c>
      <c r="AK2105" s="29">
        <f t="shared" si="422"/>
        <v>0.13534993608664583</v>
      </c>
      <c r="AL2105" s="25"/>
      <c r="AM2105" s="25"/>
      <c r="AN2105" s="25"/>
      <c r="AO2105" s="25"/>
      <c r="AP2105" s="45" t="str">
        <f t="shared" si="423"/>
        <v>20223</v>
      </c>
      <c r="AQ2105" s="45" t="str">
        <f t="shared" si="424"/>
        <v>20223JPY</v>
      </c>
    </row>
    <row r="2106" spans="1:43" s="15" customFormat="1">
      <c r="A2106" s="16" t="s">
        <v>40</v>
      </c>
      <c r="B2106" s="172">
        <v>2022</v>
      </c>
      <c r="C2106" s="172">
        <v>1</v>
      </c>
      <c r="D2106" s="57" t="str">
        <f t="shared" si="413"/>
        <v>Q4</v>
      </c>
      <c r="E2106" s="16" t="s">
        <v>40</v>
      </c>
      <c r="F2106" s="172">
        <v>2022</v>
      </c>
      <c r="G2106" s="172">
        <v>3</v>
      </c>
      <c r="H2106" s="175"/>
      <c r="I2106" s="57" t="str">
        <f t="shared" si="414"/>
        <v>Q4</v>
      </c>
      <c r="J2106" s="175" t="s">
        <v>2067</v>
      </c>
      <c r="K2106" s="175" t="s">
        <v>2068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15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78" t="str">
        <f t="shared" si="425"/>
        <v>1</v>
      </c>
      <c r="Z2106" s="26">
        <f t="shared" si="416"/>
        <v>11800000</v>
      </c>
      <c r="AA2106" s="16">
        <v>6.9199999999999998E-2</v>
      </c>
      <c r="AB2106" s="35">
        <f t="shared" si="417"/>
        <v>816560</v>
      </c>
      <c r="AC2106" s="27">
        <f t="shared" si="418"/>
        <v>133670.872</v>
      </c>
      <c r="AD2106" s="174">
        <v>0.16370000000000001</v>
      </c>
      <c r="AE2106" s="173">
        <f t="shared" si="419"/>
        <v>1</v>
      </c>
      <c r="AF2106" s="173" t="str">
        <f>IF(AND(COUNTIFS($J$18:J2106,J2106)=1,AE2106=1),1,"")</f>
        <v/>
      </c>
      <c r="AG2106" s="173" t="str">
        <f>IF(C2106="","",IF(AND(COUNTIFS($J$18:J2106,J2106)=1,C2106&lt;&gt;""),1,""))</f>
        <v/>
      </c>
      <c r="AH2106" s="173" t="str">
        <f>IF(G2106="","",IF(AND(COUNTIFS($J$18:J2106,J2106)=1,G2106&lt;&gt;""),1,""))</f>
        <v/>
      </c>
      <c r="AI2106" s="28">
        <f t="shared" si="420"/>
        <v>28726768.133805312</v>
      </c>
      <c r="AJ2106" s="28">
        <f t="shared" si="421"/>
        <v>3888166.2308864431</v>
      </c>
      <c r="AK2106" s="29">
        <f t="shared" si="422"/>
        <v>0.13534993608664583</v>
      </c>
      <c r="AL2106" s="25"/>
      <c r="AM2106" s="25"/>
      <c r="AN2106" s="25"/>
      <c r="AO2106" s="25"/>
      <c r="AP2106" s="45" t="str">
        <f t="shared" si="423"/>
        <v>20223</v>
      </c>
      <c r="AQ2106" s="45" t="str">
        <f t="shared" si="424"/>
        <v>20223JPY</v>
      </c>
    </row>
    <row r="2107" spans="1:43" s="15" customFormat="1">
      <c r="A2107" s="16" t="s">
        <v>40</v>
      </c>
      <c r="B2107" s="172">
        <v>2022</v>
      </c>
      <c r="C2107" s="172">
        <v>2</v>
      </c>
      <c r="D2107" s="57" t="str">
        <f t="shared" si="413"/>
        <v>Q4</v>
      </c>
      <c r="E2107" s="16" t="s">
        <v>40</v>
      </c>
      <c r="F2107" s="172">
        <v>2022</v>
      </c>
      <c r="G2107" s="172">
        <v>3</v>
      </c>
      <c r="H2107" s="175"/>
      <c r="I2107" s="57" t="str">
        <f t="shared" si="414"/>
        <v>Q4</v>
      </c>
      <c r="J2107" s="175" t="s">
        <v>2069</v>
      </c>
      <c r="K2107" s="175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15"/>
        <v>MAIN UNIT</v>
      </c>
      <c r="Q2107" s="16" t="s">
        <v>48</v>
      </c>
      <c r="R2107" s="16" t="s">
        <v>2070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78" t="str">
        <f t="shared" si="425"/>
        <v>1.13</v>
      </c>
      <c r="Z2107" s="26">
        <f t="shared" si="416"/>
        <v>930000</v>
      </c>
      <c r="AA2107" s="16">
        <v>1.22</v>
      </c>
      <c r="AB2107" s="35">
        <f t="shared" si="417"/>
        <v>1004070.7964601771</v>
      </c>
      <c r="AC2107" s="27">
        <f t="shared" si="418"/>
        <v>150811.4336283186</v>
      </c>
      <c r="AD2107" s="174">
        <v>0.1502</v>
      </c>
      <c r="AE2107" s="173">
        <f t="shared" si="419"/>
        <v>0</v>
      </c>
      <c r="AF2107" s="173" t="str">
        <f>IF(AND(COUNTIFS($J$18:J2107,J2107)=1,AE2107=1),1,"")</f>
        <v/>
      </c>
      <c r="AG2107" s="173">
        <f>IF(C2107="","",IF(AND(COUNTIFS($J$18:J2107,J2107)=1,C2107&lt;&gt;""),1,""))</f>
        <v>1</v>
      </c>
      <c r="AH2107" s="173">
        <f>IF(G2107="","",IF(AND(COUNTIFS($J$18:J2107,J2107)=1,G2107&lt;&gt;""),1,""))</f>
        <v>1</v>
      </c>
      <c r="AI2107" s="28">
        <f t="shared" si="420"/>
        <v>28726768.133805312</v>
      </c>
      <c r="AJ2107" s="28">
        <f t="shared" si="421"/>
        <v>3888166.2308864431</v>
      </c>
      <c r="AK2107" s="29">
        <f t="shared" si="422"/>
        <v>0.13534993608664583</v>
      </c>
      <c r="AL2107" s="25"/>
      <c r="AM2107" s="25"/>
      <c r="AN2107" s="25"/>
      <c r="AO2107" s="25"/>
      <c r="AP2107" s="45" t="str">
        <f t="shared" si="423"/>
        <v>20223</v>
      </c>
      <c r="AQ2107" s="45" t="str">
        <f t="shared" si="424"/>
        <v>20223RMB</v>
      </c>
    </row>
    <row r="2108" spans="1:43" s="15" customFormat="1" ht="26.4">
      <c r="A2108" s="16" t="s">
        <v>40</v>
      </c>
      <c r="B2108" s="172">
        <v>2022</v>
      </c>
      <c r="C2108" s="172">
        <v>3</v>
      </c>
      <c r="D2108" s="57" t="str">
        <f t="shared" si="413"/>
        <v>Q4</v>
      </c>
      <c r="E2108" s="16" t="s">
        <v>40</v>
      </c>
      <c r="F2108" s="172">
        <v>2022</v>
      </c>
      <c r="G2108" s="172">
        <v>3</v>
      </c>
      <c r="H2108" s="175"/>
      <c r="I2108" s="57" t="str">
        <f t="shared" si="414"/>
        <v>Q4</v>
      </c>
      <c r="J2108" s="175" t="s">
        <v>2071</v>
      </c>
      <c r="K2108" s="175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15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78" t="str">
        <f t="shared" si="425"/>
        <v>1.13</v>
      </c>
      <c r="Z2108" s="26">
        <f t="shared" si="416"/>
        <v>8000</v>
      </c>
      <c r="AA2108" s="16">
        <v>1.22</v>
      </c>
      <c r="AB2108" s="35">
        <f t="shared" si="417"/>
        <v>8637.1681415929215</v>
      </c>
      <c r="AC2108" s="27">
        <f t="shared" si="418"/>
        <v>1814.6690265486729</v>
      </c>
      <c r="AD2108" s="174">
        <v>0.21010000000000001</v>
      </c>
      <c r="AE2108" s="173">
        <f t="shared" si="419"/>
        <v>0</v>
      </c>
      <c r="AF2108" s="173" t="str">
        <f>IF(AND(COUNTIFS($J$18:J2108,J2108)=1,AE2108=1),1,"")</f>
        <v/>
      </c>
      <c r="AG2108" s="173">
        <f>IF(C2108="","",IF(AND(COUNTIFS($J$18:J2108,J2108)=1,C2108&lt;&gt;""),1,""))</f>
        <v>1</v>
      </c>
      <c r="AH2108" s="173">
        <f>IF(G2108="","",IF(AND(COUNTIFS($J$18:J2108,J2108)=1,G2108&lt;&gt;""),1,""))</f>
        <v>1</v>
      </c>
      <c r="AI2108" s="28">
        <f t="shared" si="420"/>
        <v>28726768.133805312</v>
      </c>
      <c r="AJ2108" s="28">
        <f t="shared" si="421"/>
        <v>3888166.2308864431</v>
      </c>
      <c r="AK2108" s="29">
        <f t="shared" si="422"/>
        <v>0.13534993608664583</v>
      </c>
      <c r="AL2108" s="25"/>
      <c r="AM2108" s="25"/>
      <c r="AN2108" s="25"/>
      <c r="AO2108" s="25"/>
      <c r="AP2108" s="45" t="str">
        <f t="shared" si="423"/>
        <v>20223</v>
      </c>
      <c r="AQ2108" s="45" t="str">
        <f t="shared" si="424"/>
        <v>20223RMB</v>
      </c>
    </row>
    <row r="2109" spans="1:43" s="15" customFormat="1">
      <c r="A2109" s="16" t="s">
        <v>40</v>
      </c>
      <c r="B2109" s="172">
        <v>2022</v>
      </c>
      <c r="C2109" s="172">
        <v>3</v>
      </c>
      <c r="D2109" s="57" t="str">
        <f t="shared" si="413"/>
        <v>Q4</v>
      </c>
      <c r="E2109" s="16" t="s">
        <v>40</v>
      </c>
      <c r="F2109" s="172">
        <v>2022</v>
      </c>
      <c r="G2109" s="172">
        <v>3</v>
      </c>
      <c r="H2109" s="175"/>
      <c r="I2109" s="57" t="str">
        <f t="shared" si="414"/>
        <v>Q4</v>
      </c>
      <c r="J2109" s="175" t="s">
        <v>2072</v>
      </c>
      <c r="K2109" s="175" t="s">
        <v>2073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15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78" t="str">
        <f t="shared" si="425"/>
        <v>1.13</v>
      </c>
      <c r="Z2109" s="26">
        <f t="shared" si="416"/>
        <v>783200</v>
      </c>
      <c r="AA2109" s="16">
        <v>1.22</v>
      </c>
      <c r="AB2109" s="35">
        <f t="shared" si="417"/>
        <v>845578.76106194698</v>
      </c>
      <c r="AC2109" s="27">
        <f t="shared" si="418"/>
        <v>130134.57132743364</v>
      </c>
      <c r="AD2109" s="174">
        <v>0.15390000000000001</v>
      </c>
      <c r="AE2109" s="173">
        <f t="shared" si="419"/>
        <v>1</v>
      </c>
      <c r="AF2109" s="173">
        <f>IF(AND(COUNTIFS($J$18:J2109,J2109)=1,AE2109=1),1,"")</f>
        <v>1</v>
      </c>
      <c r="AG2109" s="173">
        <f>IF(C2109="","",IF(AND(COUNTIFS($J$18:J2109,J2109)=1,C2109&lt;&gt;""),1,""))</f>
        <v>1</v>
      </c>
      <c r="AH2109" s="173">
        <f>IF(G2109="","",IF(AND(COUNTIFS($J$18:J2109,J2109)=1,G2109&lt;&gt;""),1,""))</f>
        <v>1</v>
      </c>
      <c r="AI2109" s="28">
        <f t="shared" si="420"/>
        <v>28726768.133805312</v>
      </c>
      <c r="AJ2109" s="28">
        <f t="shared" si="421"/>
        <v>3888166.2308864431</v>
      </c>
      <c r="AK2109" s="29">
        <f t="shared" si="422"/>
        <v>0.13534993608664583</v>
      </c>
      <c r="AL2109" s="25"/>
      <c r="AM2109" s="25"/>
      <c r="AN2109" s="25"/>
      <c r="AO2109" s="25"/>
      <c r="AP2109" s="45" t="str">
        <f t="shared" si="423"/>
        <v>20223</v>
      </c>
      <c r="AQ2109" s="45" t="str">
        <f t="shared" si="424"/>
        <v>20223RMB</v>
      </c>
    </row>
    <row r="2110" spans="1:43" s="15" customFormat="1">
      <c r="A2110" s="16" t="s">
        <v>40</v>
      </c>
      <c r="B2110" s="172">
        <v>2022</v>
      </c>
      <c r="C2110" s="172">
        <v>3</v>
      </c>
      <c r="D2110" s="57" t="str">
        <f t="shared" si="413"/>
        <v>Q4</v>
      </c>
      <c r="E2110" s="16" t="s">
        <v>40</v>
      </c>
      <c r="F2110" s="172">
        <v>2022</v>
      </c>
      <c r="G2110" s="172">
        <v>3</v>
      </c>
      <c r="H2110" s="175"/>
      <c r="I2110" s="57" t="str">
        <f t="shared" si="414"/>
        <v>Q4</v>
      </c>
      <c r="J2110" s="175" t="s">
        <v>2072</v>
      </c>
      <c r="K2110" s="175" t="s">
        <v>2073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15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78" t="str">
        <f t="shared" si="425"/>
        <v>1.13</v>
      </c>
      <c r="Z2110" s="26">
        <f t="shared" si="416"/>
        <v>783200</v>
      </c>
      <c r="AA2110" s="16">
        <v>1.22</v>
      </c>
      <c r="AB2110" s="35">
        <f t="shared" si="417"/>
        <v>845578.76106194698</v>
      </c>
      <c r="AC2110" s="27">
        <f t="shared" si="418"/>
        <v>130134.57132743364</v>
      </c>
      <c r="AD2110" s="174">
        <v>0.15390000000000001</v>
      </c>
      <c r="AE2110" s="173">
        <f t="shared" si="419"/>
        <v>1</v>
      </c>
      <c r="AF2110" s="173" t="str">
        <f>IF(AND(COUNTIFS($J$18:J2110,J2110)=1,AE2110=1),1,"")</f>
        <v/>
      </c>
      <c r="AG2110" s="173" t="str">
        <f>IF(C2110="","",IF(AND(COUNTIFS($J$18:J2110,J2110)=1,C2110&lt;&gt;""),1,""))</f>
        <v/>
      </c>
      <c r="AH2110" s="173" t="str">
        <f>IF(G2110="","",IF(AND(COUNTIFS($J$18:J2110,J2110)=1,G2110&lt;&gt;""),1,""))</f>
        <v/>
      </c>
      <c r="AI2110" s="28">
        <f t="shared" si="420"/>
        <v>28726768.133805312</v>
      </c>
      <c r="AJ2110" s="28">
        <f t="shared" si="421"/>
        <v>3888166.2308864431</v>
      </c>
      <c r="AK2110" s="29">
        <f t="shared" si="422"/>
        <v>0.13534993608664583</v>
      </c>
      <c r="AL2110" s="25"/>
      <c r="AM2110" s="25"/>
      <c r="AN2110" s="25"/>
      <c r="AO2110" s="25"/>
      <c r="AP2110" s="45" t="str">
        <f t="shared" si="423"/>
        <v>20223</v>
      </c>
      <c r="AQ2110" s="45" t="str">
        <f t="shared" si="424"/>
        <v>20223RMB</v>
      </c>
    </row>
    <row r="2111" spans="1:43" s="15" customFormat="1" ht="26.4">
      <c r="A2111" s="16" t="s">
        <v>40</v>
      </c>
      <c r="B2111" s="172">
        <v>2022</v>
      </c>
      <c r="C2111" s="172">
        <v>3</v>
      </c>
      <c r="D2111" s="57" t="str">
        <f t="shared" si="413"/>
        <v>Q4</v>
      </c>
      <c r="E2111" s="16" t="s">
        <v>40</v>
      </c>
      <c r="F2111" s="172">
        <v>2022</v>
      </c>
      <c r="G2111" s="172">
        <v>3</v>
      </c>
      <c r="H2111" s="175"/>
      <c r="I2111" s="57" t="str">
        <f t="shared" si="414"/>
        <v>Q4</v>
      </c>
      <c r="J2111" s="175" t="s">
        <v>2072</v>
      </c>
      <c r="K2111" s="175" t="s">
        <v>2073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15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78" t="str">
        <f t="shared" si="425"/>
        <v>1.13</v>
      </c>
      <c r="Z2111" s="26">
        <f t="shared" si="416"/>
        <v>377479.95999999996</v>
      </c>
      <c r="AA2111" s="16">
        <v>1.22</v>
      </c>
      <c r="AB2111" s="35">
        <f t="shared" si="417"/>
        <v>407544.73557522125</v>
      </c>
      <c r="AC2111" s="27">
        <f t="shared" si="418"/>
        <v>62721.134805026551</v>
      </c>
      <c r="AD2111" s="174">
        <v>0.15390000000000001</v>
      </c>
      <c r="AE2111" s="173">
        <f t="shared" si="419"/>
        <v>1</v>
      </c>
      <c r="AF2111" s="173" t="str">
        <f>IF(AND(COUNTIFS($J$18:J2111,J2111)=1,AE2111=1),1,"")</f>
        <v/>
      </c>
      <c r="AG2111" s="173" t="str">
        <f>IF(C2111="","",IF(AND(COUNTIFS($J$18:J2111,J2111)=1,C2111&lt;&gt;""),1,""))</f>
        <v/>
      </c>
      <c r="AH2111" s="173" t="str">
        <f>IF(G2111="","",IF(AND(COUNTIFS($J$18:J2111,J2111)=1,G2111&lt;&gt;""),1,""))</f>
        <v/>
      </c>
      <c r="AI2111" s="28">
        <f t="shared" si="420"/>
        <v>28726768.133805312</v>
      </c>
      <c r="AJ2111" s="28">
        <f t="shared" si="421"/>
        <v>3888166.2308864431</v>
      </c>
      <c r="AK2111" s="29">
        <f t="shared" si="422"/>
        <v>0.13534993608664583</v>
      </c>
      <c r="AL2111" s="25"/>
      <c r="AM2111" s="25"/>
      <c r="AN2111" s="25"/>
      <c r="AO2111" s="25"/>
      <c r="AP2111" s="45" t="str">
        <f t="shared" si="423"/>
        <v>20223</v>
      </c>
      <c r="AQ2111" s="45" t="str">
        <f t="shared" si="424"/>
        <v>20223RMB</v>
      </c>
    </row>
    <row r="2112" spans="1:43" s="15" customFormat="1" ht="26.4">
      <c r="A2112" s="16" t="s">
        <v>40</v>
      </c>
      <c r="B2112" s="172">
        <v>2022</v>
      </c>
      <c r="C2112" s="172">
        <v>3</v>
      </c>
      <c r="D2112" s="57" t="str">
        <f t="shared" si="413"/>
        <v>Q4</v>
      </c>
      <c r="E2112" s="16" t="s">
        <v>40</v>
      </c>
      <c r="F2112" s="172">
        <v>2022</v>
      </c>
      <c r="G2112" s="172">
        <v>3</v>
      </c>
      <c r="H2112" s="175"/>
      <c r="I2112" s="57" t="str">
        <f t="shared" si="414"/>
        <v>Q4</v>
      </c>
      <c r="J2112" s="175" t="s">
        <v>2072</v>
      </c>
      <c r="K2112" s="175" t="s">
        <v>2073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15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78" t="str">
        <f t="shared" si="425"/>
        <v>1.13</v>
      </c>
      <c r="Z2112" s="26">
        <f t="shared" si="416"/>
        <v>2120</v>
      </c>
      <c r="AA2112" s="16">
        <v>1.22</v>
      </c>
      <c r="AB2112" s="35">
        <f t="shared" si="417"/>
        <v>2288.8495575221241</v>
      </c>
      <c r="AC2112" s="27">
        <f t="shared" si="418"/>
        <v>352.25394690265495</v>
      </c>
      <c r="AD2112" s="174">
        <v>0.15390000000000001</v>
      </c>
      <c r="AE2112" s="173">
        <f t="shared" si="419"/>
        <v>1</v>
      </c>
      <c r="AF2112" s="173" t="str">
        <f>IF(AND(COUNTIFS($J$18:J2112,J2112)=1,AE2112=1),1,"")</f>
        <v/>
      </c>
      <c r="AG2112" s="173" t="str">
        <f>IF(C2112="","",IF(AND(COUNTIFS($J$18:J2112,J2112)=1,C2112&lt;&gt;""),1,""))</f>
        <v/>
      </c>
      <c r="AH2112" s="173" t="str">
        <f>IF(G2112="","",IF(AND(COUNTIFS($J$18:J2112,J2112)=1,G2112&lt;&gt;""),1,""))</f>
        <v/>
      </c>
      <c r="AI2112" s="28">
        <f t="shared" si="420"/>
        <v>28726768.133805312</v>
      </c>
      <c r="AJ2112" s="28">
        <f t="shared" si="421"/>
        <v>3888166.2308864431</v>
      </c>
      <c r="AK2112" s="29">
        <f t="shared" si="422"/>
        <v>0.13534993608664583</v>
      </c>
      <c r="AL2112" s="25"/>
      <c r="AM2112" s="25"/>
      <c r="AN2112" s="25"/>
      <c r="AO2112" s="25"/>
      <c r="AP2112" s="45" t="str">
        <f t="shared" si="423"/>
        <v>20223</v>
      </c>
      <c r="AQ2112" s="45" t="str">
        <f t="shared" si="424"/>
        <v>20223RMB</v>
      </c>
    </row>
    <row r="2113" spans="1:43" s="15" customFormat="1">
      <c r="A2113" s="16" t="s">
        <v>40</v>
      </c>
      <c r="B2113" s="172">
        <v>2022</v>
      </c>
      <c r="C2113" s="172">
        <v>3</v>
      </c>
      <c r="D2113" s="57" t="str">
        <f t="shared" si="413"/>
        <v>Q4</v>
      </c>
      <c r="E2113" s="16" t="s">
        <v>40</v>
      </c>
      <c r="F2113" s="172">
        <v>2022</v>
      </c>
      <c r="G2113" s="172">
        <v>3</v>
      </c>
      <c r="H2113" s="175"/>
      <c r="I2113" s="57" t="str">
        <f t="shared" si="414"/>
        <v>Q4</v>
      </c>
      <c r="J2113" s="175" t="s">
        <v>2074</v>
      </c>
      <c r="K2113" s="175" t="s">
        <v>2075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15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78" t="str">
        <f t="shared" si="425"/>
        <v>1</v>
      </c>
      <c r="Z2113" s="26">
        <f t="shared" si="416"/>
        <v>13200000</v>
      </c>
      <c r="AA2113" s="16">
        <v>6.9199999999999998E-2</v>
      </c>
      <c r="AB2113" s="35">
        <f t="shared" si="417"/>
        <v>913440</v>
      </c>
      <c r="AC2113" s="27">
        <f t="shared" si="418"/>
        <v>113266.56</v>
      </c>
      <c r="AD2113" s="174">
        <v>0.124</v>
      </c>
      <c r="AE2113" s="173">
        <f t="shared" si="419"/>
        <v>1</v>
      </c>
      <c r="AF2113" s="173">
        <f>IF(AND(COUNTIFS($J$18:J2113,J2113)=1,AE2113=1),1,"")</f>
        <v>1</v>
      </c>
      <c r="AG2113" s="173">
        <f>IF(C2113="","",IF(AND(COUNTIFS($J$18:J2113,J2113)=1,C2113&lt;&gt;""),1,""))</f>
        <v>1</v>
      </c>
      <c r="AH2113" s="173">
        <f>IF(G2113="","",IF(AND(COUNTIFS($J$18:J2113,J2113)=1,G2113&lt;&gt;""),1,""))</f>
        <v>1</v>
      </c>
      <c r="AI2113" s="28">
        <f t="shared" si="420"/>
        <v>28726768.133805312</v>
      </c>
      <c r="AJ2113" s="28">
        <f t="shared" si="421"/>
        <v>3888166.2308864431</v>
      </c>
      <c r="AK2113" s="29">
        <f t="shared" si="422"/>
        <v>0.13534993608664583</v>
      </c>
      <c r="AL2113" s="25"/>
      <c r="AM2113" s="25"/>
      <c r="AN2113" s="25"/>
      <c r="AO2113" s="25"/>
      <c r="AP2113" s="45" t="str">
        <f t="shared" si="423"/>
        <v>20223</v>
      </c>
      <c r="AQ2113" s="45" t="str">
        <f t="shared" si="424"/>
        <v>20223JPY</v>
      </c>
    </row>
    <row r="2114" spans="1:43" s="15" customFormat="1">
      <c r="A2114" s="16" t="s">
        <v>40</v>
      </c>
      <c r="B2114" s="172">
        <v>2022</v>
      </c>
      <c r="C2114" s="172">
        <v>2</v>
      </c>
      <c r="D2114" s="57" t="str">
        <f t="shared" si="413"/>
        <v>Q4</v>
      </c>
      <c r="E2114" s="16" t="s">
        <v>40</v>
      </c>
      <c r="F2114" s="172">
        <v>2022</v>
      </c>
      <c r="G2114" s="172">
        <v>3</v>
      </c>
      <c r="H2114" s="175"/>
      <c r="I2114" s="57" t="str">
        <f t="shared" si="414"/>
        <v>Q4</v>
      </c>
      <c r="J2114" s="175" t="s">
        <v>2076</v>
      </c>
      <c r="K2114" s="175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si="415"/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78" t="str">
        <f t="shared" si="425"/>
        <v>1.13</v>
      </c>
      <c r="Z2114" s="26">
        <f t="shared" si="416"/>
        <v>967200</v>
      </c>
      <c r="AA2114" s="16">
        <v>1.22</v>
      </c>
      <c r="AB2114" s="35">
        <f t="shared" si="417"/>
        <v>1044233.6283185842</v>
      </c>
      <c r="AC2114" s="27">
        <f t="shared" si="418"/>
        <v>168539.30761061946</v>
      </c>
      <c r="AD2114" s="174">
        <v>0.16139999999999999</v>
      </c>
      <c r="AE2114" s="173">
        <f t="shared" si="419"/>
        <v>0</v>
      </c>
      <c r="AF2114" s="173" t="str">
        <f>IF(AND(COUNTIFS($J$18:J2114,J2114)=1,AE2114=1),1,"")</f>
        <v/>
      </c>
      <c r="AG2114" s="173">
        <f>IF(C2114="","",IF(AND(COUNTIFS($J$18:J2114,J2114)=1,C2114&lt;&gt;""),1,""))</f>
        <v>1</v>
      </c>
      <c r="AH2114" s="173">
        <f>IF(G2114="","",IF(AND(COUNTIFS($J$18:J2114,J2114)=1,G2114&lt;&gt;""),1,""))</f>
        <v>1</v>
      </c>
      <c r="AI2114" s="28">
        <f t="shared" si="420"/>
        <v>28726768.133805312</v>
      </c>
      <c r="AJ2114" s="28">
        <f t="shared" si="421"/>
        <v>3888166.2308864431</v>
      </c>
      <c r="AK2114" s="29">
        <f t="shared" si="422"/>
        <v>0.13534993608664583</v>
      </c>
      <c r="AL2114" s="25"/>
      <c r="AM2114" s="25"/>
      <c r="AN2114" s="25"/>
      <c r="AO2114" s="25"/>
      <c r="AP2114" s="45" t="str">
        <f t="shared" si="423"/>
        <v>20223</v>
      </c>
      <c r="AQ2114" s="45" t="str">
        <f t="shared" si="424"/>
        <v>20223RMB</v>
      </c>
    </row>
    <row r="2115" spans="1:43" s="15" customFormat="1">
      <c r="A2115" s="16" t="s">
        <v>41</v>
      </c>
      <c r="B2115" s="172">
        <v>2022</v>
      </c>
      <c r="C2115" s="172">
        <v>12</v>
      </c>
      <c r="D2115" s="57" t="str">
        <f t="shared" si="413"/>
        <v>Q3</v>
      </c>
      <c r="E2115" s="16" t="s">
        <v>41</v>
      </c>
      <c r="F2115" s="172">
        <v>2023</v>
      </c>
      <c r="G2115" s="172">
        <v>3</v>
      </c>
      <c r="H2115" s="175"/>
      <c r="I2115" s="57" t="str">
        <f t="shared" si="414"/>
        <v>Q4</v>
      </c>
      <c r="J2115" s="175" t="s">
        <v>2077</v>
      </c>
      <c r="K2115" s="175" t="s">
        <v>2078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5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78" t="str">
        <f t="shared" si="425"/>
        <v>1.13</v>
      </c>
      <c r="Z2115" s="26">
        <f t="shared" si="416"/>
        <v>515000</v>
      </c>
      <c r="AA2115" s="16">
        <v>1.1299999999999999</v>
      </c>
      <c r="AB2115" s="35">
        <f t="shared" si="417"/>
        <v>515000</v>
      </c>
      <c r="AC2115" s="27">
        <f t="shared" si="418"/>
        <v>56083.5</v>
      </c>
      <c r="AD2115" s="174">
        <v>0.1089</v>
      </c>
      <c r="AE2115" s="173">
        <f t="shared" si="419"/>
        <v>1</v>
      </c>
      <c r="AF2115" s="173">
        <f>IF(AND(COUNTIFS($J$18:J2115,J2115)=1,AE2115=1),1,"")</f>
        <v>1</v>
      </c>
      <c r="AG2115" s="173">
        <f>IF(C2115="","",IF(AND(COUNTIFS($J$18:J2115,J2115)=1,C2115&lt;&gt;""),1,""))</f>
        <v>1</v>
      </c>
      <c r="AH2115" s="173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2">
        <v>2022</v>
      </c>
      <c r="C2116" s="172">
        <v>12</v>
      </c>
      <c r="D2116" s="57" t="str">
        <f t="shared" si="413"/>
        <v>Q3</v>
      </c>
      <c r="E2116" s="16" t="s">
        <v>41</v>
      </c>
      <c r="F2116" s="172">
        <v>2023</v>
      </c>
      <c r="G2116" s="172">
        <v>3</v>
      </c>
      <c r="H2116" s="175"/>
      <c r="I2116" s="57" t="str">
        <f t="shared" si="414"/>
        <v>Q4</v>
      </c>
      <c r="J2116" s="175" t="s">
        <v>2077</v>
      </c>
      <c r="K2116" s="175" t="s">
        <v>2078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5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78" t="str">
        <f t="shared" si="425"/>
        <v>1.13</v>
      </c>
      <c r="Z2116" s="26">
        <f t="shared" si="416"/>
        <v>515000</v>
      </c>
      <c r="AA2116" s="16">
        <v>1.1299999999999999</v>
      </c>
      <c r="AB2116" s="35">
        <f t="shared" si="417"/>
        <v>515000</v>
      </c>
      <c r="AC2116" s="27">
        <f t="shared" si="418"/>
        <v>56083.5</v>
      </c>
      <c r="AD2116" s="174">
        <v>0.1089</v>
      </c>
      <c r="AE2116" s="173">
        <f t="shared" si="419"/>
        <v>1</v>
      </c>
      <c r="AF2116" s="173" t="str">
        <f>IF(AND(COUNTIFS($J$18:J2116,J2116)=1,AE2116=1),1,"")</f>
        <v/>
      </c>
      <c r="AG2116" s="173" t="str">
        <f>IF(C2116="","",IF(AND(COUNTIFS($J$18:J2116,J2116)=1,C2116&lt;&gt;""),1,""))</f>
        <v/>
      </c>
      <c r="AH2116" s="173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2">
        <v>2022</v>
      </c>
      <c r="C2117" s="172">
        <v>12</v>
      </c>
      <c r="D2117" s="57" t="str">
        <f t="shared" si="413"/>
        <v>Q3</v>
      </c>
      <c r="E2117" s="16" t="s">
        <v>41</v>
      </c>
      <c r="F2117" s="172">
        <v>2023</v>
      </c>
      <c r="G2117" s="172">
        <v>3</v>
      </c>
      <c r="H2117" s="175"/>
      <c r="I2117" s="57" t="str">
        <f t="shared" si="414"/>
        <v>Q4</v>
      </c>
      <c r="J2117" s="175" t="s">
        <v>2079</v>
      </c>
      <c r="K2117" s="175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5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78" t="str">
        <f t="shared" si="425"/>
        <v>1</v>
      </c>
      <c r="Z2117" s="26">
        <f t="shared" si="416"/>
        <v>21000000</v>
      </c>
      <c r="AA2117" s="16">
        <v>5.8799999999999998E-2</v>
      </c>
      <c r="AB2117" s="35">
        <f t="shared" si="417"/>
        <v>1234800</v>
      </c>
      <c r="AC2117" s="27">
        <f t="shared" si="418"/>
        <v>215102.16</v>
      </c>
      <c r="AD2117" s="174">
        <v>0.17419999999999999</v>
      </c>
      <c r="AE2117" s="173">
        <f t="shared" si="419"/>
        <v>0</v>
      </c>
      <c r="AF2117" s="173" t="str">
        <f>IF(AND(COUNTIFS($J$18:J2117,J2117)=1,AE2117=1),1,"")</f>
        <v/>
      </c>
      <c r="AG2117" s="173">
        <f>IF(C2117="","",IF(AND(COUNTIFS($J$18:J2117,J2117)=1,C2117&lt;&gt;""),1,""))</f>
        <v>1</v>
      </c>
      <c r="AH2117" s="173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2">
        <v>2022</v>
      </c>
      <c r="C2118" s="172">
        <v>12</v>
      </c>
      <c r="D2118" s="57" t="str">
        <f t="shared" si="413"/>
        <v>Q3</v>
      </c>
      <c r="E2118" s="16" t="s">
        <v>41</v>
      </c>
      <c r="F2118" s="172">
        <v>2023</v>
      </c>
      <c r="G2118" s="172">
        <v>3</v>
      </c>
      <c r="H2118" s="175"/>
      <c r="I2118" s="57" t="str">
        <f t="shared" si="414"/>
        <v>Q4</v>
      </c>
      <c r="J2118" s="175" t="s">
        <v>2079</v>
      </c>
      <c r="K2118" s="175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5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78" t="str">
        <f t="shared" si="425"/>
        <v>1</v>
      </c>
      <c r="Z2118" s="26">
        <f t="shared" si="416"/>
        <v>21000000</v>
      </c>
      <c r="AA2118" s="16">
        <v>5.8799999999999998E-2</v>
      </c>
      <c r="AB2118" s="35">
        <f t="shared" si="417"/>
        <v>1234800</v>
      </c>
      <c r="AC2118" s="27">
        <f t="shared" si="418"/>
        <v>215102.16</v>
      </c>
      <c r="AD2118" s="174">
        <v>0.17419999999999999</v>
      </c>
      <c r="AE2118" s="173">
        <f t="shared" si="419"/>
        <v>0</v>
      </c>
      <c r="AF2118" s="173" t="str">
        <f>IF(AND(COUNTIFS($J$18:J2118,J2118)=1,AE2118=1),1,"")</f>
        <v/>
      </c>
      <c r="AG2118" s="173" t="str">
        <f>IF(C2118="","",IF(AND(COUNTIFS($J$18:J2118,J2118)=1,C2118&lt;&gt;""),1,""))</f>
        <v/>
      </c>
      <c r="AH2118" s="173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2">
        <v>2022</v>
      </c>
      <c r="C2119" s="172">
        <v>12</v>
      </c>
      <c r="D2119" s="57" t="str">
        <f t="shared" si="413"/>
        <v>Q3</v>
      </c>
      <c r="E2119" s="16" t="s">
        <v>41</v>
      </c>
      <c r="F2119" s="172">
        <v>2023</v>
      </c>
      <c r="G2119" s="172">
        <v>3</v>
      </c>
      <c r="H2119" s="175"/>
      <c r="I2119" s="57" t="str">
        <f t="shared" si="414"/>
        <v>Q4</v>
      </c>
      <c r="J2119" s="175" t="s">
        <v>2079</v>
      </c>
      <c r="K2119" s="175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5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78" t="str">
        <f t="shared" si="425"/>
        <v>1</v>
      </c>
      <c r="Z2119" s="26">
        <f t="shared" si="416"/>
        <v>21000000</v>
      </c>
      <c r="AA2119" s="16">
        <v>5.8799999999999998E-2</v>
      </c>
      <c r="AB2119" s="35">
        <f t="shared" si="417"/>
        <v>1234800</v>
      </c>
      <c r="AC2119" s="27">
        <f t="shared" si="418"/>
        <v>215102.16</v>
      </c>
      <c r="AD2119" s="174">
        <v>0.17419999999999999</v>
      </c>
      <c r="AE2119" s="173">
        <f t="shared" si="419"/>
        <v>0</v>
      </c>
      <c r="AF2119" s="173" t="str">
        <f>IF(AND(COUNTIFS($J$18:J2119,J2119)=1,AE2119=1),1,"")</f>
        <v/>
      </c>
      <c r="AG2119" s="173" t="str">
        <f>IF(C2119="","",IF(AND(COUNTIFS($J$18:J2119,J2119)=1,C2119&lt;&gt;""),1,""))</f>
        <v/>
      </c>
      <c r="AH2119" s="173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2">
        <v>2022</v>
      </c>
      <c r="C2120" s="172">
        <v>1</v>
      </c>
      <c r="D2120" s="57" t="str">
        <f t="shared" si="413"/>
        <v>Q4</v>
      </c>
      <c r="E2120" s="16" t="s">
        <v>41</v>
      </c>
      <c r="F2120" s="172">
        <v>2022</v>
      </c>
      <c r="G2120" s="172">
        <v>4</v>
      </c>
      <c r="H2120" s="175"/>
      <c r="I2120" s="57" t="str">
        <f t="shared" si="414"/>
        <v>Q1</v>
      </c>
      <c r="J2120" s="175" t="s">
        <v>2080</v>
      </c>
      <c r="K2120" s="175" t="s">
        <v>2081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5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78" t="str">
        <f t="shared" si="425"/>
        <v>1</v>
      </c>
      <c r="Z2120" s="26">
        <f t="shared" si="416"/>
        <v>16665000</v>
      </c>
      <c r="AA2120" s="16">
        <v>6.54E-2</v>
      </c>
      <c r="AB2120" s="35">
        <f t="shared" si="417"/>
        <v>1089891</v>
      </c>
      <c r="AC2120" s="27">
        <f t="shared" si="418"/>
        <v>141576.84089999998</v>
      </c>
      <c r="AD2120" s="174">
        <v>0.12989999999999999</v>
      </c>
      <c r="AE2120" s="173">
        <f t="shared" si="419"/>
        <v>1</v>
      </c>
      <c r="AF2120" s="173">
        <f>IF(AND(COUNTIFS($J$18:J2120,J2120)=1,AE2120=1),1,"")</f>
        <v>1</v>
      </c>
      <c r="AG2120" s="173">
        <f>IF(C2120="","",IF(AND(COUNTIFS($J$18:J2120,J2120)=1,C2120&lt;&gt;""),1,""))</f>
        <v>1</v>
      </c>
      <c r="AH2120" s="173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2">
        <v>2022</v>
      </c>
      <c r="C2121" s="172">
        <v>1</v>
      </c>
      <c r="D2121" s="57" t="str">
        <f t="shared" si="413"/>
        <v>Q4</v>
      </c>
      <c r="E2121" s="16" t="s">
        <v>41</v>
      </c>
      <c r="F2121" s="172">
        <v>2022</v>
      </c>
      <c r="G2121" s="172">
        <v>4</v>
      </c>
      <c r="H2121" s="175"/>
      <c r="I2121" s="57" t="str">
        <f t="shared" si="414"/>
        <v>Q1</v>
      </c>
      <c r="J2121" s="175" t="s">
        <v>2080</v>
      </c>
      <c r="K2121" s="175" t="s">
        <v>2081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5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78" t="str">
        <f t="shared" si="425"/>
        <v>1</v>
      </c>
      <c r="Z2121" s="26">
        <f t="shared" si="416"/>
        <v>16665000</v>
      </c>
      <c r="AA2121" s="16">
        <v>6.54E-2</v>
      </c>
      <c r="AB2121" s="35">
        <f t="shared" si="417"/>
        <v>1089891</v>
      </c>
      <c r="AC2121" s="27">
        <f t="shared" si="418"/>
        <v>141576.84089999998</v>
      </c>
      <c r="AD2121" s="174">
        <v>0.12989999999999999</v>
      </c>
      <c r="AE2121" s="173">
        <f t="shared" si="419"/>
        <v>1</v>
      </c>
      <c r="AF2121" s="173" t="str">
        <f>IF(AND(COUNTIFS($J$18:J2121,J2121)=1,AE2121=1),1,"")</f>
        <v/>
      </c>
      <c r="AG2121" s="173" t="str">
        <f>IF(C2121="","",IF(AND(COUNTIFS($J$18:J2121,J2121)=1,C2121&lt;&gt;""),1,""))</f>
        <v/>
      </c>
      <c r="AH2121" s="173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2">
        <v>2022</v>
      </c>
      <c r="C2122" s="172">
        <v>1</v>
      </c>
      <c r="D2122" s="57" t="str">
        <f t="shared" si="413"/>
        <v>Q4</v>
      </c>
      <c r="E2122" s="16" t="s">
        <v>41</v>
      </c>
      <c r="F2122" s="172">
        <v>2022</v>
      </c>
      <c r="G2122" s="172">
        <v>4</v>
      </c>
      <c r="H2122" s="175"/>
      <c r="I2122" s="57" t="str">
        <f t="shared" si="414"/>
        <v>Q1</v>
      </c>
      <c r="J2122" s="175" t="s">
        <v>2080</v>
      </c>
      <c r="K2122" s="175" t="s">
        <v>2081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5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78" t="str">
        <f t="shared" si="425"/>
        <v>1</v>
      </c>
      <c r="Z2122" s="26">
        <f t="shared" si="416"/>
        <v>16665000</v>
      </c>
      <c r="AA2122" s="16">
        <v>6.54E-2</v>
      </c>
      <c r="AB2122" s="35">
        <f t="shared" si="417"/>
        <v>1089891</v>
      </c>
      <c r="AC2122" s="27">
        <f t="shared" si="418"/>
        <v>141576.84089999998</v>
      </c>
      <c r="AD2122" s="174">
        <v>0.12989999999999999</v>
      </c>
      <c r="AE2122" s="173">
        <f t="shared" si="419"/>
        <v>1</v>
      </c>
      <c r="AF2122" s="173" t="str">
        <f>IF(AND(COUNTIFS($J$18:J2122,J2122)=1,AE2122=1),1,"")</f>
        <v/>
      </c>
      <c r="AG2122" s="173" t="str">
        <f>IF(C2122="","",IF(AND(COUNTIFS($J$18:J2122,J2122)=1,C2122&lt;&gt;""),1,""))</f>
        <v/>
      </c>
      <c r="AH2122" s="173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2">
        <v>2022</v>
      </c>
      <c r="C2123" s="172">
        <v>1</v>
      </c>
      <c r="D2123" s="57" t="str">
        <f t="shared" si="413"/>
        <v>Q4</v>
      </c>
      <c r="E2123" s="16" t="s">
        <v>41</v>
      </c>
      <c r="F2123" s="172">
        <v>2022</v>
      </c>
      <c r="G2123" s="172">
        <v>4</v>
      </c>
      <c r="H2123" s="175"/>
      <c r="I2123" s="57" t="str">
        <f t="shared" si="414"/>
        <v>Q1</v>
      </c>
      <c r="J2123" s="175" t="s">
        <v>2080</v>
      </c>
      <c r="K2123" s="175" t="s">
        <v>2081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5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78" t="str">
        <f t="shared" si="425"/>
        <v>1</v>
      </c>
      <c r="Z2123" s="26">
        <f t="shared" si="416"/>
        <v>16665000</v>
      </c>
      <c r="AA2123" s="16">
        <v>6.54E-2</v>
      </c>
      <c r="AB2123" s="35">
        <f t="shared" si="417"/>
        <v>1089891</v>
      </c>
      <c r="AC2123" s="27">
        <f t="shared" si="418"/>
        <v>141576.84089999998</v>
      </c>
      <c r="AD2123" s="174">
        <v>0.12989999999999999</v>
      </c>
      <c r="AE2123" s="173">
        <f t="shared" si="419"/>
        <v>1</v>
      </c>
      <c r="AF2123" s="173" t="str">
        <f>IF(AND(COUNTIFS($J$18:J2123,J2123)=1,AE2123=1),1,"")</f>
        <v/>
      </c>
      <c r="AG2123" s="173" t="str">
        <f>IF(C2123="","",IF(AND(COUNTIFS($J$18:J2123,J2123)=1,C2123&lt;&gt;""),1,""))</f>
        <v/>
      </c>
      <c r="AH2123" s="173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2">
        <v>2022</v>
      </c>
      <c r="C2124" s="172">
        <v>1</v>
      </c>
      <c r="D2124" s="57" t="str">
        <f t="shared" si="413"/>
        <v>Q4</v>
      </c>
      <c r="E2124" s="16" t="s">
        <v>41</v>
      </c>
      <c r="F2124" s="172">
        <v>2022</v>
      </c>
      <c r="G2124" s="172">
        <v>4</v>
      </c>
      <c r="H2124" s="175"/>
      <c r="I2124" s="57" t="str">
        <f t="shared" si="414"/>
        <v>Q1</v>
      </c>
      <c r="J2124" s="175" t="s">
        <v>2080</v>
      </c>
      <c r="K2124" s="175" t="s">
        <v>2081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5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78" t="str">
        <f t="shared" si="425"/>
        <v>1</v>
      </c>
      <c r="Z2124" s="26">
        <f t="shared" si="416"/>
        <v>16665000</v>
      </c>
      <c r="AA2124" s="16">
        <v>6.54E-2</v>
      </c>
      <c r="AB2124" s="35">
        <f t="shared" si="417"/>
        <v>1089891</v>
      </c>
      <c r="AC2124" s="27">
        <f t="shared" si="418"/>
        <v>141576.84089999998</v>
      </c>
      <c r="AD2124" s="174">
        <v>0.12989999999999999</v>
      </c>
      <c r="AE2124" s="173">
        <f t="shared" si="419"/>
        <v>1</v>
      </c>
      <c r="AF2124" s="173" t="str">
        <f>IF(AND(COUNTIFS($J$18:J2124,J2124)=1,AE2124=1),1,"")</f>
        <v/>
      </c>
      <c r="AG2124" s="173" t="str">
        <f>IF(C2124="","",IF(AND(COUNTIFS($J$18:J2124,J2124)=1,C2124&lt;&gt;""),1,""))</f>
        <v/>
      </c>
      <c r="AH2124" s="173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2">
        <v>2022</v>
      </c>
      <c r="C2125" s="172">
        <v>1</v>
      </c>
      <c r="D2125" s="57" t="str">
        <f t="shared" si="413"/>
        <v>Q4</v>
      </c>
      <c r="E2125" s="16" t="s">
        <v>41</v>
      </c>
      <c r="F2125" s="172">
        <v>2022</v>
      </c>
      <c r="G2125" s="172">
        <v>4</v>
      </c>
      <c r="H2125" s="175"/>
      <c r="I2125" s="57" t="str">
        <f t="shared" si="414"/>
        <v>Q1</v>
      </c>
      <c r="J2125" s="175" t="s">
        <v>2080</v>
      </c>
      <c r="K2125" s="175" t="s">
        <v>2081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5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78" t="str">
        <f t="shared" si="425"/>
        <v>1</v>
      </c>
      <c r="Z2125" s="26">
        <f t="shared" si="416"/>
        <v>16665000</v>
      </c>
      <c r="AA2125" s="16">
        <v>6.54E-2</v>
      </c>
      <c r="AB2125" s="35">
        <f t="shared" si="417"/>
        <v>1089891</v>
      </c>
      <c r="AC2125" s="27">
        <f t="shared" si="418"/>
        <v>141576.84089999998</v>
      </c>
      <c r="AD2125" s="174">
        <v>0.12989999999999999</v>
      </c>
      <c r="AE2125" s="173">
        <f t="shared" si="419"/>
        <v>1</v>
      </c>
      <c r="AF2125" s="173" t="str">
        <f>IF(AND(COUNTIFS($J$18:J2125,J2125)=1,AE2125=1),1,"")</f>
        <v/>
      </c>
      <c r="AG2125" s="173" t="str">
        <f>IF(C2125="","",IF(AND(COUNTIFS($J$18:J2125,J2125)=1,C2125&lt;&gt;""),1,""))</f>
        <v/>
      </c>
      <c r="AH2125" s="173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2">
        <v>2022</v>
      </c>
      <c r="C2126" s="172">
        <v>1</v>
      </c>
      <c r="D2126" s="57" t="str">
        <f t="shared" si="413"/>
        <v>Q4</v>
      </c>
      <c r="E2126" s="16" t="s">
        <v>41</v>
      </c>
      <c r="F2126" s="172">
        <v>2022</v>
      </c>
      <c r="G2126" s="172">
        <v>4</v>
      </c>
      <c r="H2126" s="175"/>
      <c r="I2126" s="57" t="str">
        <f t="shared" si="414"/>
        <v>Q1</v>
      </c>
      <c r="J2126" s="175" t="s">
        <v>2063</v>
      </c>
      <c r="K2126" s="175" t="s">
        <v>2064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5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2065</v>
      </c>
      <c r="W2126" s="16" t="s">
        <v>96</v>
      </c>
      <c r="X2126" s="34">
        <v>7800000</v>
      </c>
      <c r="Y2126" s="178" t="str">
        <f t="shared" si="425"/>
        <v>1</v>
      </c>
      <c r="Z2126" s="26">
        <f t="shared" si="416"/>
        <v>7800000</v>
      </c>
      <c r="AA2126" s="16">
        <v>6.54E-2</v>
      </c>
      <c r="AB2126" s="35">
        <f t="shared" si="417"/>
        <v>510120</v>
      </c>
      <c r="AC2126" s="27">
        <f t="shared" si="418"/>
        <v>93760.055999999997</v>
      </c>
      <c r="AD2126" s="174">
        <v>0.18379999999999999</v>
      </c>
      <c r="AE2126" s="173">
        <f t="shared" si="419"/>
        <v>1</v>
      </c>
      <c r="AF2126" s="173" t="str">
        <f>IF(AND(COUNTIFS($J$18:J2126,J2126)=1,AE2126=1),1,"")</f>
        <v/>
      </c>
      <c r="AG2126" s="173" t="str">
        <f>IF(C2126="","",IF(AND(COUNTIFS($J$18:J2126,J2126)=1,C2126&lt;&gt;""),1,""))</f>
        <v/>
      </c>
      <c r="AH2126" s="173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2">
        <v>2022</v>
      </c>
      <c r="C2127" s="172">
        <v>1</v>
      </c>
      <c r="D2127" s="57" t="str">
        <f t="shared" si="413"/>
        <v>Q4</v>
      </c>
      <c r="E2127" s="16" t="s">
        <v>41</v>
      </c>
      <c r="F2127" s="172">
        <v>2022</v>
      </c>
      <c r="G2127" s="172">
        <v>4</v>
      </c>
      <c r="H2127" s="175"/>
      <c r="I2127" s="57" t="str">
        <f t="shared" si="414"/>
        <v>Q1</v>
      </c>
      <c r="J2127" s="175" t="s">
        <v>2066</v>
      </c>
      <c r="K2127" s="175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5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78" t="str">
        <f t="shared" si="425"/>
        <v>1</v>
      </c>
      <c r="Z2127" s="26">
        <f t="shared" si="416"/>
        <v>14390000</v>
      </c>
      <c r="AA2127" s="16">
        <v>6.54E-2</v>
      </c>
      <c r="AB2127" s="35">
        <f t="shared" si="417"/>
        <v>941106</v>
      </c>
      <c r="AC2127" s="27">
        <f t="shared" si="418"/>
        <v>121779.11639999998</v>
      </c>
      <c r="AD2127" s="174">
        <v>0.12939999999999999</v>
      </c>
      <c r="AE2127" s="173">
        <f t="shared" si="419"/>
        <v>0</v>
      </c>
      <c r="AF2127" s="173" t="str">
        <f>IF(AND(COUNTIFS($J$18:J2127,J2127)=1,AE2127=1),1,"")</f>
        <v/>
      </c>
      <c r="AG2127" s="173" t="str">
        <f>IF(C2127="","",IF(AND(COUNTIFS($J$18:J2127,J2127)=1,C2127&lt;&gt;""),1,""))</f>
        <v/>
      </c>
      <c r="AH2127" s="173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2">
        <v>2022</v>
      </c>
      <c r="C2128" s="172">
        <v>1</v>
      </c>
      <c r="D2128" s="57" t="str">
        <f t="shared" si="413"/>
        <v>Q4</v>
      </c>
      <c r="E2128" s="16" t="s">
        <v>41</v>
      </c>
      <c r="F2128" s="172">
        <v>2022</v>
      </c>
      <c r="G2128" s="172">
        <v>4</v>
      </c>
      <c r="H2128" s="175"/>
      <c r="I2128" s="57" t="str">
        <f t="shared" si="414"/>
        <v>Q1</v>
      </c>
      <c r="J2128" s="175" t="s">
        <v>2082</v>
      </c>
      <c r="K2128" s="175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5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78" t="str">
        <f t="shared" si="425"/>
        <v>1.13</v>
      </c>
      <c r="Z2128" s="26">
        <f t="shared" si="416"/>
        <v>747200</v>
      </c>
      <c r="AA2128" s="16">
        <v>1.22</v>
      </c>
      <c r="AB2128" s="35">
        <f t="shared" si="417"/>
        <v>806711.50442477886</v>
      </c>
      <c r="AC2128" s="27">
        <f t="shared" si="418"/>
        <v>166989.2814159292</v>
      </c>
      <c r="AD2128" s="174">
        <v>0.20699999999999999</v>
      </c>
      <c r="AE2128" s="173">
        <f t="shared" si="419"/>
        <v>0</v>
      </c>
      <c r="AF2128" s="173" t="str">
        <f>IF(AND(COUNTIFS($J$18:J2128,J2128)=1,AE2128=1),1,"")</f>
        <v/>
      </c>
      <c r="AG2128" s="173">
        <f>IF(C2128="","",IF(AND(COUNTIFS($J$18:J2128,J2128)=1,C2128&lt;&gt;""),1,""))</f>
        <v>1</v>
      </c>
      <c r="AH2128" s="173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2083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2">
        <v>2022</v>
      </c>
      <c r="C2129" s="172">
        <v>1</v>
      </c>
      <c r="D2129" s="57" t="str">
        <f t="shared" si="413"/>
        <v>Q4</v>
      </c>
      <c r="E2129" s="16" t="s">
        <v>41</v>
      </c>
      <c r="F2129" s="172">
        <v>2022</v>
      </c>
      <c r="G2129" s="172">
        <v>4</v>
      </c>
      <c r="H2129" s="175"/>
      <c r="I2129" s="57" t="str">
        <f t="shared" si="414"/>
        <v>Q1</v>
      </c>
      <c r="J2129" s="175" t="s">
        <v>2082</v>
      </c>
      <c r="K2129" s="175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5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78" t="str">
        <f t="shared" si="425"/>
        <v>1.13</v>
      </c>
      <c r="Z2129" s="26">
        <f t="shared" si="416"/>
        <v>747200</v>
      </c>
      <c r="AA2129" s="16">
        <v>1.22</v>
      </c>
      <c r="AB2129" s="35">
        <f t="shared" si="417"/>
        <v>806711.50442477886</v>
      </c>
      <c r="AC2129" s="27">
        <f t="shared" si="418"/>
        <v>166989.2814159292</v>
      </c>
      <c r="AD2129" s="174">
        <v>0.20699999999999999</v>
      </c>
      <c r="AE2129" s="173">
        <f t="shared" si="419"/>
        <v>0</v>
      </c>
      <c r="AF2129" s="173" t="str">
        <f>IF(AND(COUNTIFS($J$18:J2129,J2129)=1,AE2129=1),1,"")</f>
        <v/>
      </c>
      <c r="AG2129" s="173" t="str">
        <f>IF(C2129="","",IF(AND(COUNTIFS($J$18:J2129,J2129)=1,C2129&lt;&gt;""),1,""))</f>
        <v/>
      </c>
      <c r="AH2129" s="173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2083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2">
        <v>2022</v>
      </c>
      <c r="C2130" s="172">
        <v>1</v>
      </c>
      <c r="D2130" s="57" t="str">
        <f t="shared" si="413"/>
        <v>Q4</v>
      </c>
      <c r="E2130" s="16" t="s">
        <v>41</v>
      </c>
      <c r="F2130" s="172">
        <v>2022</v>
      </c>
      <c r="G2130" s="172">
        <v>4</v>
      </c>
      <c r="H2130" s="175"/>
      <c r="I2130" s="57" t="str">
        <f t="shared" si="414"/>
        <v>Q1</v>
      </c>
      <c r="J2130" s="175" t="s">
        <v>2082</v>
      </c>
      <c r="K2130" s="175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5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78" t="str">
        <f t="shared" si="425"/>
        <v>1.13</v>
      </c>
      <c r="Z2130" s="26">
        <f t="shared" si="416"/>
        <v>747200</v>
      </c>
      <c r="AA2130" s="16">
        <v>1.22</v>
      </c>
      <c r="AB2130" s="35">
        <f t="shared" si="417"/>
        <v>806711.50442477886</v>
      </c>
      <c r="AC2130" s="27">
        <f t="shared" si="418"/>
        <v>166989.2814159292</v>
      </c>
      <c r="AD2130" s="174">
        <v>0.20699999999999999</v>
      </c>
      <c r="AE2130" s="173">
        <f t="shared" si="419"/>
        <v>0</v>
      </c>
      <c r="AF2130" s="173" t="str">
        <f>IF(AND(COUNTIFS($J$18:J2130,J2130)=1,AE2130=1),1,"")</f>
        <v/>
      </c>
      <c r="AG2130" s="173" t="str">
        <f>IF(C2130="","",IF(AND(COUNTIFS($J$18:J2130,J2130)=1,C2130&lt;&gt;""),1,""))</f>
        <v/>
      </c>
      <c r="AH2130" s="173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2083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2">
        <v>2022</v>
      </c>
      <c r="C2131" s="172">
        <v>1</v>
      </c>
      <c r="D2131" s="57" t="str">
        <f t="shared" si="413"/>
        <v>Q4</v>
      </c>
      <c r="E2131" s="16" t="s">
        <v>41</v>
      </c>
      <c r="F2131" s="172">
        <v>2022</v>
      </c>
      <c r="G2131" s="172">
        <v>4</v>
      </c>
      <c r="H2131" s="175"/>
      <c r="I2131" s="57" t="str">
        <f t="shared" si="414"/>
        <v>Q1</v>
      </c>
      <c r="J2131" s="175" t="s">
        <v>2082</v>
      </c>
      <c r="K2131" s="175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5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78" t="str">
        <f t="shared" si="425"/>
        <v>1.13</v>
      </c>
      <c r="Z2131" s="26">
        <f t="shared" si="416"/>
        <v>747200</v>
      </c>
      <c r="AA2131" s="16">
        <v>1.22</v>
      </c>
      <c r="AB2131" s="35">
        <f t="shared" si="417"/>
        <v>806711.50442477886</v>
      </c>
      <c r="AC2131" s="27">
        <f t="shared" si="418"/>
        <v>166989.2814159292</v>
      </c>
      <c r="AD2131" s="174">
        <v>0.20699999999999999</v>
      </c>
      <c r="AE2131" s="173">
        <f t="shared" si="419"/>
        <v>0</v>
      </c>
      <c r="AF2131" s="173" t="str">
        <f>IF(AND(COUNTIFS($J$18:J2131,J2131)=1,AE2131=1),1,"")</f>
        <v/>
      </c>
      <c r="AG2131" s="173" t="str">
        <f>IF(C2131="","",IF(AND(COUNTIFS($J$18:J2131,J2131)=1,C2131&lt;&gt;""),1,""))</f>
        <v/>
      </c>
      <c r="AH2131" s="173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2083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2">
        <v>2022</v>
      </c>
      <c r="C2132" s="172">
        <v>1</v>
      </c>
      <c r="D2132" s="57" t="str">
        <f t="shared" si="413"/>
        <v>Q4</v>
      </c>
      <c r="E2132" s="16" t="s">
        <v>41</v>
      </c>
      <c r="F2132" s="172">
        <v>2022</v>
      </c>
      <c r="G2132" s="172">
        <v>4</v>
      </c>
      <c r="H2132" s="175"/>
      <c r="I2132" s="57" t="str">
        <f t="shared" si="414"/>
        <v>Q1</v>
      </c>
      <c r="J2132" s="175" t="s">
        <v>2082</v>
      </c>
      <c r="K2132" s="175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5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78" t="str">
        <f t="shared" si="425"/>
        <v>1.13</v>
      </c>
      <c r="Z2132" s="26">
        <f t="shared" si="416"/>
        <v>747200</v>
      </c>
      <c r="AA2132" s="16">
        <v>1.22</v>
      </c>
      <c r="AB2132" s="35">
        <f t="shared" si="417"/>
        <v>806711.50442477886</v>
      </c>
      <c r="AC2132" s="27">
        <f t="shared" si="418"/>
        <v>166989.2814159292</v>
      </c>
      <c r="AD2132" s="174">
        <v>0.20699999999999999</v>
      </c>
      <c r="AE2132" s="173">
        <f t="shared" si="419"/>
        <v>0</v>
      </c>
      <c r="AF2132" s="173" t="str">
        <f>IF(AND(COUNTIFS($J$18:J2132,J2132)=1,AE2132=1),1,"")</f>
        <v/>
      </c>
      <c r="AG2132" s="173" t="str">
        <f>IF(C2132="","",IF(AND(COUNTIFS($J$18:J2132,J2132)=1,C2132&lt;&gt;""),1,""))</f>
        <v/>
      </c>
      <c r="AH2132" s="173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2083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2">
        <v>2022</v>
      </c>
      <c r="C2133" s="172">
        <v>1</v>
      </c>
      <c r="D2133" s="57" t="str">
        <f t="shared" si="413"/>
        <v>Q4</v>
      </c>
      <c r="E2133" s="16" t="s">
        <v>41</v>
      </c>
      <c r="F2133" s="172">
        <v>2022</v>
      </c>
      <c r="G2133" s="172">
        <v>4</v>
      </c>
      <c r="H2133" s="175"/>
      <c r="I2133" s="57" t="str">
        <f t="shared" si="414"/>
        <v>Q1</v>
      </c>
      <c r="J2133" s="175" t="s">
        <v>2084</v>
      </c>
      <c r="K2133" s="175" t="s">
        <v>2085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5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78" t="str">
        <f t="shared" si="425"/>
        <v>1.13</v>
      </c>
      <c r="Z2133" s="26">
        <f t="shared" si="416"/>
        <v>600000</v>
      </c>
      <c r="AA2133" s="16">
        <v>1.22</v>
      </c>
      <c r="AB2133" s="35">
        <f t="shared" si="417"/>
        <v>647787.61061946908</v>
      </c>
      <c r="AC2133" s="27">
        <f t="shared" si="418"/>
        <v>184813.80530973454</v>
      </c>
      <c r="AD2133" s="174">
        <v>0.2853</v>
      </c>
      <c r="AE2133" s="173">
        <f t="shared" si="419"/>
        <v>1</v>
      </c>
      <c r="AF2133" s="173">
        <f>IF(AND(COUNTIFS($J$18:J2133,J2133)=1,AE2133=1),1,"")</f>
        <v>1</v>
      </c>
      <c r="AG2133" s="173">
        <f>IF(C2133="","",IF(AND(COUNTIFS($J$18:J2133,J2133)=1,C2133&lt;&gt;""),1,""))</f>
        <v>1</v>
      </c>
      <c r="AH2133" s="173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2">
        <v>2022</v>
      </c>
      <c r="C2134" s="172">
        <v>2</v>
      </c>
      <c r="D2134" s="57" t="str">
        <f t="shared" si="413"/>
        <v>Q4</v>
      </c>
      <c r="E2134" s="16" t="s">
        <v>41</v>
      </c>
      <c r="F2134" s="172">
        <v>2022</v>
      </c>
      <c r="G2134" s="172">
        <v>4</v>
      </c>
      <c r="H2134" s="175"/>
      <c r="I2134" s="57" t="str">
        <f t="shared" si="414"/>
        <v>Q1</v>
      </c>
      <c r="J2134" s="175" t="s">
        <v>2086</v>
      </c>
      <c r="K2134" s="175" t="s">
        <v>2087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5"/>
        <v>MAIN UNIT</v>
      </c>
      <c r="Q2134" s="16" t="s">
        <v>56</v>
      </c>
      <c r="R2134" s="16" t="s">
        <v>2070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78" t="str">
        <f t="shared" si="425"/>
        <v>1.13</v>
      </c>
      <c r="Z2134" s="26">
        <f t="shared" si="416"/>
        <v>1000000</v>
      </c>
      <c r="AA2134" s="16">
        <v>1.22</v>
      </c>
      <c r="AB2134" s="35">
        <f t="shared" si="417"/>
        <v>1079646.0176991152</v>
      </c>
      <c r="AC2134" s="27">
        <f t="shared" si="418"/>
        <v>183539.82300884961</v>
      </c>
      <c r="AD2134" s="174">
        <v>0.17</v>
      </c>
      <c r="AE2134" s="173">
        <f t="shared" si="419"/>
        <v>1</v>
      </c>
      <c r="AF2134" s="173">
        <f>IF(AND(COUNTIFS($J$18:J2134,J2134)=1,AE2134=1),1,"")</f>
        <v>1</v>
      </c>
      <c r="AG2134" s="173">
        <f>IF(C2134="","",IF(AND(COUNTIFS($J$18:J2134,J2134)=1,C2134&lt;&gt;""),1,""))</f>
        <v>1</v>
      </c>
      <c r="AH2134" s="173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2">
        <v>2022</v>
      </c>
      <c r="C2135" s="172">
        <v>2</v>
      </c>
      <c r="D2135" s="57" t="str">
        <f t="shared" si="413"/>
        <v>Q4</v>
      </c>
      <c r="E2135" s="16" t="s">
        <v>41</v>
      </c>
      <c r="F2135" s="172">
        <v>2022</v>
      </c>
      <c r="G2135" s="172">
        <v>4</v>
      </c>
      <c r="H2135" s="175"/>
      <c r="I2135" s="57" t="str">
        <f t="shared" si="414"/>
        <v>Q1</v>
      </c>
      <c r="J2135" s="175" t="s">
        <v>2086</v>
      </c>
      <c r="K2135" s="175" t="s">
        <v>2087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5"/>
        <v>MAIN UNIT</v>
      </c>
      <c r="Q2135" s="16" t="s">
        <v>56</v>
      </c>
      <c r="R2135" s="16" t="s">
        <v>2070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78" t="str">
        <f t="shared" si="425"/>
        <v>1.13</v>
      </c>
      <c r="Z2135" s="26">
        <f t="shared" si="416"/>
        <v>810000</v>
      </c>
      <c r="AA2135" s="16">
        <v>1.22</v>
      </c>
      <c r="AB2135" s="35">
        <f t="shared" si="417"/>
        <v>874513.27433628333</v>
      </c>
      <c r="AC2135" s="27">
        <f t="shared" si="418"/>
        <v>148667.25663716818</v>
      </c>
      <c r="AD2135" s="174">
        <v>0.17</v>
      </c>
      <c r="AE2135" s="173">
        <f t="shared" si="419"/>
        <v>1</v>
      </c>
      <c r="AF2135" s="173" t="str">
        <f>IF(AND(COUNTIFS($J$18:J2135,J2135)=1,AE2135=1),1,"")</f>
        <v/>
      </c>
      <c r="AG2135" s="173" t="str">
        <f>IF(C2135="","",IF(AND(COUNTIFS($J$18:J2135,J2135)=1,C2135&lt;&gt;""),1,""))</f>
        <v/>
      </c>
      <c r="AH2135" s="173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2">
        <v>2022</v>
      </c>
      <c r="C2136" s="172">
        <v>3</v>
      </c>
      <c r="D2136" s="57" t="str">
        <f t="shared" si="413"/>
        <v>Q4</v>
      </c>
      <c r="E2136" s="16" t="s">
        <v>41</v>
      </c>
      <c r="F2136" s="172">
        <v>2022</v>
      </c>
      <c r="G2136" s="172">
        <v>4</v>
      </c>
      <c r="H2136" s="175"/>
      <c r="I2136" s="57" t="str">
        <f t="shared" si="414"/>
        <v>Q1</v>
      </c>
      <c r="J2136" s="175" t="s">
        <v>2088</v>
      </c>
      <c r="K2136" s="175" t="s">
        <v>2089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5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78" t="str">
        <f t="shared" si="425"/>
        <v>1.13</v>
      </c>
      <c r="Z2136" s="26">
        <f t="shared" si="416"/>
        <v>900000</v>
      </c>
      <c r="AA2136" s="16">
        <v>1.22</v>
      </c>
      <c r="AB2136" s="35">
        <f t="shared" si="417"/>
        <v>971681.41592920362</v>
      </c>
      <c r="AC2136" s="27">
        <f t="shared" si="418"/>
        <v>102415.22123893806</v>
      </c>
      <c r="AD2136" s="174">
        <v>0.10539999999999999</v>
      </c>
      <c r="AE2136" s="173">
        <f t="shared" si="419"/>
        <v>0</v>
      </c>
      <c r="AF2136" s="173" t="str">
        <f>IF(AND(COUNTIFS($J$18:J2136,J2136)=1,AE2136=1),1,"")</f>
        <v/>
      </c>
      <c r="AG2136" s="173">
        <f>IF(C2136="","",IF(AND(COUNTIFS($J$18:J2136,J2136)=1,C2136&lt;&gt;""),1,""))</f>
        <v>1</v>
      </c>
      <c r="AH2136" s="173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2083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2">
        <v>2022</v>
      </c>
      <c r="C2137" s="172">
        <v>1</v>
      </c>
      <c r="D2137" s="57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72">
        <v>2022</v>
      </c>
      <c r="G2137" s="172">
        <v>5</v>
      </c>
      <c r="H2137" s="175"/>
      <c r="I2137" s="57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5" t="s">
        <v>2090</v>
      </c>
      <c r="K2137" s="175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ref="P2137:P2200" si="428">IF(M2137="","",IF(AND(N2137&gt;0,L2137&lt;&gt;""),"MAIN UNIT",IF(AND(O2137&gt;0,L2137&lt;&gt;""),"SERVICE/ PARTS","C66 SERVICE/OTHERS")))</f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78" t="str">
        <f t="shared" si="425"/>
        <v>1.13</v>
      </c>
      <c r="Z2137" s="26">
        <f t="shared" ref="Z2137:Z2200" si="429">IF(X2137="","",X2137*MAX(O2137,N2137))</f>
        <v>1225000</v>
      </c>
      <c r="AA2137" s="16">
        <v>1.1950000000000001</v>
      </c>
      <c r="AB2137" s="35">
        <f t="shared" ref="AB2137:AB2200" si="430">IF(AND(R2137&lt;&gt;"C66",R2137&lt;&gt;""),Z2137/Y2137*AA2137,"")</f>
        <v>1295464.6017699116</v>
      </c>
      <c r="AC2137" s="27">
        <f t="shared" ref="AC2137:AC2200" si="431">IF(R2137&lt;&gt;"",AB2137*AD2137,"")</f>
        <v>226706.30530973451</v>
      </c>
      <c r="AD2137" s="174">
        <v>0.17499999999999999</v>
      </c>
      <c r="AE2137" s="173">
        <f t="shared" ref="AE2137:AE2200" si="432">IF(Q2137="","",IF(Q2137="Yes",1,0))</f>
        <v>0</v>
      </c>
      <c r="AF2137" s="173" t="str">
        <f>IF(AND(COUNTIFS($J$18:J2137,J2137)=1,AE2137=1),1,"")</f>
        <v/>
      </c>
      <c r="AG2137" s="173">
        <f>IF(C2137="","",IF(AND(COUNTIFS($J$18:J2137,J2137)=1,C2137&lt;&gt;""),1,""))</f>
        <v>1</v>
      </c>
      <c r="AH2137" s="173">
        <f>IF(G2137="","",IF(AND(COUNTIFS($J$18:J2137,J2137)=1,G2137&lt;&gt;""),1,""))</f>
        <v>1</v>
      </c>
      <c r="AI2137" s="28">
        <f t="shared" ref="AI2137:AI2200" si="433">IF(P2137="C66 SERVICE","",SUMIFS(AB:AB,F:F,F2137,G:G,G2137,E:E,E2137))</f>
        <v>44014086.982070781</v>
      </c>
      <c r="AJ2137" s="28">
        <f t="shared" ref="AJ2137:AJ2200" si="434">IF(P2137="C66 SERVICE","",SUMIFS(AC:AC,F:F,F2137,G:G,G2137,E:E,E2137))</f>
        <v>6419974.022188928</v>
      </c>
      <c r="AK2137" s="29">
        <f t="shared" ref="AK2137:AK2200" si="435">IF(AJ2137&gt;0,AJ2137/AI2137,"")</f>
        <v>0.14586180158193707</v>
      </c>
      <c r="AL2137" s="25"/>
      <c r="AM2137" s="25"/>
      <c r="AN2137" s="25"/>
      <c r="AO2137" s="25"/>
      <c r="AP2137" s="45" t="str">
        <f t="shared" ref="AP2137:AP2200" si="436">IF(F2137="","",F2137&amp;G2137)</f>
        <v>20225</v>
      </c>
      <c r="AQ2137" s="45" t="str">
        <f t="shared" ref="AQ2137:AQ2200" si="437">IF(W2137="","",F2137&amp;G2137&amp;W2137)</f>
        <v>20225RMB</v>
      </c>
    </row>
    <row r="2138" spans="1:43" s="15" customFormat="1">
      <c r="A2138" s="16" t="s">
        <v>40</v>
      </c>
      <c r="B2138" s="172">
        <v>2022</v>
      </c>
      <c r="C2138" s="172">
        <v>1</v>
      </c>
      <c r="D2138" s="57" t="str">
        <f t="shared" si="426"/>
        <v>Q4</v>
      </c>
      <c r="E2138" s="16" t="s">
        <v>41</v>
      </c>
      <c r="F2138" s="172">
        <v>2022</v>
      </c>
      <c r="G2138" s="172">
        <v>5</v>
      </c>
      <c r="H2138" s="175"/>
      <c r="I2138" s="57" t="str">
        <f t="shared" si="427"/>
        <v>Q1</v>
      </c>
      <c r="J2138" s="175" t="s">
        <v>2091</v>
      </c>
      <c r="K2138" s="175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28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78" t="str">
        <f t="shared" si="425"/>
        <v>1</v>
      </c>
      <c r="Z2138" s="26">
        <f t="shared" si="429"/>
        <v>18000000</v>
      </c>
      <c r="AA2138" s="16">
        <v>6.2799999999999995E-2</v>
      </c>
      <c r="AB2138" s="35">
        <f t="shared" si="430"/>
        <v>1130400</v>
      </c>
      <c r="AC2138" s="27">
        <f t="shared" si="431"/>
        <v>158934.24</v>
      </c>
      <c r="AD2138" s="174">
        <v>0.1406</v>
      </c>
      <c r="AE2138" s="173">
        <f t="shared" si="432"/>
        <v>0</v>
      </c>
      <c r="AF2138" s="173" t="str">
        <f>IF(AND(COUNTIFS($J$18:J2138,J2138)=1,AE2138=1),1,"")</f>
        <v/>
      </c>
      <c r="AG2138" s="173">
        <f>IF(C2138="","",IF(AND(COUNTIFS($J$18:J2138,J2138)=1,C2138&lt;&gt;""),1,""))</f>
        <v>1</v>
      </c>
      <c r="AH2138" s="173">
        <f>IF(G2138="","",IF(AND(COUNTIFS($J$18:J2138,J2138)=1,G2138&lt;&gt;""),1,""))</f>
        <v>1</v>
      </c>
      <c r="AI2138" s="28">
        <f t="shared" si="433"/>
        <v>44014086.982070781</v>
      </c>
      <c r="AJ2138" s="28">
        <f t="shared" si="434"/>
        <v>6419974.022188928</v>
      </c>
      <c r="AK2138" s="29">
        <f t="shared" si="435"/>
        <v>0.14586180158193707</v>
      </c>
      <c r="AL2138" s="25"/>
      <c r="AM2138" s="25"/>
      <c r="AN2138" s="25"/>
      <c r="AO2138" s="25"/>
      <c r="AP2138" s="45" t="str">
        <f t="shared" si="436"/>
        <v>20225</v>
      </c>
      <c r="AQ2138" s="45" t="str">
        <f t="shared" si="437"/>
        <v>20225JPY</v>
      </c>
    </row>
    <row r="2139" spans="1:43" s="15" customFormat="1">
      <c r="A2139" s="16" t="s">
        <v>40</v>
      </c>
      <c r="B2139" s="172">
        <v>2022</v>
      </c>
      <c r="C2139" s="172">
        <v>1</v>
      </c>
      <c r="D2139" s="57" t="str">
        <f t="shared" si="426"/>
        <v>Q4</v>
      </c>
      <c r="E2139" s="16" t="s">
        <v>41</v>
      </c>
      <c r="F2139" s="172">
        <v>2022</v>
      </c>
      <c r="G2139" s="172">
        <v>5</v>
      </c>
      <c r="H2139" s="175"/>
      <c r="I2139" s="57" t="str">
        <f t="shared" si="427"/>
        <v>Q1</v>
      </c>
      <c r="J2139" s="175" t="s">
        <v>2091</v>
      </c>
      <c r="K2139" s="175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28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78" t="str">
        <f t="shared" si="425"/>
        <v>1</v>
      </c>
      <c r="Z2139" s="26">
        <f t="shared" si="429"/>
        <v>18000000</v>
      </c>
      <c r="AA2139" s="16">
        <v>6.2799999999999995E-2</v>
      </c>
      <c r="AB2139" s="35">
        <f t="shared" si="430"/>
        <v>1130400</v>
      </c>
      <c r="AC2139" s="27">
        <f t="shared" si="431"/>
        <v>158934.24</v>
      </c>
      <c r="AD2139" s="174">
        <v>0.1406</v>
      </c>
      <c r="AE2139" s="173">
        <f t="shared" si="432"/>
        <v>0</v>
      </c>
      <c r="AF2139" s="173" t="str">
        <f>IF(AND(COUNTIFS($J$18:J2139,J2139)=1,AE2139=1),1,"")</f>
        <v/>
      </c>
      <c r="AG2139" s="173" t="str">
        <f>IF(C2139="","",IF(AND(COUNTIFS($J$18:J2139,J2139)=1,C2139&lt;&gt;""),1,""))</f>
        <v/>
      </c>
      <c r="AH2139" s="173" t="str">
        <f>IF(G2139="","",IF(AND(COUNTIFS($J$18:J2139,J2139)=1,G2139&lt;&gt;""),1,""))</f>
        <v/>
      </c>
      <c r="AI2139" s="28">
        <f t="shared" si="433"/>
        <v>44014086.982070781</v>
      </c>
      <c r="AJ2139" s="28">
        <f t="shared" si="434"/>
        <v>6419974.022188928</v>
      </c>
      <c r="AK2139" s="29">
        <f t="shared" si="435"/>
        <v>0.14586180158193707</v>
      </c>
      <c r="AL2139" s="25"/>
      <c r="AM2139" s="25"/>
      <c r="AN2139" s="25"/>
      <c r="AO2139" s="25"/>
      <c r="AP2139" s="45" t="str">
        <f t="shared" si="436"/>
        <v>20225</v>
      </c>
      <c r="AQ2139" s="45" t="str">
        <f t="shared" si="437"/>
        <v>20225JPY</v>
      </c>
    </row>
    <row r="2140" spans="1:43" s="15" customFormat="1">
      <c r="A2140" s="16" t="s">
        <v>40</v>
      </c>
      <c r="B2140" s="172">
        <v>2022</v>
      </c>
      <c r="C2140" s="172">
        <v>1</v>
      </c>
      <c r="D2140" s="57" t="str">
        <f t="shared" si="426"/>
        <v>Q4</v>
      </c>
      <c r="E2140" s="16" t="s">
        <v>41</v>
      </c>
      <c r="F2140" s="172">
        <v>2022</v>
      </c>
      <c r="G2140" s="172">
        <v>5</v>
      </c>
      <c r="H2140" s="175"/>
      <c r="I2140" s="57" t="str">
        <f t="shared" si="427"/>
        <v>Q1</v>
      </c>
      <c r="J2140" s="175" t="s">
        <v>2091</v>
      </c>
      <c r="K2140" s="175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28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78" t="str">
        <f t="shared" si="425"/>
        <v>1</v>
      </c>
      <c r="Z2140" s="26">
        <f t="shared" si="429"/>
        <v>11500000</v>
      </c>
      <c r="AA2140" s="16">
        <v>6.2799999999999995E-2</v>
      </c>
      <c r="AB2140" s="35">
        <f t="shared" si="430"/>
        <v>722199.99999999988</v>
      </c>
      <c r="AC2140" s="27">
        <f t="shared" si="431"/>
        <v>101541.31999999999</v>
      </c>
      <c r="AD2140" s="174">
        <v>0.1406</v>
      </c>
      <c r="AE2140" s="173">
        <f t="shared" si="432"/>
        <v>0</v>
      </c>
      <c r="AF2140" s="173" t="str">
        <f>IF(AND(COUNTIFS($J$18:J2140,J2140)=1,AE2140=1),1,"")</f>
        <v/>
      </c>
      <c r="AG2140" s="173" t="str">
        <f>IF(C2140="","",IF(AND(COUNTIFS($J$18:J2140,J2140)=1,C2140&lt;&gt;""),1,""))</f>
        <v/>
      </c>
      <c r="AH2140" s="173" t="str">
        <f>IF(G2140="","",IF(AND(COUNTIFS($J$18:J2140,J2140)=1,G2140&lt;&gt;""),1,""))</f>
        <v/>
      </c>
      <c r="AI2140" s="28">
        <f t="shared" si="433"/>
        <v>44014086.982070781</v>
      </c>
      <c r="AJ2140" s="28">
        <f t="shared" si="434"/>
        <v>6419974.022188928</v>
      </c>
      <c r="AK2140" s="29">
        <f t="shared" si="435"/>
        <v>0.14586180158193707</v>
      </c>
      <c r="AL2140" s="25"/>
      <c r="AM2140" s="25"/>
      <c r="AN2140" s="25"/>
      <c r="AO2140" s="25"/>
      <c r="AP2140" s="45" t="str">
        <f t="shared" si="436"/>
        <v>20225</v>
      </c>
      <c r="AQ2140" s="45" t="str">
        <f t="shared" si="437"/>
        <v>20225JPY</v>
      </c>
    </row>
    <row r="2141" spans="1:43" s="15" customFormat="1">
      <c r="A2141" s="16" t="s">
        <v>40</v>
      </c>
      <c r="B2141" s="172">
        <v>2022</v>
      </c>
      <c r="C2141" s="172">
        <v>1</v>
      </c>
      <c r="D2141" s="57" t="str">
        <f t="shared" si="426"/>
        <v>Q4</v>
      </c>
      <c r="E2141" s="16" t="s">
        <v>41</v>
      </c>
      <c r="F2141" s="172">
        <v>2022</v>
      </c>
      <c r="G2141" s="172">
        <v>5</v>
      </c>
      <c r="H2141" s="175"/>
      <c r="I2141" s="57" t="str">
        <f t="shared" si="427"/>
        <v>Q1</v>
      </c>
      <c r="J2141" s="175" t="s">
        <v>2091</v>
      </c>
      <c r="K2141" s="175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28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78" t="str">
        <f t="shared" si="425"/>
        <v>1</v>
      </c>
      <c r="Z2141" s="26">
        <f t="shared" si="429"/>
        <v>11500000</v>
      </c>
      <c r="AA2141" s="16">
        <v>6.2799999999999995E-2</v>
      </c>
      <c r="AB2141" s="35">
        <f t="shared" si="430"/>
        <v>722199.99999999988</v>
      </c>
      <c r="AC2141" s="27">
        <f t="shared" si="431"/>
        <v>101541.31999999999</v>
      </c>
      <c r="AD2141" s="174">
        <v>0.1406</v>
      </c>
      <c r="AE2141" s="173">
        <f t="shared" si="432"/>
        <v>0</v>
      </c>
      <c r="AF2141" s="173" t="str">
        <f>IF(AND(COUNTIFS($J$18:J2141,J2141)=1,AE2141=1),1,"")</f>
        <v/>
      </c>
      <c r="AG2141" s="173" t="str">
        <f>IF(C2141="","",IF(AND(COUNTIFS($J$18:J2141,J2141)=1,C2141&lt;&gt;""),1,""))</f>
        <v/>
      </c>
      <c r="AH2141" s="173" t="str">
        <f>IF(G2141="","",IF(AND(COUNTIFS($J$18:J2141,J2141)=1,G2141&lt;&gt;""),1,""))</f>
        <v/>
      </c>
      <c r="AI2141" s="28">
        <f t="shared" si="433"/>
        <v>44014086.982070781</v>
      </c>
      <c r="AJ2141" s="28">
        <f t="shared" si="434"/>
        <v>6419974.022188928</v>
      </c>
      <c r="AK2141" s="29">
        <f t="shared" si="435"/>
        <v>0.14586180158193707</v>
      </c>
      <c r="AL2141" s="25"/>
      <c r="AM2141" s="25"/>
      <c r="AN2141" s="25"/>
      <c r="AO2141" s="25"/>
      <c r="AP2141" s="45" t="str">
        <f t="shared" si="436"/>
        <v>20225</v>
      </c>
      <c r="AQ2141" s="45" t="str">
        <f t="shared" si="437"/>
        <v>20225JPY</v>
      </c>
    </row>
    <row r="2142" spans="1:43" s="15" customFormat="1">
      <c r="A2142" s="16" t="s">
        <v>40</v>
      </c>
      <c r="B2142" s="172">
        <v>2022</v>
      </c>
      <c r="C2142" s="172">
        <v>1</v>
      </c>
      <c r="D2142" s="57" t="str">
        <f t="shared" si="426"/>
        <v>Q4</v>
      </c>
      <c r="E2142" s="16" t="s">
        <v>41</v>
      </c>
      <c r="F2142" s="172">
        <v>2022</v>
      </c>
      <c r="G2142" s="172">
        <v>5</v>
      </c>
      <c r="H2142" s="175"/>
      <c r="I2142" s="57" t="str">
        <f t="shared" si="427"/>
        <v>Q1</v>
      </c>
      <c r="J2142" s="175" t="s">
        <v>2091</v>
      </c>
      <c r="K2142" s="175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28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78" t="str">
        <f t="shared" ref="Y2142:Y2205" si="438">IF(W2142="RMB","1.13", "1")</f>
        <v>1</v>
      </c>
      <c r="Z2142" s="26">
        <f t="shared" si="429"/>
        <v>11500000</v>
      </c>
      <c r="AA2142" s="16">
        <v>6.2799999999999995E-2</v>
      </c>
      <c r="AB2142" s="35">
        <f t="shared" si="430"/>
        <v>722199.99999999988</v>
      </c>
      <c r="AC2142" s="27">
        <f t="shared" si="431"/>
        <v>101541.31999999999</v>
      </c>
      <c r="AD2142" s="174">
        <v>0.1406</v>
      </c>
      <c r="AE2142" s="173">
        <f t="shared" si="432"/>
        <v>0</v>
      </c>
      <c r="AF2142" s="173" t="str">
        <f>IF(AND(COUNTIFS($J$18:J2142,J2142)=1,AE2142=1),1,"")</f>
        <v/>
      </c>
      <c r="AG2142" s="173" t="str">
        <f>IF(C2142="","",IF(AND(COUNTIFS($J$18:J2142,J2142)=1,C2142&lt;&gt;""),1,""))</f>
        <v/>
      </c>
      <c r="AH2142" s="173" t="str">
        <f>IF(G2142="","",IF(AND(COUNTIFS($J$18:J2142,J2142)=1,G2142&lt;&gt;""),1,""))</f>
        <v/>
      </c>
      <c r="AI2142" s="28">
        <f t="shared" si="433"/>
        <v>44014086.982070781</v>
      </c>
      <c r="AJ2142" s="28">
        <f t="shared" si="434"/>
        <v>6419974.022188928</v>
      </c>
      <c r="AK2142" s="29">
        <f t="shared" si="435"/>
        <v>0.14586180158193707</v>
      </c>
      <c r="AL2142" s="25"/>
      <c r="AM2142" s="25"/>
      <c r="AN2142" s="25"/>
      <c r="AO2142" s="25"/>
      <c r="AP2142" s="45" t="str">
        <f t="shared" si="436"/>
        <v>20225</v>
      </c>
      <c r="AQ2142" s="45" t="str">
        <f t="shared" si="437"/>
        <v>20225JPY</v>
      </c>
    </row>
    <row r="2143" spans="1:43" s="15" customFormat="1">
      <c r="A2143" s="16" t="s">
        <v>40</v>
      </c>
      <c r="B2143" s="172">
        <v>2022</v>
      </c>
      <c r="C2143" s="172">
        <v>1</v>
      </c>
      <c r="D2143" s="57" t="str">
        <f t="shared" si="426"/>
        <v>Q4</v>
      </c>
      <c r="E2143" s="16" t="s">
        <v>41</v>
      </c>
      <c r="F2143" s="172">
        <v>2022</v>
      </c>
      <c r="G2143" s="172">
        <v>5</v>
      </c>
      <c r="H2143" s="175"/>
      <c r="I2143" s="57" t="str">
        <f t="shared" si="427"/>
        <v>Q1</v>
      </c>
      <c r="J2143" s="175" t="s">
        <v>2091</v>
      </c>
      <c r="K2143" s="175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28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78" t="str">
        <f t="shared" si="438"/>
        <v>1</v>
      </c>
      <c r="Z2143" s="26">
        <f t="shared" si="429"/>
        <v>11500000</v>
      </c>
      <c r="AA2143" s="16">
        <v>6.2799999999999995E-2</v>
      </c>
      <c r="AB2143" s="35">
        <f t="shared" si="430"/>
        <v>722199.99999999988</v>
      </c>
      <c r="AC2143" s="27">
        <f t="shared" si="431"/>
        <v>101541.31999999999</v>
      </c>
      <c r="AD2143" s="174">
        <v>0.1406</v>
      </c>
      <c r="AE2143" s="173">
        <f t="shared" si="432"/>
        <v>0</v>
      </c>
      <c r="AF2143" s="173" t="str">
        <f>IF(AND(COUNTIFS($J$18:J2143,J2143)=1,AE2143=1),1,"")</f>
        <v/>
      </c>
      <c r="AG2143" s="173" t="str">
        <f>IF(C2143="","",IF(AND(COUNTIFS($J$18:J2143,J2143)=1,C2143&lt;&gt;""),1,""))</f>
        <v/>
      </c>
      <c r="AH2143" s="173" t="str">
        <f>IF(G2143="","",IF(AND(COUNTIFS($J$18:J2143,J2143)=1,G2143&lt;&gt;""),1,""))</f>
        <v/>
      </c>
      <c r="AI2143" s="28">
        <f t="shared" si="433"/>
        <v>44014086.982070781</v>
      </c>
      <c r="AJ2143" s="28">
        <f t="shared" si="434"/>
        <v>6419974.022188928</v>
      </c>
      <c r="AK2143" s="29">
        <f t="shared" si="435"/>
        <v>0.14586180158193707</v>
      </c>
      <c r="AL2143" s="25"/>
      <c r="AM2143" s="25"/>
      <c r="AN2143" s="25"/>
      <c r="AO2143" s="25"/>
      <c r="AP2143" s="45" t="str">
        <f t="shared" si="436"/>
        <v>20225</v>
      </c>
      <c r="AQ2143" s="45" t="str">
        <f t="shared" si="437"/>
        <v>20225JPY</v>
      </c>
    </row>
    <row r="2144" spans="1:43" s="15" customFormat="1">
      <c r="A2144" s="16" t="s">
        <v>40</v>
      </c>
      <c r="B2144" s="172">
        <v>2022</v>
      </c>
      <c r="C2144" s="172">
        <v>1</v>
      </c>
      <c r="D2144" s="57" t="str">
        <f t="shared" si="426"/>
        <v>Q4</v>
      </c>
      <c r="E2144" s="16" t="s">
        <v>41</v>
      </c>
      <c r="F2144" s="172">
        <v>2022</v>
      </c>
      <c r="G2144" s="172">
        <v>5</v>
      </c>
      <c r="H2144" s="175"/>
      <c r="I2144" s="57" t="str">
        <f t="shared" si="427"/>
        <v>Q1</v>
      </c>
      <c r="J2144" s="175" t="s">
        <v>2092</v>
      </c>
      <c r="K2144" s="175" t="s">
        <v>2093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28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78" t="str">
        <f t="shared" si="438"/>
        <v>1</v>
      </c>
      <c r="Z2144" s="26">
        <f t="shared" si="429"/>
        <v>18000000</v>
      </c>
      <c r="AA2144" s="16">
        <v>6.2799999999999995E-2</v>
      </c>
      <c r="AB2144" s="35">
        <f t="shared" si="430"/>
        <v>1130400</v>
      </c>
      <c r="AC2144" s="27">
        <f t="shared" si="431"/>
        <v>171142.56</v>
      </c>
      <c r="AD2144" s="174">
        <v>0.15140000000000001</v>
      </c>
      <c r="AE2144" s="173">
        <f t="shared" si="432"/>
        <v>0</v>
      </c>
      <c r="AF2144" s="173" t="str">
        <f>IF(AND(COUNTIFS($J$18:J2144,J2144)=1,AE2144=1),1,"")</f>
        <v/>
      </c>
      <c r="AG2144" s="173">
        <f>IF(C2144="","",IF(AND(COUNTIFS($J$18:J2144,J2144)=1,C2144&lt;&gt;""),1,""))</f>
        <v>1</v>
      </c>
      <c r="AH2144" s="173">
        <f>IF(G2144="","",IF(AND(COUNTIFS($J$18:J2144,J2144)=1,G2144&lt;&gt;""),1,""))</f>
        <v>1</v>
      </c>
      <c r="AI2144" s="28">
        <f t="shared" si="433"/>
        <v>44014086.982070781</v>
      </c>
      <c r="AJ2144" s="28">
        <f t="shared" si="434"/>
        <v>6419974.022188928</v>
      </c>
      <c r="AK2144" s="29">
        <f t="shared" si="435"/>
        <v>0.14586180158193707</v>
      </c>
      <c r="AL2144" s="25"/>
      <c r="AM2144" s="25"/>
      <c r="AN2144" s="25"/>
      <c r="AO2144" s="25"/>
      <c r="AP2144" s="45" t="str">
        <f t="shared" si="436"/>
        <v>20225</v>
      </c>
      <c r="AQ2144" s="45" t="str">
        <f t="shared" si="437"/>
        <v>20225JPY</v>
      </c>
    </row>
    <row r="2145" spans="1:43" s="15" customFormat="1">
      <c r="A2145" s="16" t="s">
        <v>40</v>
      </c>
      <c r="B2145" s="172">
        <v>2022</v>
      </c>
      <c r="C2145" s="172">
        <v>1</v>
      </c>
      <c r="D2145" s="57" t="str">
        <f t="shared" si="426"/>
        <v>Q4</v>
      </c>
      <c r="E2145" s="16" t="s">
        <v>41</v>
      </c>
      <c r="F2145" s="172">
        <v>2022</v>
      </c>
      <c r="G2145" s="172">
        <v>5</v>
      </c>
      <c r="H2145" s="175"/>
      <c r="I2145" s="57" t="str">
        <f t="shared" si="427"/>
        <v>Q1</v>
      </c>
      <c r="J2145" s="175" t="s">
        <v>2092</v>
      </c>
      <c r="K2145" s="175" t="s">
        <v>2093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28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78" t="str">
        <f t="shared" si="438"/>
        <v>1</v>
      </c>
      <c r="Z2145" s="26">
        <f t="shared" si="429"/>
        <v>18000000</v>
      </c>
      <c r="AA2145" s="16">
        <v>6.2799999999999995E-2</v>
      </c>
      <c r="AB2145" s="35">
        <f t="shared" si="430"/>
        <v>1130400</v>
      </c>
      <c r="AC2145" s="27">
        <f t="shared" si="431"/>
        <v>171142.56</v>
      </c>
      <c r="AD2145" s="174">
        <v>0.15140000000000001</v>
      </c>
      <c r="AE2145" s="173">
        <f t="shared" si="432"/>
        <v>0</v>
      </c>
      <c r="AF2145" s="173" t="str">
        <f>IF(AND(COUNTIFS($J$18:J2145,J2145)=1,AE2145=1),1,"")</f>
        <v/>
      </c>
      <c r="AG2145" s="173" t="str">
        <f>IF(C2145="","",IF(AND(COUNTIFS($J$18:J2145,J2145)=1,C2145&lt;&gt;""),1,""))</f>
        <v/>
      </c>
      <c r="AH2145" s="173" t="str">
        <f>IF(G2145="","",IF(AND(COUNTIFS($J$18:J2145,J2145)=1,G2145&lt;&gt;""),1,""))</f>
        <v/>
      </c>
      <c r="AI2145" s="28">
        <f t="shared" si="433"/>
        <v>44014086.982070781</v>
      </c>
      <c r="AJ2145" s="28">
        <f t="shared" si="434"/>
        <v>6419974.022188928</v>
      </c>
      <c r="AK2145" s="29">
        <f t="shared" si="435"/>
        <v>0.14586180158193707</v>
      </c>
      <c r="AL2145" s="25"/>
      <c r="AM2145" s="25"/>
      <c r="AN2145" s="25"/>
      <c r="AO2145" s="25"/>
      <c r="AP2145" s="45" t="str">
        <f t="shared" si="436"/>
        <v>20225</v>
      </c>
      <c r="AQ2145" s="45" t="str">
        <f t="shared" si="437"/>
        <v>20225JPY</v>
      </c>
    </row>
    <row r="2146" spans="1:43" s="15" customFormat="1">
      <c r="A2146" s="16" t="s">
        <v>40</v>
      </c>
      <c r="B2146" s="172">
        <v>2022</v>
      </c>
      <c r="C2146" s="172">
        <v>1</v>
      </c>
      <c r="D2146" s="57" t="str">
        <f t="shared" si="426"/>
        <v>Q4</v>
      </c>
      <c r="E2146" s="16" t="s">
        <v>41</v>
      </c>
      <c r="F2146" s="172">
        <v>2022</v>
      </c>
      <c r="G2146" s="172">
        <v>5</v>
      </c>
      <c r="H2146" s="175"/>
      <c r="I2146" s="57" t="str">
        <f t="shared" si="427"/>
        <v>Q1</v>
      </c>
      <c r="J2146" s="175" t="s">
        <v>2092</v>
      </c>
      <c r="K2146" s="175" t="s">
        <v>2093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28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78" t="str">
        <f t="shared" si="438"/>
        <v>1</v>
      </c>
      <c r="Z2146" s="26">
        <f t="shared" si="429"/>
        <v>13453405</v>
      </c>
      <c r="AA2146" s="16">
        <v>6.2799999999999995E-2</v>
      </c>
      <c r="AB2146" s="35">
        <f t="shared" si="430"/>
        <v>844873.83399999992</v>
      </c>
      <c r="AC2146" s="27">
        <f t="shared" si="431"/>
        <v>127913.8984676</v>
      </c>
      <c r="AD2146" s="174">
        <v>0.15140000000000001</v>
      </c>
      <c r="AE2146" s="173">
        <f t="shared" si="432"/>
        <v>0</v>
      </c>
      <c r="AF2146" s="173" t="str">
        <f>IF(AND(COUNTIFS($J$18:J2146,J2146)=1,AE2146=1),1,"")</f>
        <v/>
      </c>
      <c r="AG2146" s="173" t="str">
        <f>IF(C2146="","",IF(AND(COUNTIFS($J$18:J2146,J2146)=1,C2146&lt;&gt;""),1,""))</f>
        <v/>
      </c>
      <c r="AH2146" s="173" t="str">
        <f>IF(G2146="","",IF(AND(COUNTIFS($J$18:J2146,J2146)=1,G2146&lt;&gt;""),1,""))</f>
        <v/>
      </c>
      <c r="AI2146" s="28">
        <f t="shared" si="433"/>
        <v>44014086.982070781</v>
      </c>
      <c r="AJ2146" s="28">
        <f t="shared" si="434"/>
        <v>6419974.022188928</v>
      </c>
      <c r="AK2146" s="29">
        <f t="shared" si="435"/>
        <v>0.14586180158193707</v>
      </c>
      <c r="AL2146" s="25"/>
      <c r="AM2146" s="25"/>
      <c r="AN2146" s="25"/>
      <c r="AO2146" s="25"/>
      <c r="AP2146" s="45" t="str">
        <f t="shared" si="436"/>
        <v>20225</v>
      </c>
      <c r="AQ2146" s="45" t="str">
        <f t="shared" si="437"/>
        <v>20225JPY</v>
      </c>
    </row>
    <row r="2147" spans="1:43" s="15" customFormat="1">
      <c r="A2147" s="16" t="s">
        <v>40</v>
      </c>
      <c r="B2147" s="172">
        <v>2022</v>
      </c>
      <c r="C2147" s="172">
        <v>1</v>
      </c>
      <c r="D2147" s="57" t="str">
        <f t="shared" si="426"/>
        <v>Q4</v>
      </c>
      <c r="E2147" s="16" t="s">
        <v>41</v>
      </c>
      <c r="F2147" s="172">
        <v>2022</v>
      </c>
      <c r="G2147" s="172">
        <v>5</v>
      </c>
      <c r="H2147" s="175"/>
      <c r="I2147" s="57" t="str">
        <f t="shared" si="427"/>
        <v>Q1</v>
      </c>
      <c r="J2147" s="175" t="s">
        <v>2092</v>
      </c>
      <c r="K2147" s="175" t="s">
        <v>2093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28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78" t="str">
        <f t="shared" si="438"/>
        <v>1</v>
      </c>
      <c r="Z2147" s="26">
        <f t="shared" si="429"/>
        <v>13453405</v>
      </c>
      <c r="AA2147" s="16">
        <v>6.2799999999999995E-2</v>
      </c>
      <c r="AB2147" s="35">
        <f t="shared" si="430"/>
        <v>844873.83399999992</v>
      </c>
      <c r="AC2147" s="27">
        <f t="shared" si="431"/>
        <v>127913.8984676</v>
      </c>
      <c r="AD2147" s="174">
        <v>0.15140000000000001</v>
      </c>
      <c r="AE2147" s="173">
        <f t="shared" si="432"/>
        <v>0</v>
      </c>
      <c r="AF2147" s="173" t="str">
        <f>IF(AND(COUNTIFS($J$18:J2147,J2147)=1,AE2147=1),1,"")</f>
        <v/>
      </c>
      <c r="AG2147" s="173" t="str">
        <f>IF(C2147="","",IF(AND(COUNTIFS($J$18:J2147,J2147)=1,C2147&lt;&gt;""),1,""))</f>
        <v/>
      </c>
      <c r="AH2147" s="173" t="str">
        <f>IF(G2147="","",IF(AND(COUNTIFS($J$18:J2147,J2147)=1,G2147&lt;&gt;""),1,""))</f>
        <v/>
      </c>
      <c r="AI2147" s="28">
        <f t="shared" si="433"/>
        <v>44014086.982070781</v>
      </c>
      <c r="AJ2147" s="28">
        <f t="shared" si="434"/>
        <v>6419974.022188928</v>
      </c>
      <c r="AK2147" s="29">
        <f t="shared" si="435"/>
        <v>0.14586180158193707</v>
      </c>
      <c r="AL2147" s="25"/>
      <c r="AM2147" s="25"/>
      <c r="AN2147" s="25"/>
      <c r="AO2147" s="25"/>
      <c r="AP2147" s="45" t="str">
        <f t="shared" si="436"/>
        <v>20225</v>
      </c>
      <c r="AQ2147" s="45" t="str">
        <f t="shared" si="437"/>
        <v>20225JPY</v>
      </c>
    </row>
    <row r="2148" spans="1:43" s="15" customFormat="1">
      <c r="A2148" s="16" t="s">
        <v>40</v>
      </c>
      <c r="B2148" s="172">
        <v>2022</v>
      </c>
      <c r="C2148" s="172">
        <v>1</v>
      </c>
      <c r="D2148" s="57" t="str">
        <f t="shared" si="426"/>
        <v>Q4</v>
      </c>
      <c r="E2148" s="16" t="s">
        <v>41</v>
      </c>
      <c r="F2148" s="172">
        <v>2022</v>
      </c>
      <c r="G2148" s="172">
        <v>5</v>
      </c>
      <c r="H2148" s="175"/>
      <c r="I2148" s="57" t="str">
        <f t="shared" si="427"/>
        <v>Q1</v>
      </c>
      <c r="J2148" s="175" t="s">
        <v>2094</v>
      </c>
      <c r="K2148" s="175" t="s">
        <v>2095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28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78" t="str">
        <f t="shared" si="438"/>
        <v>1.13</v>
      </c>
      <c r="Z2148" s="26">
        <f t="shared" si="429"/>
        <v>495000</v>
      </c>
      <c r="AA2148" s="16">
        <v>1.1950000000000001</v>
      </c>
      <c r="AB2148" s="35">
        <f t="shared" si="430"/>
        <v>523473.45132743369</v>
      </c>
      <c r="AC2148" s="27">
        <f t="shared" si="431"/>
        <v>98151.27212389381</v>
      </c>
      <c r="AD2148" s="174">
        <v>0.1875</v>
      </c>
      <c r="AE2148" s="173">
        <f t="shared" si="432"/>
        <v>1</v>
      </c>
      <c r="AF2148" s="173">
        <f>IF(AND(COUNTIFS($J$18:J2148,J2148)=1,AE2148=1),1,"")</f>
        <v>1</v>
      </c>
      <c r="AG2148" s="173">
        <f>IF(C2148="","",IF(AND(COUNTIFS($J$18:J2148,J2148)=1,C2148&lt;&gt;""),1,""))</f>
        <v>1</v>
      </c>
      <c r="AH2148" s="173">
        <f>IF(G2148="","",IF(AND(COUNTIFS($J$18:J2148,J2148)=1,G2148&lt;&gt;""),1,""))</f>
        <v>1</v>
      </c>
      <c r="AI2148" s="28">
        <f t="shared" si="433"/>
        <v>44014086.982070781</v>
      </c>
      <c r="AJ2148" s="28">
        <f t="shared" si="434"/>
        <v>6419974.022188928</v>
      </c>
      <c r="AK2148" s="29">
        <f t="shared" si="435"/>
        <v>0.14586180158193707</v>
      </c>
      <c r="AL2148" s="25"/>
      <c r="AM2148" s="25"/>
      <c r="AN2148" s="25"/>
      <c r="AO2148" s="25"/>
      <c r="AP2148" s="45" t="str">
        <f t="shared" si="436"/>
        <v>20225</v>
      </c>
      <c r="AQ2148" s="45" t="str">
        <f t="shared" si="437"/>
        <v>20225RMB</v>
      </c>
    </row>
    <row r="2149" spans="1:43" s="15" customFormat="1">
      <c r="A2149" s="16" t="s">
        <v>40</v>
      </c>
      <c r="B2149" s="172">
        <v>2022</v>
      </c>
      <c r="C2149" s="172">
        <v>1</v>
      </c>
      <c r="D2149" s="57" t="str">
        <f t="shared" si="426"/>
        <v>Q4</v>
      </c>
      <c r="E2149" s="16" t="s">
        <v>41</v>
      </c>
      <c r="F2149" s="172">
        <v>2022</v>
      </c>
      <c r="G2149" s="172">
        <v>5</v>
      </c>
      <c r="H2149" s="175"/>
      <c r="I2149" s="57" t="str">
        <f t="shared" si="427"/>
        <v>Q1</v>
      </c>
      <c r="J2149" s="175" t="s">
        <v>2094</v>
      </c>
      <c r="K2149" s="175" t="s">
        <v>2095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28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78" t="str">
        <f t="shared" si="438"/>
        <v>1.13</v>
      </c>
      <c r="Z2149" s="26">
        <f t="shared" si="429"/>
        <v>955900</v>
      </c>
      <c r="AA2149" s="16">
        <v>1.1950000000000001</v>
      </c>
      <c r="AB2149" s="35">
        <f t="shared" si="430"/>
        <v>1010885.3982300886</v>
      </c>
      <c r="AC2149" s="27">
        <f t="shared" si="431"/>
        <v>189541.01216814161</v>
      </c>
      <c r="AD2149" s="174">
        <v>0.1875</v>
      </c>
      <c r="AE2149" s="173">
        <f t="shared" si="432"/>
        <v>1</v>
      </c>
      <c r="AF2149" s="173" t="str">
        <f>IF(AND(COUNTIFS($J$18:J2149,J2149)=1,AE2149=1),1,"")</f>
        <v/>
      </c>
      <c r="AG2149" s="173" t="str">
        <f>IF(C2149="","",IF(AND(COUNTIFS($J$18:J2149,J2149)=1,C2149&lt;&gt;""),1,""))</f>
        <v/>
      </c>
      <c r="AH2149" s="173" t="str">
        <f>IF(G2149="","",IF(AND(COUNTIFS($J$18:J2149,J2149)=1,G2149&lt;&gt;""),1,""))</f>
        <v/>
      </c>
      <c r="AI2149" s="28">
        <f t="shared" si="433"/>
        <v>44014086.982070781</v>
      </c>
      <c r="AJ2149" s="28">
        <f t="shared" si="434"/>
        <v>6419974.022188928</v>
      </c>
      <c r="AK2149" s="29">
        <f t="shared" si="435"/>
        <v>0.14586180158193707</v>
      </c>
      <c r="AL2149" s="25"/>
      <c r="AM2149" s="25"/>
      <c r="AN2149" s="25"/>
      <c r="AO2149" s="25"/>
      <c r="AP2149" s="45" t="str">
        <f t="shared" si="436"/>
        <v>20225</v>
      </c>
      <c r="AQ2149" s="45" t="str">
        <f t="shared" si="437"/>
        <v>20225RMB</v>
      </c>
    </row>
    <row r="2150" spans="1:43" s="15" customFormat="1">
      <c r="A2150" s="16" t="s">
        <v>40</v>
      </c>
      <c r="B2150" s="172">
        <v>2022</v>
      </c>
      <c r="C2150" s="172">
        <v>2</v>
      </c>
      <c r="D2150" s="57" t="str">
        <f t="shared" si="426"/>
        <v>Q4</v>
      </c>
      <c r="E2150" s="16" t="s">
        <v>41</v>
      </c>
      <c r="F2150" s="172">
        <v>2022</v>
      </c>
      <c r="G2150" s="172">
        <v>5</v>
      </c>
      <c r="H2150" s="175"/>
      <c r="I2150" s="57" t="str">
        <f t="shared" si="427"/>
        <v>Q1</v>
      </c>
      <c r="J2150" s="175" t="s">
        <v>2096</v>
      </c>
      <c r="K2150" s="175" t="s">
        <v>2097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28"/>
        <v>MAIN UNIT</v>
      </c>
      <c r="Q2150" s="16" t="s">
        <v>1864</v>
      </c>
      <c r="R2150" s="16" t="s">
        <v>2070</v>
      </c>
      <c r="S2150" s="16" t="s">
        <v>2098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78" t="str">
        <f t="shared" si="438"/>
        <v>1</v>
      </c>
      <c r="Z2150" s="26">
        <f t="shared" si="429"/>
        <v>9000000</v>
      </c>
      <c r="AA2150" s="16">
        <v>6.2799999999999995E-2</v>
      </c>
      <c r="AB2150" s="35">
        <f t="shared" si="430"/>
        <v>565200</v>
      </c>
      <c r="AC2150" s="27">
        <f t="shared" si="431"/>
        <v>92014.56</v>
      </c>
      <c r="AD2150" s="174">
        <v>0.1628</v>
      </c>
      <c r="AE2150" s="173">
        <f t="shared" si="432"/>
        <v>0</v>
      </c>
      <c r="AF2150" s="173" t="str">
        <f>IF(AND(COUNTIFS($J$18:J2150,J2150)=1,AE2150=1),1,"")</f>
        <v/>
      </c>
      <c r="AG2150" s="173">
        <f>IF(C2150="","",IF(AND(COUNTIFS($J$18:J2150,J2150)=1,C2150&lt;&gt;""),1,""))</f>
        <v>1</v>
      </c>
      <c r="AH2150" s="173">
        <f>IF(G2150="","",IF(AND(COUNTIFS($J$18:J2150,J2150)=1,G2150&lt;&gt;""),1,""))</f>
        <v>1</v>
      </c>
      <c r="AI2150" s="28">
        <f t="shared" si="433"/>
        <v>44014086.982070781</v>
      </c>
      <c r="AJ2150" s="28">
        <f t="shared" si="434"/>
        <v>6419974.022188928</v>
      </c>
      <c r="AK2150" s="29">
        <f t="shared" si="435"/>
        <v>0.14586180158193707</v>
      </c>
      <c r="AL2150" s="25"/>
      <c r="AM2150" s="25"/>
      <c r="AN2150" s="25"/>
      <c r="AO2150" s="25"/>
      <c r="AP2150" s="45" t="str">
        <f t="shared" si="436"/>
        <v>20225</v>
      </c>
      <c r="AQ2150" s="45" t="str">
        <f t="shared" si="437"/>
        <v>20225JPY</v>
      </c>
    </row>
    <row r="2151" spans="1:43" s="15" customFormat="1">
      <c r="A2151" s="16" t="s">
        <v>40</v>
      </c>
      <c r="B2151" s="172">
        <v>2022</v>
      </c>
      <c r="C2151" s="172">
        <v>2</v>
      </c>
      <c r="D2151" s="57" t="str">
        <f t="shared" si="426"/>
        <v>Q4</v>
      </c>
      <c r="E2151" s="16" t="s">
        <v>41</v>
      </c>
      <c r="F2151" s="172">
        <v>2022</v>
      </c>
      <c r="G2151" s="172">
        <v>5</v>
      </c>
      <c r="H2151" s="175"/>
      <c r="I2151" s="57" t="str">
        <f t="shared" si="427"/>
        <v>Q1</v>
      </c>
      <c r="J2151" s="175" t="s">
        <v>2096</v>
      </c>
      <c r="K2151" s="175" t="s">
        <v>2097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28"/>
        <v>MAIN UNIT</v>
      </c>
      <c r="Q2151" s="16" t="s">
        <v>1864</v>
      </c>
      <c r="R2151" s="16" t="s">
        <v>2070</v>
      </c>
      <c r="S2151" s="16" t="s">
        <v>2098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78" t="str">
        <f t="shared" si="438"/>
        <v>1</v>
      </c>
      <c r="Z2151" s="26">
        <f t="shared" si="429"/>
        <v>9000000</v>
      </c>
      <c r="AA2151" s="16">
        <v>6.2799999999999995E-2</v>
      </c>
      <c r="AB2151" s="35">
        <f t="shared" si="430"/>
        <v>565200</v>
      </c>
      <c r="AC2151" s="27">
        <f t="shared" si="431"/>
        <v>92014.56</v>
      </c>
      <c r="AD2151" s="174">
        <v>0.1628</v>
      </c>
      <c r="AE2151" s="173">
        <f t="shared" si="432"/>
        <v>0</v>
      </c>
      <c r="AF2151" s="173" t="str">
        <f>IF(AND(COUNTIFS($J$18:J2151,J2151)=1,AE2151=1),1,"")</f>
        <v/>
      </c>
      <c r="AG2151" s="173" t="str">
        <f>IF(C2151="","",IF(AND(COUNTIFS($J$18:J2151,J2151)=1,C2151&lt;&gt;""),1,""))</f>
        <v/>
      </c>
      <c r="AH2151" s="173" t="str">
        <f>IF(G2151="","",IF(AND(COUNTIFS($J$18:J2151,J2151)=1,G2151&lt;&gt;""),1,""))</f>
        <v/>
      </c>
      <c r="AI2151" s="28">
        <f t="shared" si="433"/>
        <v>44014086.982070781</v>
      </c>
      <c r="AJ2151" s="28">
        <f t="shared" si="434"/>
        <v>6419974.022188928</v>
      </c>
      <c r="AK2151" s="29">
        <f t="shared" si="435"/>
        <v>0.14586180158193707</v>
      </c>
      <c r="AL2151" s="25"/>
      <c r="AM2151" s="25"/>
      <c r="AN2151" s="25"/>
      <c r="AO2151" s="25"/>
      <c r="AP2151" s="45" t="str">
        <f t="shared" si="436"/>
        <v>20225</v>
      </c>
      <c r="AQ2151" s="45" t="str">
        <f t="shared" si="437"/>
        <v>20225JPY</v>
      </c>
    </row>
    <row r="2152" spans="1:43" s="15" customFormat="1">
      <c r="A2152" s="16" t="s">
        <v>40</v>
      </c>
      <c r="B2152" s="172">
        <v>2022</v>
      </c>
      <c r="C2152" s="172">
        <v>2</v>
      </c>
      <c r="D2152" s="57" t="str">
        <f t="shared" si="426"/>
        <v>Q4</v>
      </c>
      <c r="E2152" s="16" t="s">
        <v>41</v>
      </c>
      <c r="F2152" s="172">
        <v>2022</v>
      </c>
      <c r="G2152" s="172">
        <v>5</v>
      </c>
      <c r="H2152" s="175"/>
      <c r="I2152" s="57" t="str">
        <f t="shared" si="427"/>
        <v>Q1</v>
      </c>
      <c r="J2152" s="175" t="s">
        <v>2099</v>
      </c>
      <c r="K2152" s="175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28"/>
        <v>MAIN UNIT</v>
      </c>
      <c r="Q2152" s="16" t="s">
        <v>48</v>
      </c>
      <c r="R2152" s="16" t="s">
        <v>2070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78" t="str">
        <f t="shared" si="438"/>
        <v>1.13</v>
      </c>
      <c r="Z2152" s="26">
        <f t="shared" si="429"/>
        <v>561000</v>
      </c>
      <c r="AA2152" s="16">
        <v>1.1950000000000001</v>
      </c>
      <c r="AB2152" s="35">
        <f t="shared" si="430"/>
        <v>593269.91150442488</v>
      </c>
      <c r="AC2152" s="27">
        <f t="shared" si="431"/>
        <v>97177.6115044248</v>
      </c>
      <c r="AD2152" s="174">
        <v>0.1638</v>
      </c>
      <c r="AE2152" s="173">
        <f t="shared" si="432"/>
        <v>0</v>
      </c>
      <c r="AF2152" s="173" t="str">
        <f>IF(AND(COUNTIFS($J$18:J2152,J2152)=1,AE2152=1),1,"")</f>
        <v/>
      </c>
      <c r="AG2152" s="173">
        <f>IF(C2152="","",IF(AND(COUNTIFS($J$18:J2152,J2152)=1,C2152&lt;&gt;""),1,""))</f>
        <v>1</v>
      </c>
      <c r="AH2152" s="173">
        <f>IF(G2152="","",IF(AND(COUNTIFS($J$18:J2152,J2152)=1,G2152&lt;&gt;""),1,""))</f>
        <v>1</v>
      </c>
      <c r="AI2152" s="28">
        <f t="shared" si="433"/>
        <v>44014086.982070781</v>
      </c>
      <c r="AJ2152" s="28">
        <f t="shared" si="434"/>
        <v>6419974.022188928</v>
      </c>
      <c r="AK2152" s="29">
        <f t="shared" si="435"/>
        <v>0.14586180158193707</v>
      </c>
      <c r="AL2152" s="25"/>
      <c r="AM2152" s="25"/>
      <c r="AN2152" s="25"/>
      <c r="AO2152" s="25"/>
      <c r="AP2152" s="45" t="str">
        <f t="shared" si="436"/>
        <v>20225</v>
      </c>
      <c r="AQ2152" s="45" t="str">
        <f t="shared" si="437"/>
        <v>20225RMB</v>
      </c>
    </row>
    <row r="2153" spans="1:43" s="15" customFormat="1">
      <c r="A2153" s="16" t="s">
        <v>40</v>
      </c>
      <c r="B2153" s="172">
        <v>2022</v>
      </c>
      <c r="C2153" s="172">
        <v>2</v>
      </c>
      <c r="D2153" s="57" t="str">
        <f t="shared" si="426"/>
        <v>Q4</v>
      </c>
      <c r="E2153" s="16" t="s">
        <v>41</v>
      </c>
      <c r="F2153" s="172">
        <v>2022</v>
      </c>
      <c r="G2153" s="172">
        <v>5</v>
      </c>
      <c r="H2153" s="175"/>
      <c r="I2153" s="57" t="str">
        <f t="shared" si="427"/>
        <v>Q1</v>
      </c>
      <c r="J2153" s="175" t="s">
        <v>2100</v>
      </c>
      <c r="K2153" s="175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28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78" t="str">
        <f t="shared" si="438"/>
        <v>1</v>
      </c>
      <c r="Z2153" s="26">
        <f t="shared" si="429"/>
        <v>18000000</v>
      </c>
      <c r="AA2153" s="16">
        <v>6.2799999999999995E-2</v>
      </c>
      <c r="AB2153" s="35">
        <f t="shared" si="430"/>
        <v>1130400</v>
      </c>
      <c r="AC2153" s="27">
        <f t="shared" si="431"/>
        <v>193298.40000000002</v>
      </c>
      <c r="AD2153" s="174">
        <v>0.17100000000000001</v>
      </c>
      <c r="AE2153" s="173">
        <f t="shared" si="432"/>
        <v>0</v>
      </c>
      <c r="AF2153" s="173" t="str">
        <f>IF(AND(COUNTIFS($J$18:J2153,J2153)=1,AE2153=1),1,"")</f>
        <v/>
      </c>
      <c r="AG2153" s="173">
        <f>IF(C2153="","",IF(AND(COUNTIFS($J$18:J2153,J2153)=1,C2153&lt;&gt;""),1,""))</f>
        <v>1</v>
      </c>
      <c r="AH2153" s="173">
        <f>IF(G2153="","",IF(AND(COUNTIFS($J$18:J2153,J2153)=1,G2153&lt;&gt;""),1,""))</f>
        <v>1</v>
      </c>
      <c r="AI2153" s="28">
        <f t="shared" si="433"/>
        <v>44014086.982070781</v>
      </c>
      <c r="AJ2153" s="28">
        <f t="shared" si="434"/>
        <v>6419974.022188928</v>
      </c>
      <c r="AK2153" s="29">
        <f t="shared" si="435"/>
        <v>0.14586180158193707</v>
      </c>
      <c r="AL2153" s="25"/>
      <c r="AM2153" s="25"/>
      <c r="AN2153" s="25"/>
      <c r="AO2153" s="25"/>
      <c r="AP2153" s="45" t="str">
        <f t="shared" si="436"/>
        <v>20225</v>
      </c>
      <c r="AQ2153" s="45" t="str">
        <f t="shared" si="437"/>
        <v>20225JPY</v>
      </c>
    </row>
    <row r="2154" spans="1:43" s="15" customFormat="1">
      <c r="A2154" s="16" t="s">
        <v>40</v>
      </c>
      <c r="B2154" s="172">
        <v>2022</v>
      </c>
      <c r="C2154" s="172">
        <v>2</v>
      </c>
      <c r="D2154" s="57" t="str">
        <f t="shared" si="426"/>
        <v>Q4</v>
      </c>
      <c r="E2154" s="16" t="s">
        <v>41</v>
      </c>
      <c r="F2154" s="172">
        <v>2022</v>
      </c>
      <c r="G2154" s="172">
        <v>5</v>
      </c>
      <c r="H2154" s="175"/>
      <c r="I2154" s="57" t="str">
        <f t="shared" si="427"/>
        <v>Q1</v>
      </c>
      <c r="J2154" s="175" t="s">
        <v>2100</v>
      </c>
      <c r="K2154" s="175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28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78" t="str">
        <f t="shared" si="438"/>
        <v>1</v>
      </c>
      <c r="Z2154" s="26">
        <f t="shared" si="429"/>
        <v>18000000</v>
      </c>
      <c r="AA2154" s="16">
        <v>6.2799999999999995E-2</v>
      </c>
      <c r="AB2154" s="35">
        <f t="shared" si="430"/>
        <v>1130400</v>
      </c>
      <c r="AC2154" s="27">
        <f t="shared" si="431"/>
        <v>193298.40000000002</v>
      </c>
      <c r="AD2154" s="174">
        <v>0.17100000000000001</v>
      </c>
      <c r="AE2154" s="173">
        <f t="shared" si="432"/>
        <v>0</v>
      </c>
      <c r="AF2154" s="173" t="str">
        <f>IF(AND(COUNTIFS($J$18:J2154,J2154)=1,AE2154=1),1,"")</f>
        <v/>
      </c>
      <c r="AG2154" s="173" t="str">
        <f>IF(C2154="","",IF(AND(COUNTIFS($J$18:J2154,J2154)=1,C2154&lt;&gt;""),1,""))</f>
        <v/>
      </c>
      <c r="AH2154" s="173" t="str">
        <f>IF(G2154="","",IF(AND(COUNTIFS($J$18:J2154,J2154)=1,G2154&lt;&gt;""),1,""))</f>
        <v/>
      </c>
      <c r="AI2154" s="28">
        <f t="shared" si="433"/>
        <v>44014086.982070781</v>
      </c>
      <c r="AJ2154" s="28">
        <f t="shared" si="434"/>
        <v>6419974.022188928</v>
      </c>
      <c r="AK2154" s="29">
        <f t="shared" si="435"/>
        <v>0.14586180158193707</v>
      </c>
      <c r="AL2154" s="25"/>
      <c r="AM2154" s="25"/>
      <c r="AN2154" s="25"/>
      <c r="AO2154" s="25"/>
      <c r="AP2154" s="45" t="str">
        <f t="shared" si="436"/>
        <v>20225</v>
      </c>
      <c r="AQ2154" s="45" t="str">
        <f t="shared" si="437"/>
        <v>20225JPY</v>
      </c>
    </row>
    <row r="2155" spans="1:43" s="15" customFormat="1">
      <c r="A2155" s="16" t="s">
        <v>40</v>
      </c>
      <c r="B2155" s="172">
        <v>2022</v>
      </c>
      <c r="C2155" s="172">
        <v>2</v>
      </c>
      <c r="D2155" s="57" t="str">
        <f t="shared" si="426"/>
        <v>Q4</v>
      </c>
      <c r="E2155" s="16" t="s">
        <v>41</v>
      </c>
      <c r="F2155" s="172">
        <v>2022</v>
      </c>
      <c r="G2155" s="172">
        <v>5</v>
      </c>
      <c r="H2155" s="175"/>
      <c r="I2155" s="57" t="str">
        <f t="shared" si="427"/>
        <v>Q1</v>
      </c>
      <c r="J2155" s="175" t="s">
        <v>2100</v>
      </c>
      <c r="K2155" s="175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28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78" t="str">
        <f t="shared" si="438"/>
        <v>1</v>
      </c>
      <c r="Z2155" s="26">
        <f t="shared" si="429"/>
        <v>18000000</v>
      </c>
      <c r="AA2155" s="16">
        <v>6.2799999999999995E-2</v>
      </c>
      <c r="AB2155" s="35">
        <f t="shared" si="430"/>
        <v>1130400</v>
      </c>
      <c r="AC2155" s="27">
        <f t="shared" si="431"/>
        <v>193298.40000000002</v>
      </c>
      <c r="AD2155" s="174">
        <v>0.17100000000000001</v>
      </c>
      <c r="AE2155" s="173">
        <f t="shared" si="432"/>
        <v>0</v>
      </c>
      <c r="AF2155" s="173" t="str">
        <f>IF(AND(COUNTIFS($J$18:J2155,J2155)=1,AE2155=1),1,"")</f>
        <v/>
      </c>
      <c r="AG2155" s="173" t="str">
        <f>IF(C2155="","",IF(AND(COUNTIFS($J$18:J2155,J2155)=1,C2155&lt;&gt;""),1,""))</f>
        <v/>
      </c>
      <c r="AH2155" s="173" t="str">
        <f>IF(G2155="","",IF(AND(COUNTIFS($J$18:J2155,J2155)=1,G2155&lt;&gt;""),1,""))</f>
        <v/>
      </c>
      <c r="AI2155" s="28">
        <f t="shared" si="433"/>
        <v>44014086.982070781</v>
      </c>
      <c r="AJ2155" s="28">
        <f t="shared" si="434"/>
        <v>6419974.022188928</v>
      </c>
      <c r="AK2155" s="29">
        <f t="shared" si="435"/>
        <v>0.14586180158193707</v>
      </c>
      <c r="AL2155" s="25"/>
      <c r="AM2155" s="25"/>
      <c r="AN2155" s="25"/>
      <c r="AO2155" s="25"/>
      <c r="AP2155" s="45" t="str">
        <f t="shared" si="436"/>
        <v>20225</v>
      </c>
      <c r="AQ2155" s="45" t="str">
        <f t="shared" si="437"/>
        <v>20225JPY</v>
      </c>
    </row>
    <row r="2156" spans="1:43" s="15" customFormat="1">
      <c r="A2156" s="16" t="s">
        <v>40</v>
      </c>
      <c r="B2156" s="172">
        <v>2022</v>
      </c>
      <c r="C2156" s="172">
        <v>2</v>
      </c>
      <c r="D2156" s="57" t="str">
        <f t="shared" si="426"/>
        <v>Q4</v>
      </c>
      <c r="E2156" s="16" t="s">
        <v>41</v>
      </c>
      <c r="F2156" s="172">
        <v>2022</v>
      </c>
      <c r="G2156" s="172">
        <v>5</v>
      </c>
      <c r="H2156" s="175"/>
      <c r="I2156" s="57" t="str">
        <f t="shared" si="427"/>
        <v>Q1</v>
      </c>
      <c r="J2156" s="175" t="s">
        <v>2100</v>
      </c>
      <c r="K2156" s="175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28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78" t="str">
        <f t="shared" si="438"/>
        <v>1</v>
      </c>
      <c r="Z2156" s="26">
        <f t="shared" si="429"/>
        <v>16000000</v>
      </c>
      <c r="AA2156" s="16">
        <v>6.2799999999999995E-2</v>
      </c>
      <c r="AB2156" s="35">
        <f t="shared" si="430"/>
        <v>1004799.9999999999</v>
      </c>
      <c r="AC2156" s="27">
        <f t="shared" si="431"/>
        <v>171820.79999999999</v>
      </c>
      <c r="AD2156" s="174">
        <v>0.17100000000000001</v>
      </c>
      <c r="AE2156" s="173">
        <f t="shared" si="432"/>
        <v>0</v>
      </c>
      <c r="AF2156" s="173" t="str">
        <f>IF(AND(COUNTIFS($J$18:J2156,J2156)=1,AE2156=1),1,"")</f>
        <v/>
      </c>
      <c r="AG2156" s="173" t="str">
        <f>IF(C2156="","",IF(AND(COUNTIFS($J$18:J2156,J2156)=1,C2156&lt;&gt;""),1,""))</f>
        <v/>
      </c>
      <c r="AH2156" s="173" t="str">
        <f>IF(G2156="","",IF(AND(COUNTIFS($J$18:J2156,J2156)=1,G2156&lt;&gt;""),1,""))</f>
        <v/>
      </c>
      <c r="AI2156" s="28">
        <f t="shared" si="433"/>
        <v>44014086.982070781</v>
      </c>
      <c r="AJ2156" s="28">
        <f t="shared" si="434"/>
        <v>6419974.022188928</v>
      </c>
      <c r="AK2156" s="29">
        <f t="shared" si="435"/>
        <v>0.14586180158193707</v>
      </c>
      <c r="AL2156" s="25"/>
      <c r="AM2156" s="25"/>
      <c r="AN2156" s="25"/>
      <c r="AO2156" s="25"/>
      <c r="AP2156" s="45" t="str">
        <f t="shared" si="436"/>
        <v>20225</v>
      </c>
      <c r="AQ2156" s="45" t="str">
        <f t="shared" si="437"/>
        <v>20225JPY</v>
      </c>
    </row>
    <row r="2157" spans="1:43" s="15" customFormat="1">
      <c r="A2157" s="16" t="s">
        <v>40</v>
      </c>
      <c r="B2157" s="172">
        <v>2022</v>
      </c>
      <c r="C2157" s="172">
        <v>2</v>
      </c>
      <c r="D2157" s="57" t="str">
        <f t="shared" si="426"/>
        <v>Q4</v>
      </c>
      <c r="E2157" s="16" t="s">
        <v>41</v>
      </c>
      <c r="F2157" s="172">
        <v>2022</v>
      </c>
      <c r="G2157" s="172">
        <v>5</v>
      </c>
      <c r="H2157" s="175"/>
      <c r="I2157" s="57" t="str">
        <f t="shared" si="427"/>
        <v>Q1</v>
      </c>
      <c r="J2157" s="175" t="s">
        <v>2100</v>
      </c>
      <c r="K2157" s="175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28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78" t="str">
        <f t="shared" si="438"/>
        <v>1</v>
      </c>
      <c r="Z2157" s="26">
        <f t="shared" si="429"/>
        <v>16000000</v>
      </c>
      <c r="AA2157" s="16">
        <v>6.2799999999999995E-2</v>
      </c>
      <c r="AB2157" s="35">
        <f t="shared" si="430"/>
        <v>1004799.9999999999</v>
      </c>
      <c r="AC2157" s="27">
        <f t="shared" si="431"/>
        <v>171820.79999999999</v>
      </c>
      <c r="AD2157" s="174">
        <v>0.17100000000000001</v>
      </c>
      <c r="AE2157" s="173">
        <f t="shared" si="432"/>
        <v>0</v>
      </c>
      <c r="AF2157" s="173" t="str">
        <f>IF(AND(COUNTIFS($J$18:J2157,J2157)=1,AE2157=1),1,"")</f>
        <v/>
      </c>
      <c r="AG2157" s="173" t="str">
        <f>IF(C2157="","",IF(AND(COUNTIFS($J$18:J2157,J2157)=1,C2157&lt;&gt;""),1,""))</f>
        <v/>
      </c>
      <c r="AH2157" s="173" t="str">
        <f>IF(G2157="","",IF(AND(COUNTIFS($J$18:J2157,J2157)=1,G2157&lt;&gt;""),1,""))</f>
        <v/>
      </c>
      <c r="AI2157" s="28">
        <f t="shared" si="433"/>
        <v>44014086.982070781</v>
      </c>
      <c r="AJ2157" s="28">
        <f t="shared" si="434"/>
        <v>6419974.022188928</v>
      </c>
      <c r="AK2157" s="29">
        <f t="shared" si="435"/>
        <v>0.14586180158193707</v>
      </c>
      <c r="AL2157" s="25"/>
      <c r="AM2157" s="25"/>
      <c r="AN2157" s="25"/>
      <c r="AO2157" s="25"/>
      <c r="AP2157" s="45" t="str">
        <f t="shared" si="436"/>
        <v>20225</v>
      </c>
      <c r="AQ2157" s="45" t="str">
        <f t="shared" si="437"/>
        <v>20225JPY</v>
      </c>
    </row>
    <row r="2158" spans="1:43" s="15" customFormat="1">
      <c r="A2158" s="16" t="s">
        <v>40</v>
      </c>
      <c r="B2158" s="172">
        <v>2022</v>
      </c>
      <c r="C2158" s="172">
        <v>2</v>
      </c>
      <c r="D2158" s="57" t="str">
        <f t="shared" si="426"/>
        <v>Q4</v>
      </c>
      <c r="E2158" s="16" t="s">
        <v>41</v>
      </c>
      <c r="F2158" s="172">
        <v>2022</v>
      </c>
      <c r="G2158" s="172">
        <v>5</v>
      </c>
      <c r="H2158" s="175"/>
      <c r="I2158" s="57" t="str">
        <f t="shared" si="427"/>
        <v>Q1</v>
      </c>
      <c r="J2158" s="175" t="s">
        <v>2100</v>
      </c>
      <c r="K2158" s="175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28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78" t="str">
        <f t="shared" si="438"/>
        <v>1</v>
      </c>
      <c r="Z2158" s="26">
        <f t="shared" si="429"/>
        <v>11000000</v>
      </c>
      <c r="AA2158" s="16">
        <v>6.2799999999999995E-2</v>
      </c>
      <c r="AB2158" s="35">
        <f t="shared" si="430"/>
        <v>690800</v>
      </c>
      <c r="AC2158" s="27">
        <f t="shared" si="431"/>
        <v>118126.8</v>
      </c>
      <c r="AD2158" s="174">
        <v>0.17100000000000001</v>
      </c>
      <c r="AE2158" s="173">
        <f t="shared" si="432"/>
        <v>0</v>
      </c>
      <c r="AF2158" s="173" t="str">
        <f>IF(AND(COUNTIFS($J$18:J2158,J2158)=1,AE2158=1),1,"")</f>
        <v/>
      </c>
      <c r="AG2158" s="173" t="str">
        <f>IF(C2158="","",IF(AND(COUNTIFS($J$18:J2158,J2158)=1,C2158&lt;&gt;""),1,""))</f>
        <v/>
      </c>
      <c r="AH2158" s="173" t="str">
        <f>IF(G2158="","",IF(AND(COUNTIFS($J$18:J2158,J2158)=1,G2158&lt;&gt;""),1,""))</f>
        <v/>
      </c>
      <c r="AI2158" s="28">
        <f t="shared" si="433"/>
        <v>44014086.982070781</v>
      </c>
      <c r="AJ2158" s="28">
        <f t="shared" si="434"/>
        <v>6419974.022188928</v>
      </c>
      <c r="AK2158" s="29">
        <f t="shared" si="435"/>
        <v>0.14586180158193707</v>
      </c>
      <c r="AL2158" s="25"/>
      <c r="AM2158" s="25"/>
      <c r="AN2158" s="25"/>
      <c r="AO2158" s="25"/>
      <c r="AP2158" s="45" t="str">
        <f t="shared" si="436"/>
        <v>20225</v>
      </c>
      <c r="AQ2158" s="45" t="str">
        <f t="shared" si="437"/>
        <v>20225JPY</v>
      </c>
    </row>
    <row r="2159" spans="1:43" s="15" customFormat="1">
      <c r="A2159" s="16" t="s">
        <v>40</v>
      </c>
      <c r="B2159" s="172">
        <v>2022</v>
      </c>
      <c r="C2159" s="172">
        <v>2</v>
      </c>
      <c r="D2159" s="57" t="str">
        <f t="shared" si="426"/>
        <v>Q4</v>
      </c>
      <c r="E2159" s="16" t="s">
        <v>41</v>
      </c>
      <c r="F2159" s="172">
        <v>2022</v>
      </c>
      <c r="G2159" s="172">
        <v>5</v>
      </c>
      <c r="H2159" s="175"/>
      <c r="I2159" s="57" t="str">
        <f t="shared" si="427"/>
        <v>Q1</v>
      </c>
      <c r="J2159" s="175" t="s">
        <v>2100</v>
      </c>
      <c r="K2159" s="175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28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78" t="str">
        <f t="shared" si="438"/>
        <v>1</v>
      </c>
      <c r="Z2159" s="26">
        <f t="shared" si="429"/>
        <v>11000000</v>
      </c>
      <c r="AA2159" s="16">
        <v>6.2799999999999995E-2</v>
      </c>
      <c r="AB2159" s="35">
        <f t="shared" si="430"/>
        <v>690800</v>
      </c>
      <c r="AC2159" s="27">
        <f t="shared" si="431"/>
        <v>118126.8</v>
      </c>
      <c r="AD2159" s="174">
        <v>0.17100000000000001</v>
      </c>
      <c r="AE2159" s="173">
        <f t="shared" si="432"/>
        <v>0</v>
      </c>
      <c r="AF2159" s="173" t="str">
        <f>IF(AND(COUNTIFS($J$18:J2159,J2159)=1,AE2159=1),1,"")</f>
        <v/>
      </c>
      <c r="AG2159" s="173" t="str">
        <f>IF(C2159="","",IF(AND(COUNTIFS($J$18:J2159,J2159)=1,C2159&lt;&gt;""),1,""))</f>
        <v/>
      </c>
      <c r="AH2159" s="173" t="str">
        <f>IF(G2159="","",IF(AND(COUNTIFS($J$18:J2159,J2159)=1,G2159&lt;&gt;""),1,""))</f>
        <v/>
      </c>
      <c r="AI2159" s="28">
        <f t="shared" si="433"/>
        <v>44014086.982070781</v>
      </c>
      <c r="AJ2159" s="28">
        <f t="shared" si="434"/>
        <v>6419974.022188928</v>
      </c>
      <c r="AK2159" s="29">
        <f t="shared" si="435"/>
        <v>0.14586180158193707</v>
      </c>
      <c r="AL2159" s="25"/>
      <c r="AM2159" s="25"/>
      <c r="AN2159" s="25"/>
      <c r="AO2159" s="25"/>
      <c r="AP2159" s="45" t="str">
        <f t="shared" si="436"/>
        <v>20225</v>
      </c>
      <c r="AQ2159" s="45" t="str">
        <f t="shared" si="437"/>
        <v>20225JPY</v>
      </c>
    </row>
    <row r="2160" spans="1:43" s="15" customFormat="1">
      <c r="A2160" s="16" t="s">
        <v>40</v>
      </c>
      <c r="B2160" s="172">
        <v>2022</v>
      </c>
      <c r="C2160" s="172">
        <v>2</v>
      </c>
      <c r="D2160" s="57" t="str">
        <f t="shared" si="426"/>
        <v>Q4</v>
      </c>
      <c r="E2160" s="16" t="s">
        <v>41</v>
      </c>
      <c r="F2160" s="172">
        <v>2022</v>
      </c>
      <c r="G2160" s="172">
        <v>5</v>
      </c>
      <c r="H2160" s="175"/>
      <c r="I2160" s="57" t="str">
        <f t="shared" si="427"/>
        <v>Q1</v>
      </c>
      <c r="J2160" s="175" t="s">
        <v>2100</v>
      </c>
      <c r="K2160" s="175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28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78" t="str">
        <f t="shared" si="438"/>
        <v>1</v>
      </c>
      <c r="Z2160" s="26">
        <f t="shared" si="429"/>
        <v>11000000</v>
      </c>
      <c r="AA2160" s="16">
        <v>6.2799999999999995E-2</v>
      </c>
      <c r="AB2160" s="35">
        <f t="shared" si="430"/>
        <v>690800</v>
      </c>
      <c r="AC2160" s="27">
        <f t="shared" si="431"/>
        <v>118126.8</v>
      </c>
      <c r="AD2160" s="174">
        <v>0.17100000000000001</v>
      </c>
      <c r="AE2160" s="173">
        <f t="shared" si="432"/>
        <v>0</v>
      </c>
      <c r="AF2160" s="173" t="str">
        <f>IF(AND(COUNTIFS($J$18:J2160,J2160)=1,AE2160=1),1,"")</f>
        <v/>
      </c>
      <c r="AG2160" s="173" t="str">
        <f>IF(C2160="","",IF(AND(COUNTIFS($J$18:J2160,J2160)=1,C2160&lt;&gt;""),1,""))</f>
        <v/>
      </c>
      <c r="AH2160" s="173" t="str">
        <f>IF(G2160="","",IF(AND(COUNTIFS($J$18:J2160,J2160)=1,G2160&lt;&gt;""),1,""))</f>
        <v/>
      </c>
      <c r="AI2160" s="28">
        <f t="shared" si="433"/>
        <v>44014086.982070781</v>
      </c>
      <c r="AJ2160" s="28">
        <f t="shared" si="434"/>
        <v>6419974.022188928</v>
      </c>
      <c r="AK2160" s="29">
        <f t="shared" si="435"/>
        <v>0.14586180158193707</v>
      </c>
      <c r="AL2160" s="25"/>
      <c r="AM2160" s="25"/>
      <c r="AN2160" s="25"/>
      <c r="AO2160" s="25"/>
      <c r="AP2160" s="45" t="str">
        <f t="shared" si="436"/>
        <v>20225</v>
      </c>
      <c r="AQ2160" s="45" t="str">
        <f t="shared" si="437"/>
        <v>20225JPY</v>
      </c>
    </row>
    <row r="2161" spans="1:43" s="15" customFormat="1">
      <c r="A2161" s="16" t="s">
        <v>40</v>
      </c>
      <c r="B2161" s="172">
        <v>2022</v>
      </c>
      <c r="C2161" s="172">
        <v>2</v>
      </c>
      <c r="D2161" s="57" t="str">
        <f t="shared" si="426"/>
        <v>Q4</v>
      </c>
      <c r="E2161" s="16" t="s">
        <v>41</v>
      </c>
      <c r="F2161" s="172">
        <v>2022</v>
      </c>
      <c r="G2161" s="172">
        <v>5</v>
      </c>
      <c r="H2161" s="175"/>
      <c r="I2161" s="57" t="str">
        <f t="shared" si="427"/>
        <v>Q1</v>
      </c>
      <c r="J2161" s="175" t="s">
        <v>2100</v>
      </c>
      <c r="K2161" s="175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28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78" t="str">
        <f t="shared" si="438"/>
        <v>1</v>
      </c>
      <c r="Z2161" s="26">
        <f t="shared" si="429"/>
        <v>11000000</v>
      </c>
      <c r="AA2161" s="16">
        <v>6.2799999999999995E-2</v>
      </c>
      <c r="AB2161" s="35">
        <f t="shared" si="430"/>
        <v>690800</v>
      </c>
      <c r="AC2161" s="27">
        <f t="shared" si="431"/>
        <v>118126.8</v>
      </c>
      <c r="AD2161" s="174">
        <v>0.17100000000000001</v>
      </c>
      <c r="AE2161" s="173">
        <f t="shared" si="432"/>
        <v>0</v>
      </c>
      <c r="AF2161" s="173" t="str">
        <f>IF(AND(COUNTIFS($J$18:J2161,J2161)=1,AE2161=1),1,"")</f>
        <v/>
      </c>
      <c r="AG2161" s="173" t="str">
        <f>IF(C2161="","",IF(AND(COUNTIFS($J$18:J2161,J2161)=1,C2161&lt;&gt;""),1,""))</f>
        <v/>
      </c>
      <c r="AH2161" s="173" t="str">
        <f>IF(G2161="","",IF(AND(COUNTIFS($J$18:J2161,J2161)=1,G2161&lt;&gt;""),1,""))</f>
        <v/>
      </c>
      <c r="AI2161" s="28">
        <f t="shared" si="433"/>
        <v>44014086.982070781</v>
      </c>
      <c r="AJ2161" s="28">
        <f t="shared" si="434"/>
        <v>6419974.022188928</v>
      </c>
      <c r="AK2161" s="29">
        <f t="shared" si="435"/>
        <v>0.14586180158193707</v>
      </c>
      <c r="AL2161" s="25"/>
      <c r="AM2161" s="25"/>
      <c r="AN2161" s="25"/>
      <c r="AO2161" s="25"/>
      <c r="AP2161" s="45" t="str">
        <f t="shared" si="436"/>
        <v>20225</v>
      </c>
      <c r="AQ2161" s="45" t="str">
        <f t="shared" si="437"/>
        <v>20225JPY</v>
      </c>
    </row>
    <row r="2162" spans="1:43" s="15" customFormat="1">
      <c r="A2162" s="16" t="s">
        <v>40</v>
      </c>
      <c r="B2162" s="172">
        <v>2022</v>
      </c>
      <c r="C2162" s="172">
        <v>2</v>
      </c>
      <c r="D2162" s="57" t="str">
        <f t="shared" si="426"/>
        <v>Q4</v>
      </c>
      <c r="E2162" s="16" t="s">
        <v>41</v>
      </c>
      <c r="F2162" s="172">
        <v>2022</v>
      </c>
      <c r="G2162" s="172">
        <v>5</v>
      </c>
      <c r="H2162" s="175"/>
      <c r="I2162" s="57" t="str">
        <f t="shared" si="427"/>
        <v>Q1</v>
      </c>
      <c r="J2162" s="175" t="s">
        <v>2100</v>
      </c>
      <c r="K2162" s="175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28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78" t="str">
        <f t="shared" si="438"/>
        <v>1</v>
      </c>
      <c r="Z2162" s="26">
        <f t="shared" si="429"/>
        <v>11000000</v>
      </c>
      <c r="AA2162" s="16">
        <v>6.2799999999999995E-2</v>
      </c>
      <c r="AB2162" s="35">
        <f t="shared" si="430"/>
        <v>690800</v>
      </c>
      <c r="AC2162" s="27">
        <f t="shared" si="431"/>
        <v>118126.8</v>
      </c>
      <c r="AD2162" s="174">
        <v>0.17100000000000001</v>
      </c>
      <c r="AE2162" s="173">
        <f t="shared" si="432"/>
        <v>0</v>
      </c>
      <c r="AF2162" s="173" t="str">
        <f>IF(AND(COUNTIFS($J$18:J2162,J2162)=1,AE2162=1),1,"")</f>
        <v/>
      </c>
      <c r="AG2162" s="173" t="str">
        <f>IF(C2162="","",IF(AND(COUNTIFS($J$18:J2162,J2162)=1,C2162&lt;&gt;""),1,""))</f>
        <v/>
      </c>
      <c r="AH2162" s="173" t="str">
        <f>IF(G2162="","",IF(AND(COUNTIFS($J$18:J2162,J2162)=1,G2162&lt;&gt;""),1,""))</f>
        <v/>
      </c>
      <c r="AI2162" s="28">
        <f t="shared" si="433"/>
        <v>44014086.982070781</v>
      </c>
      <c r="AJ2162" s="28">
        <f t="shared" si="434"/>
        <v>6419974.022188928</v>
      </c>
      <c r="AK2162" s="29">
        <f t="shared" si="435"/>
        <v>0.14586180158193707</v>
      </c>
      <c r="AL2162" s="25"/>
      <c r="AM2162" s="25"/>
      <c r="AN2162" s="25"/>
      <c r="AO2162" s="25"/>
      <c r="AP2162" s="45" t="str">
        <f t="shared" si="436"/>
        <v>20225</v>
      </c>
      <c r="AQ2162" s="45" t="str">
        <f t="shared" si="437"/>
        <v>20225JPY</v>
      </c>
    </row>
    <row r="2163" spans="1:43" s="15" customFormat="1">
      <c r="A2163" s="16" t="s">
        <v>40</v>
      </c>
      <c r="B2163" s="172">
        <v>2022</v>
      </c>
      <c r="C2163" s="172">
        <v>2</v>
      </c>
      <c r="D2163" s="57" t="str">
        <f t="shared" si="426"/>
        <v>Q4</v>
      </c>
      <c r="E2163" s="16" t="s">
        <v>41</v>
      </c>
      <c r="F2163" s="172">
        <v>2022</v>
      </c>
      <c r="G2163" s="172">
        <v>5</v>
      </c>
      <c r="H2163" s="175"/>
      <c r="I2163" s="57" t="str">
        <f t="shared" si="427"/>
        <v>Q1</v>
      </c>
      <c r="J2163" s="175" t="s">
        <v>2101</v>
      </c>
      <c r="K2163" s="175" t="s">
        <v>2102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28"/>
        <v>MAIN UNIT</v>
      </c>
      <c r="Q2163" s="16" t="s">
        <v>56</v>
      </c>
      <c r="R2163" s="16" t="s">
        <v>49</v>
      </c>
      <c r="S2163" s="16" t="s">
        <v>38</v>
      </c>
      <c r="T2163" s="16" t="s">
        <v>2103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78" t="str">
        <f t="shared" si="438"/>
        <v>1.13</v>
      </c>
      <c r="Z2163" s="26">
        <f t="shared" si="429"/>
        <v>810000</v>
      </c>
      <c r="AA2163" s="16">
        <v>1.1950000000000001</v>
      </c>
      <c r="AB2163" s="35">
        <f t="shared" si="430"/>
        <v>856592.92035398248</v>
      </c>
      <c r="AC2163" s="27">
        <f t="shared" si="431"/>
        <v>147162.66371681419</v>
      </c>
      <c r="AD2163" s="174">
        <v>0.17180000000000001</v>
      </c>
      <c r="AE2163" s="173">
        <f t="shared" si="432"/>
        <v>1</v>
      </c>
      <c r="AF2163" s="173">
        <f>IF(AND(COUNTIFS($J$18:J2163,J2163)=1,AE2163=1),1,"")</f>
        <v>1</v>
      </c>
      <c r="AG2163" s="173">
        <f>IF(C2163="","",IF(AND(COUNTIFS($J$18:J2163,J2163)=1,C2163&lt;&gt;""),1,""))</f>
        <v>1</v>
      </c>
      <c r="AH2163" s="173">
        <f>IF(G2163="","",IF(AND(COUNTIFS($J$18:J2163,J2163)=1,G2163&lt;&gt;""),1,""))</f>
        <v>1</v>
      </c>
      <c r="AI2163" s="28">
        <f t="shared" si="433"/>
        <v>44014086.982070781</v>
      </c>
      <c r="AJ2163" s="28">
        <f t="shared" si="434"/>
        <v>6419974.022188928</v>
      </c>
      <c r="AK2163" s="29">
        <f t="shared" si="435"/>
        <v>0.14586180158193707</v>
      </c>
      <c r="AL2163" s="25"/>
      <c r="AM2163" s="25"/>
      <c r="AN2163" s="25"/>
      <c r="AO2163" s="25"/>
      <c r="AP2163" s="45" t="str">
        <f t="shared" si="436"/>
        <v>20225</v>
      </c>
      <c r="AQ2163" s="45" t="str">
        <f t="shared" si="437"/>
        <v>20225RMB</v>
      </c>
    </row>
    <row r="2164" spans="1:43" s="15" customFormat="1">
      <c r="A2164" s="16" t="s">
        <v>40</v>
      </c>
      <c r="B2164" s="172">
        <v>2022</v>
      </c>
      <c r="C2164" s="172">
        <v>3</v>
      </c>
      <c r="D2164" s="57" t="str">
        <f t="shared" si="426"/>
        <v>Q4</v>
      </c>
      <c r="E2164" s="16" t="s">
        <v>41</v>
      </c>
      <c r="F2164" s="172">
        <v>2022</v>
      </c>
      <c r="G2164" s="172">
        <v>5</v>
      </c>
      <c r="H2164" s="175"/>
      <c r="I2164" s="57" t="str">
        <f t="shared" si="427"/>
        <v>Q1</v>
      </c>
      <c r="J2164" s="175" t="s">
        <v>2104</v>
      </c>
      <c r="K2164" s="175" t="s">
        <v>2105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28"/>
        <v>MAIN UNIT</v>
      </c>
      <c r="Q2164" s="16" t="s">
        <v>48</v>
      </c>
      <c r="R2164" s="16" t="s">
        <v>49</v>
      </c>
      <c r="S2164" s="16" t="s">
        <v>38</v>
      </c>
      <c r="T2164" s="16" t="s">
        <v>2103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78" t="str">
        <f t="shared" si="438"/>
        <v>1.13</v>
      </c>
      <c r="Z2164" s="26">
        <f t="shared" si="429"/>
        <v>647900</v>
      </c>
      <c r="AA2164" s="16">
        <v>1.1950000000000001</v>
      </c>
      <c r="AB2164" s="35">
        <f t="shared" si="430"/>
        <v>685168.5840707965</v>
      </c>
      <c r="AC2164" s="27">
        <f t="shared" si="431"/>
        <v>96608.770353982298</v>
      </c>
      <c r="AD2164" s="174">
        <v>0.14099999999999999</v>
      </c>
      <c r="AE2164" s="173">
        <f t="shared" si="432"/>
        <v>0</v>
      </c>
      <c r="AF2164" s="173" t="str">
        <f>IF(AND(COUNTIFS($J$18:J2164,J2164)=1,AE2164=1),1,"")</f>
        <v/>
      </c>
      <c r="AG2164" s="173">
        <f>IF(C2164="","",IF(AND(COUNTIFS($J$18:J2164,J2164)=1,C2164&lt;&gt;""),1,""))</f>
        <v>1</v>
      </c>
      <c r="AH2164" s="173">
        <f>IF(G2164="","",IF(AND(COUNTIFS($J$18:J2164,J2164)=1,G2164&lt;&gt;""),1,""))</f>
        <v>1</v>
      </c>
      <c r="AI2164" s="28">
        <f t="shared" si="433"/>
        <v>44014086.982070781</v>
      </c>
      <c r="AJ2164" s="28">
        <f t="shared" si="434"/>
        <v>6419974.022188928</v>
      </c>
      <c r="AK2164" s="29">
        <f t="shared" si="435"/>
        <v>0.14586180158193707</v>
      </c>
      <c r="AL2164" s="25"/>
      <c r="AM2164" s="25"/>
      <c r="AN2164" s="25"/>
      <c r="AO2164" s="25"/>
      <c r="AP2164" s="45" t="str">
        <f t="shared" si="436"/>
        <v>20225</v>
      </c>
      <c r="AQ2164" s="45" t="str">
        <f t="shared" si="437"/>
        <v>20225RMB</v>
      </c>
    </row>
    <row r="2165" spans="1:43" s="15" customFormat="1">
      <c r="A2165" s="16" t="s">
        <v>40</v>
      </c>
      <c r="B2165" s="172">
        <v>2022</v>
      </c>
      <c r="C2165" s="172">
        <v>3</v>
      </c>
      <c r="D2165" s="57" t="str">
        <f t="shared" si="426"/>
        <v>Q4</v>
      </c>
      <c r="E2165" s="16" t="s">
        <v>41</v>
      </c>
      <c r="F2165" s="172">
        <v>2022</v>
      </c>
      <c r="G2165" s="172">
        <v>5</v>
      </c>
      <c r="H2165" s="175"/>
      <c r="I2165" s="57" t="str">
        <f t="shared" si="427"/>
        <v>Q1</v>
      </c>
      <c r="J2165" s="175" t="s">
        <v>2106</v>
      </c>
      <c r="K2165" s="175" t="s">
        <v>2107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28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78" t="str">
        <f t="shared" si="438"/>
        <v>1.13</v>
      </c>
      <c r="Z2165" s="26">
        <f t="shared" si="429"/>
        <v>516500</v>
      </c>
      <c r="AA2165" s="16">
        <v>1.1950000000000001</v>
      </c>
      <c r="AB2165" s="35">
        <f t="shared" si="430"/>
        <v>546210.17699115048</v>
      </c>
      <c r="AC2165" s="27">
        <f t="shared" si="431"/>
        <v>88813.774778761072</v>
      </c>
      <c r="AD2165" s="174">
        <v>0.16259999999999999</v>
      </c>
      <c r="AE2165" s="173">
        <f t="shared" si="432"/>
        <v>1</v>
      </c>
      <c r="AF2165" s="173">
        <f>IF(AND(COUNTIFS($J$18:J2165,J2165)=1,AE2165=1),1,"")</f>
        <v>1</v>
      </c>
      <c r="AG2165" s="173">
        <f>IF(C2165="","",IF(AND(COUNTIFS($J$18:J2165,J2165)=1,C2165&lt;&gt;""),1,""))</f>
        <v>1</v>
      </c>
      <c r="AH2165" s="173">
        <f>IF(G2165="","",IF(AND(COUNTIFS($J$18:J2165,J2165)=1,G2165&lt;&gt;""),1,""))</f>
        <v>1</v>
      </c>
      <c r="AI2165" s="28">
        <f t="shared" si="433"/>
        <v>44014086.982070781</v>
      </c>
      <c r="AJ2165" s="28">
        <f t="shared" si="434"/>
        <v>6419974.022188928</v>
      </c>
      <c r="AK2165" s="29">
        <f t="shared" si="435"/>
        <v>0.14586180158193707</v>
      </c>
      <c r="AL2165" s="25"/>
      <c r="AM2165" s="25"/>
      <c r="AN2165" s="25"/>
      <c r="AO2165" s="25"/>
      <c r="AP2165" s="45" t="str">
        <f t="shared" si="436"/>
        <v>20225</v>
      </c>
      <c r="AQ2165" s="45" t="str">
        <f t="shared" si="437"/>
        <v>20225RMB</v>
      </c>
    </row>
    <row r="2166" spans="1:43" s="15" customFormat="1">
      <c r="A2166" s="16" t="s">
        <v>40</v>
      </c>
      <c r="B2166" s="172">
        <v>2022</v>
      </c>
      <c r="C2166" s="172">
        <v>3</v>
      </c>
      <c r="D2166" s="57" t="str">
        <f t="shared" si="426"/>
        <v>Q4</v>
      </c>
      <c r="E2166" s="16" t="s">
        <v>41</v>
      </c>
      <c r="F2166" s="172">
        <v>2022</v>
      </c>
      <c r="G2166" s="172">
        <v>5</v>
      </c>
      <c r="H2166" s="175"/>
      <c r="I2166" s="57" t="str">
        <f t="shared" si="427"/>
        <v>Q1</v>
      </c>
      <c r="J2166" s="175" t="s">
        <v>2106</v>
      </c>
      <c r="K2166" s="175" t="s">
        <v>2107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28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78" t="str">
        <f t="shared" si="438"/>
        <v>1.13</v>
      </c>
      <c r="Z2166" s="26">
        <f t="shared" si="429"/>
        <v>516500</v>
      </c>
      <c r="AA2166" s="16">
        <v>1.1950000000000001</v>
      </c>
      <c r="AB2166" s="35">
        <f t="shared" si="430"/>
        <v>546210.17699115048</v>
      </c>
      <c r="AC2166" s="27">
        <f t="shared" si="431"/>
        <v>88813.774778761072</v>
      </c>
      <c r="AD2166" s="174">
        <v>0.16259999999999999</v>
      </c>
      <c r="AE2166" s="173">
        <f t="shared" si="432"/>
        <v>1</v>
      </c>
      <c r="AF2166" s="173" t="str">
        <f>IF(AND(COUNTIFS($J$18:J2166,J2166)=1,AE2166=1),1,"")</f>
        <v/>
      </c>
      <c r="AG2166" s="173" t="str">
        <f>IF(C2166="","",IF(AND(COUNTIFS($J$18:J2166,J2166)=1,C2166&lt;&gt;""),1,""))</f>
        <v/>
      </c>
      <c r="AH2166" s="173" t="str">
        <f>IF(G2166="","",IF(AND(COUNTIFS($J$18:J2166,J2166)=1,G2166&lt;&gt;""),1,""))</f>
        <v/>
      </c>
      <c r="AI2166" s="28">
        <f t="shared" si="433"/>
        <v>44014086.982070781</v>
      </c>
      <c r="AJ2166" s="28">
        <f t="shared" si="434"/>
        <v>6419974.022188928</v>
      </c>
      <c r="AK2166" s="29">
        <f t="shared" si="435"/>
        <v>0.14586180158193707</v>
      </c>
      <c r="AL2166" s="25"/>
      <c r="AM2166" s="25"/>
      <c r="AN2166" s="25"/>
      <c r="AO2166" s="25"/>
      <c r="AP2166" s="45" t="str">
        <f t="shared" si="436"/>
        <v>20225</v>
      </c>
      <c r="AQ2166" s="45" t="str">
        <f t="shared" si="437"/>
        <v>20225RMB</v>
      </c>
    </row>
    <row r="2167" spans="1:43" s="15" customFormat="1">
      <c r="A2167" s="16" t="s">
        <v>40</v>
      </c>
      <c r="B2167" s="172">
        <v>2022</v>
      </c>
      <c r="C2167" s="172">
        <v>3</v>
      </c>
      <c r="D2167" s="57" t="str">
        <f t="shared" si="426"/>
        <v>Q4</v>
      </c>
      <c r="E2167" s="16" t="s">
        <v>41</v>
      </c>
      <c r="F2167" s="172">
        <v>2022</v>
      </c>
      <c r="G2167" s="172">
        <v>5</v>
      </c>
      <c r="H2167" s="175"/>
      <c r="I2167" s="57" t="str">
        <f t="shared" si="427"/>
        <v>Q1</v>
      </c>
      <c r="J2167" s="175" t="s">
        <v>2108</v>
      </c>
      <c r="K2167" s="175" t="s">
        <v>2109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28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78" t="str">
        <f t="shared" si="438"/>
        <v>1</v>
      </c>
      <c r="Z2167" s="26">
        <f t="shared" si="429"/>
        <v>10068000</v>
      </c>
      <c r="AA2167" s="16">
        <v>6.2799999999999995E-2</v>
      </c>
      <c r="AB2167" s="35">
        <f t="shared" si="430"/>
        <v>632270.39999999991</v>
      </c>
      <c r="AC2167" s="27">
        <f t="shared" si="431"/>
        <v>111658.95263999999</v>
      </c>
      <c r="AD2167" s="174">
        <v>0.17660000000000001</v>
      </c>
      <c r="AE2167" s="173">
        <f t="shared" si="432"/>
        <v>1</v>
      </c>
      <c r="AF2167" s="173">
        <f>IF(AND(COUNTIFS($J$18:J2167,J2167)=1,AE2167=1),1,"")</f>
        <v>1</v>
      </c>
      <c r="AG2167" s="173">
        <f>IF(C2167="","",IF(AND(COUNTIFS($J$18:J2167,J2167)=1,C2167&lt;&gt;""),1,""))</f>
        <v>1</v>
      </c>
      <c r="AH2167" s="173">
        <f>IF(G2167="","",IF(AND(COUNTIFS($J$18:J2167,J2167)=1,G2167&lt;&gt;""),1,""))</f>
        <v>1</v>
      </c>
      <c r="AI2167" s="28">
        <f t="shared" si="433"/>
        <v>44014086.982070781</v>
      </c>
      <c r="AJ2167" s="28">
        <f t="shared" si="434"/>
        <v>6419974.022188928</v>
      </c>
      <c r="AK2167" s="29">
        <f t="shared" si="435"/>
        <v>0.14586180158193707</v>
      </c>
      <c r="AL2167" s="25"/>
      <c r="AM2167" s="25"/>
      <c r="AN2167" s="25"/>
      <c r="AO2167" s="25"/>
      <c r="AP2167" s="45" t="str">
        <f t="shared" si="436"/>
        <v>20225</v>
      </c>
      <c r="AQ2167" s="45" t="str">
        <f t="shared" si="437"/>
        <v>20225JPY</v>
      </c>
    </row>
    <row r="2168" spans="1:43" s="15" customFormat="1">
      <c r="A2168" s="16" t="s">
        <v>41</v>
      </c>
      <c r="B2168" s="172">
        <v>2022</v>
      </c>
      <c r="C2168" s="172">
        <v>4</v>
      </c>
      <c r="D2168" s="57" t="str">
        <f t="shared" si="426"/>
        <v>Q1</v>
      </c>
      <c r="E2168" s="16" t="s">
        <v>41</v>
      </c>
      <c r="F2168" s="172">
        <v>2022</v>
      </c>
      <c r="G2168" s="172">
        <v>5</v>
      </c>
      <c r="H2168" s="175"/>
      <c r="I2168" s="57" t="str">
        <f t="shared" si="427"/>
        <v>Q1</v>
      </c>
      <c r="J2168" s="175" t="s">
        <v>2110</v>
      </c>
      <c r="K2168" s="175" t="s">
        <v>2111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28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78" t="str">
        <f t="shared" si="438"/>
        <v>1.13</v>
      </c>
      <c r="Z2168" s="26">
        <f t="shared" si="429"/>
        <v>986383</v>
      </c>
      <c r="AA2168" s="16">
        <v>1.1950000000000001</v>
      </c>
      <c r="AB2168" s="35">
        <f t="shared" si="430"/>
        <v>1043121.8451327436</v>
      </c>
      <c r="AC2168" s="27">
        <f t="shared" si="431"/>
        <v>171802.16789336287</v>
      </c>
      <c r="AD2168" s="174">
        <v>0.16470000000000001</v>
      </c>
      <c r="AE2168" s="173">
        <f t="shared" si="432"/>
        <v>1</v>
      </c>
      <c r="AF2168" s="173">
        <f>IF(AND(COUNTIFS($J$18:J2168,J2168)=1,AE2168=1),1,"")</f>
        <v>1</v>
      </c>
      <c r="AG2168" s="173">
        <f>IF(C2168="","",IF(AND(COUNTIFS($J$18:J2168,J2168)=1,C2168&lt;&gt;""),1,""))</f>
        <v>1</v>
      </c>
      <c r="AH2168" s="173">
        <f>IF(G2168="","",IF(AND(COUNTIFS($J$18:J2168,J2168)=1,G2168&lt;&gt;""),1,""))</f>
        <v>1</v>
      </c>
      <c r="AI2168" s="28">
        <f t="shared" si="433"/>
        <v>44014086.982070781</v>
      </c>
      <c r="AJ2168" s="28">
        <f t="shared" si="434"/>
        <v>6419974.022188928</v>
      </c>
      <c r="AK2168" s="29">
        <f t="shared" si="435"/>
        <v>0.14586180158193707</v>
      </c>
      <c r="AL2168" s="25"/>
      <c r="AM2168" s="25"/>
      <c r="AN2168" s="25"/>
      <c r="AO2168" s="25"/>
      <c r="AP2168" s="45" t="str">
        <f t="shared" si="436"/>
        <v>20225</v>
      </c>
      <c r="AQ2168" s="45" t="str">
        <f t="shared" si="437"/>
        <v>20225RMB</v>
      </c>
    </row>
    <row r="2169" spans="1:43" s="15" customFormat="1">
      <c r="A2169" s="16" t="s">
        <v>41</v>
      </c>
      <c r="B2169" s="172">
        <v>2022</v>
      </c>
      <c r="C2169" s="172">
        <v>4</v>
      </c>
      <c r="D2169" s="57" t="str">
        <f t="shared" si="426"/>
        <v>Q1</v>
      </c>
      <c r="E2169" s="16" t="s">
        <v>41</v>
      </c>
      <c r="F2169" s="172">
        <v>2022</v>
      </c>
      <c r="G2169" s="172">
        <v>5</v>
      </c>
      <c r="H2169" s="175"/>
      <c r="I2169" s="57" t="str">
        <f t="shared" si="427"/>
        <v>Q1</v>
      </c>
      <c r="J2169" s="175" t="s">
        <v>2112</v>
      </c>
      <c r="K2169" s="175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28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78" t="str">
        <f t="shared" si="438"/>
        <v>1</v>
      </c>
      <c r="Z2169" s="26">
        <f t="shared" si="429"/>
        <v>9393000</v>
      </c>
      <c r="AA2169" s="16">
        <v>6.2799999999999995E-2</v>
      </c>
      <c r="AB2169" s="35">
        <f t="shared" si="430"/>
        <v>589880.39999999991</v>
      </c>
      <c r="AC2169" s="27">
        <f t="shared" si="431"/>
        <v>105706.56767999998</v>
      </c>
      <c r="AD2169" s="174">
        <v>0.1792</v>
      </c>
      <c r="AE2169" s="173">
        <f t="shared" si="432"/>
        <v>0</v>
      </c>
      <c r="AF2169" s="173" t="str">
        <f>IF(AND(COUNTIFS($J$18:J2169,J2169)=1,AE2169=1),1,"")</f>
        <v/>
      </c>
      <c r="AG2169" s="173">
        <f>IF(C2169="","",IF(AND(COUNTIFS($J$18:J2169,J2169)=1,C2169&lt;&gt;""),1,""))</f>
        <v>1</v>
      </c>
      <c r="AH2169" s="173">
        <f>IF(G2169="","",IF(AND(COUNTIFS($J$18:J2169,J2169)=1,G2169&lt;&gt;""),1,""))</f>
        <v>1</v>
      </c>
      <c r="AI2169" s="28">
        <f t="shared" si="433"/>
        <v>44014086.982070781</v>
      </c>
      <c r="AJ2169" s="28">
        <f t="shared" si="434"/>
        <v>6419974.022188928</v>
      </c>
      <c r="AK2169" s="29">
        <f t="shared" si="435"/>
        <v>0.14586180158193707</v>
      </c>
      <c r="AL2169" s="25"/>
      <c r="AM2169" s="25"/>
      <c r="AN2169" s="25"/>
      <c r="AO2169" s="25"/>
      <c r="AP2169" s="45" t="str">
        <f t="shared" si="436"/>
        <v>20225</v>
      </c>
      <c r="AQ2169" s="45" t="str">
        <f t="shared" si="437"/>
        <v>20225JPY</v>
      </c>
    </row>
    <row r="2170" spans="1:43" s="15" customFormat="1">
      <c r="A2170" s="16" t="s">
        <v>41</v>
      </c>
      <c r="B2170" s="172">
        <v>2022</v>
      </c>
      <c r="C2170" s="172">
        <v>4</v>
      </c>
      <c r="D2170" s="57" t="str">
        <f t="shared" si="426"/>
        <v>Q1</v>
      </c>
      <c r="E2170" s="16" t="s">
        <v>41</v>
      </c>
      <c r="F2170" s="172">
        <v>2022</v>
      </c>
      <c r="G2170" s="172">
        <v>5</v>
      </c>
      <c r="H2170" s="175"/>
      <c r="I2170" s="57" t="str">
        <f t="shared" si="427"/>
        <v>Q1</v>
      </c>
      <c r="J2170" s="175" t="s">
        <v>2112</v>
      </c>
      <c r="K2170" s="175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28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78" t="str">
        <f t="shared" si="438"/>
        <v>1</v>
      </c>
      <c r="Z2170" s="26">
        <f t="shared" si="429"/>
        <v>9393000</v>
      </c>
      <c r="AA2170" s="16">
        <v>6.2799999999999995E-2</v>
      </c>
      <c r="AB2170" s="35">
        <f t="shared" si="430"/>
        <v>589880.39999999991</v>
      </c>
      <c r="AC2170" s="27">
        <f t="shared" si="431"/>
        <v>105706.56767999998</v>
      </c>
      <c r="AD2170" s="174">
        <v>0.1792</v>
      </c>
      <c r="AE2170" s="173">
        <f t="shared" si="432"/>
        <v>0</v>
      </c>
      <c r="AF2170" s="173" t="str">
        <f>IF(AND(COUNTIFS($J$18:J2170,J2170)=1,AE2170=1),1,"")</f>
        <v/>
      </c>
      <c r="AG2170" s="173" t="str">
        <f>IF(C2170="","",IF(AND(COUNTIFS($J$18:J2170,J2170)=1,C2170&lt;&gt;""),1,""))</f>
        <v/>
      </c>
      <c r="AH2170" s="173" t="str">
        <f>IF(G2170="","",IF(AND(COUNTIFS($J$18:J2170,J2170)=1,G2170&lt;&gt;""),1,""))</f>
        <v/>
      </c>
      <c r="AI2170" s="28">
        <f t="shared" si="433"/>
        <v>44014086.982070781</v>
      </c>
      <c r="AJ2170" s="28">
        <f t="shared" si="434"/>
        <v>6419974.022188928</v>
      </c>
      <c r="AK2170" s="29">
        <f t="shared" si="435"/>
        <v>0.14586180158193707</v>
      </c>
      <c r="AL2170" s="25"/>
      <c r="AM2170" s="25"/>
      <c r="AN2170" s="25"/>
      <c r="AO2170" s="25"/>
      <c r="AP2170" s="45" t="str">
        <f t="shared" si="436"/>
        <v>20225</v>
      </c>
      <c r="AQ2170" s="45" t="str">
        <f t="shared" si="437"/>
        <v>20225JPY</v>
      </c>
    </row>
    <row r="2171" spans="1:43" s="15" customFormat="1">
      <c r="A2171" s="16" t="s">
        <v>41</v>
      </c>
      <c r="B2171" s="172">
        <v>2022</v>
      </c>
      <c r="C2171" s="172">
        <v>5</v>
      </c>
      <c r="D2171" s="57" t="str">
        <f t="shared" si="426"/>
        <v>Q1</v>
      </c>
      <c r="E2171" s="16" t="s">
        <v>41</v>
      </c>
      <c r="F2171" s="172">
        <v>2022</v>
      </c>
      <c r="G2171" s="172">
        <v>5</v>
      </c>
      <c r="H2171" s="175"/>
      <c r="I2171" s="57" t="str">
        <f t="shared" si="427"/>
        <v>Q1</v>
      </c>
      <c r="J2171" s="175" t="s">
        <v>2113</v>
      </c>
      <c r="K2171" s="175" t="s">
        <v>2102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28"/>
        <v>MAIN UNIT</v>
      </c>
      <c r="Q2171" s="16" t="s">
        <v>48</v>
      </c>
      <c r="R2171" s="16" t="s">
        <v>49</v>
      </c>
      <c r="S2171" s="16" t="s">
        <v>38</v>
      </c>
      <c r="T2171" s="16" t="s">
        <v>2103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78" t="str">
        <f t="shared" si="438"/>
        <v>1.13</v>
      </c>
      <c r="Z2171" s="26">
        <f t="shared" si="429"/>
        <v>750000</v>
      </c>
      <c r="AA2171" s="16">
        <v>1.1950000000000001</v>
      </c>
      <c r="AB2171" s="35">
        <f t="shared" si="430"/>
        <v>793141.5929203541</v>
      </c>
      <c r="AC2171" s="27">
        <f t="shared" si="431"/>
        <v>83438.495575221255</v>
      </c>
      <c r="AD2171" s="174">
        <v>0.1052</v>
      </c>
      <c r="AE2171" s="173">
        <f t="shared" si="432"/>
        <v>0</v>
      </c>
      <c r="AF2171" s="173" t="str">
        <f>IF(AND(COUNTIFS($J$18:J2171,J2171)=1,AE2171=1),1,"")</f>
        <v/>
      </c>
      <c r="AG2171" s="173">
        <f>IF(C2171="","",IF(AND(COUNTIFS($J$18:J2171,J2171)=1,C2171&lt;&gt;""),1,""))</f>
        <v>1</v>
      </c>
      <c r="AH2171" s="173">
        <f>IF(G2171="","",IF(AND(COUNTIFS($J$18:J2171,J2171)=1,G2171&lt;&gt;""),1,""))</f>
        <v>1</v>
      </c>
      <c r="AI2171" s="28">
        <f t="shared" si="433"/>
        <v>44014086.982070781</v>
      </c>
      <c r="AJ2171" s="28">
        <f t="shared" si="434"/>
        <v>6419974.022188928</v>
      </c>
      <c r="AK2171" s="29">
        <f t="shared" si="435"/>
        <v>0.14586180158193707</v>
      </c>
      <c r="AL2171" s="25"/>
      <c r="AM2171" s="25"/>
      <c r="AN2171" s="25"/>
      <c r="AO2171" s="25"/>
      <c r="AP2171" s="45" t="str">
        <f t="shared" si="436"/>
        <v>20225</v>
      </c>
      <c r="AQ2171" s="45" t="str">
        <f t="shared" si="437"/>
        <v>20225RMB</v>
      </c>
    </row>
    <row r="2172" spans="1:43" s="15" customFormat="1">
      <c r="A2172" s="16" t="s">
        <v>40</v>
      </c>
      <c r="B2172" s="172">
        <v>2022</v>
      </c>
      <c r="C2172" s="172">
        <v>1</v>
      </c>
      <c r="D2172" s="57" t="str">
        <f t="shared" si="426"/>
        <v>Q4</v>
      </c>
      <c r="E2172" s="16" t="s">
        <v>41</v>
      </c>
      <c r="F2172" s="172">
        <v>2022</v>
      </c>
      <c r="G2172" s="172">
        <v>6</v>
      </c>
      <c r="H2172" s="175"/>
      <c r="I2172" s="57" t="str">
        <f t="shared" si="427"/>
        <v>Q1</v>
      </c>
      <c r="J2172" s="175" t="s">
        <v>2114</v>
      </c>
      <c r="K2172" s="175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28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78" t="str">
        <f t="shared" si="438"/>
        <v>1.13</v>
      </c>
      <c r="Z2172" s="26">
        <f t="shared" si="429"/>
        <v>1006130</v>
      </c>
      <c r="AA2172" s="16">
        <v>1.175</v>
      </c>
      <c r="AB2172" s="35">
        <f t="shared" si="430"/>
        <v>1046197.1238938054</v>
      </c>
      <c r="AC2172" s="27">
        <f t="shared" si="431"/>
        <v>151803.20267699118</v>
      </c>
      <c r="AD2172" s="174">
        <v>0.14510000000000001</v>
      </c>
      <c r="AE2172" s="173">
        <f t="shared" si="432"/>
        <v>0</v>
      </c>
      <c r="AF2172" s="173" t="str">
        <f>IF(AND(COUNTIFS($J$18:J2172,J2172)=1,AE2172=1),1,"")</f>
        <v/>
      </c>
      <c r="AG2172" s="173">
        <f>IF(C2172="","",IF(AND(COUNTIFS($J$18:J2172,J2172)=1,C2172&lt;&gt;""),1,""))</f>
        <v>1</v>
      </c>
      <c r="AH2172" s="173">
        <f>IF(G2172="","",IF(AND(COUNTIFS($J$18:J2172,J2172)=1,G2172&lt;&gt;""),1,""))</f>
        <v>1</v>
      </c>
      <c r="AI2172" s="28">
        <f t="shared" si="433"/>
        <v>35682787.057522133</v>
      </c>
      <c r="AJ2172" s="28">
        <f t="shared" si="434"/>
        <v>5833368.3789623892</v>
      </c>
      <c r="AK2172" s="29">
        <f t="shared" si="435"/>
        <v>0.16347849649632909</v>
      </c>
      <c r="AL2172" s="25"/>
      <c r="AM2172" s="25"/>
      <c r="AN2172" s="25"/>
      <c r="AO2172" s="25"/>
      <c r="AP2172" s="45" t="str">
        <f t="shared" si="436"/>
        <v>20226</v>
      </c>
      <c r="AQ2172" s="45" t="str">
        <f t="shared" si="437"/>
        <v>20226RMB</v>
      </c>
    </row>
    <row r="2173" spans="1:43" s="15" customFormat="1">
      <c r="A2173" s="16" t="s">
        <v>40</v>
      </c>
      <c r="B2173" s="172">
        <v>2022</v>
      </c>
      <c r="C2173" s="172">
        <v>2</v>
      </c>
      <c r="D2173" s="57" t="str">
        <f t="shared" si="426"/>
        <v>Q4</v>
      </c>
      <c r="E2173" s="16" t="s">
        <v>41</v>
      </c>
      <c r="F2173" s="172">
        <v>2022</v>
      </c>
      <c r="G2173" s="172">
        <v>6</v>
      </c>
      <c r="H2173" s="175"/>
      <c r="I2173" s="57" t="str">
        <f t="shared" si="427"/>
        <v>Q1</v>
      </c>
      <c r="J2173" s="175" t="s">
        <v>2115</v>
      </c>
      <c r="K2173" s="175" t="s">
        <v>2116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28"/>
        <v>MAIN UNIT</v>
      </c>
      <c r="Q2173" s="16" t="s">
        <v>1864</v>
      </c>
      <c r="R2173" s="16" t="s">
        <v>2070</v>
      </c>
      <c r="S2173" s="16" t="s">
        <v>2098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78" t="str">
        <f t="shared" si="438"/>
        <v>1</v>
      </c>
      <c r="Z2173" s="26">
        <f t="shared" si="429"/>
        <v>13000000</v>
      </c>
      <c r="AA2173" s="16">
        <v>6.25E-2</v>
      </c>
      <c r="AB2173" s="35">
        <f t="shared" si="430"/>
        <v>812500</v>
      </c>
      <c r="AC2173" s="27">
        <f t="shared" si="431"/>
        <v>109443.74999999999</v>
      </c>
      <c r="AD2173" s="174">
        <v>0.13469999999999999</v>
      </c>
      <c r="AE2173" s="173">
        <f t="shared" si="432"/>
        <v>0</v>
      </c>
      <c r="AF2173" s="173" t="str">
        <f>IF(AND(COUNTIFS($J$18:J2173,J2173)=1,AE2173=1),1,"")</f>
        <v/>
      </c>
      <c r="AG2173" s="173">
        <f>IF(C2173="","",IF(AND(COUNTIFS($J$18:J2173,J2173)=1,C2173&lt;&gt;""),1,""))</f>
        <v>1</v>
      </c>
      <c r="AH2173" s="173">
        <f>IF(G2173="","",IF(AND(COUNTIFS($J$18:J2173,J2173)=1,G2173&lt;&gt;""),1,""))</f>
        <v>1</v>
      </c>
      <c r="AI2173" s="28">
        <f t="shared" si="433"/>
        <v>35682787.057522133</v>
      </c>
      <c r="AJ2173" s="28">
        <f t="shared" si="434"/>
        <v>5833368.3789623892</v>
      </c>
      <c r="AK2173" s="29">
        <f t="shared" si="435"/>
        <v>0.16347849649632909</v>
      </c>
      <c r="AL2173" s="25"/>
      <c r="AM2173" s="25"/>
      <c r="AN2173" s="25"/>
      <c r="AO2173" s="25"/>
      <c r="AP2173" s="45" t="str">
        <f t="shared" si="436"/>
        <v>20226</v>
      </c>
      <c r="AQ2173" s="45" t="str">
        <f t="shared" si="437"/>
        <v>20226JPY</v>
      </c>
    </row>
    <row r="2174" spans="1:43" s="15" customFormat="1">
      <c r="A2174" s="16" t="s">
        <v>40</v>
      </c>
      <c r="B2174" s="172">
        <v>2022</v>
      </c>
      <c r="C2174" s="172">
        <v>2</v>
      </c>
      <c r="D2174" s="57" t="str">
        <f t="shared" si="426"/>
        <v>Q4</v>
      </c>
      <c r="E2174" s="16" t="s">
        <v>41</v>
      </c>
      <c r="F2174" s="172">
        <v>2022</v>
      </c>
      <c r="G2174" s="172">
        <v>6</v>
      </c>
      <c r="H2174" s="175"/>
      <c r="I2174" s="57" t="str">
        <f t="shared" si="427"/>
        <v>Q1</v>
      </c>
      <c r="J2174" s="175" t="s">
        <v>2115</v>
      </c>
      <c r="K2174" s="175" t="s">
        <v>2116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28"/>
        <v>MAIN UNIT</v>
      </c>
      <c r="Q2174" s="16" t="s">
        <v>1864</v>
      </c>
      <c r="R2174" s="16" t="s">
        <v>2070</v>
      </c>
      <c r="S2174" s="16" t="s">
        <v>2098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78" t="str">
        <f t="shared" si="438"/>
        <v>1</v>
      </c>
      <c r="Z2174" s="26">
        <f t="shared" si="429"/>
        <v>8000000</v>
      </c>
      <c r="AA2174" s="16">
        <v>6.25E-2</v>
      </c>
      <c r="AB2174" s="35">
        <f t="shared" si="430"/>
        <v>500000</v>
      </c>
      <c r="AC2174" s="27">
        <f t="shared" si="431"/>
        <v>67350</v>
      </c>
      <c r="AD2174" s="174">
        <v>0.13469999999999999</v>
      </c>
      <c r="AE2174" s="173">
        <f t="shared" si="432"/>
        <v>0</v>
      </c>
      <c r="AF2174" s="173" t="str">
        <f>IF(AND(COUNTIFS($J$18:J2174,J2174)=1,AE2174=1),1,"")</f>
        <v/>
      </c>
      <c r="AG2174" s="173" t="str">
        <f>IF(C2174="","",IF(AND(COUNTIFS($J$18:J2174,J2174)=1,C2174&lt;&gt;""),1,""))</f>
        <v/>
      </c>
      <c r="AH2174" s="173" t="str">
        <f>IF(G2174="","",IF(AND(COUNTIFS($J$18:J2174,J2174)=1,G2174&lt;&gt;""),1,""))</f>
        <v/>
      </c>
      <c r="AI2174" s="28">
        <f t="shared" si="433"/>
        <v>35682787.057522133</v>
      </c>
      <c r="AJ2174" s="28">
        <f t="shared" si="434"/>
        <v>5833368.3789623892</v>
      </c>
      <c r="AK2174" s="29">
        <f t="shared" si="435"/>
        <v>0.16347849649632909</v>
      </c>
      <c r="AL2174" s="25"/>
      <c r="AM2174" s="25"/>
      <c r="AN2174" s="25"/>
      <c r="AO2174" s="25"/>
      <c r="AP2174" s="45" t="str">
        <f t="shared" si="436"/>
        <v>20226</v>
      </c>
      <c r="AQ2174" s="45" t="str">
        <f t="shared" si="437"/>
        <v>20226JPY</v>
      </c>
    </row>
    <row r="2175" spans="1:43" s="15" customFormat="1">
      <c r="A2175" s="16" t="s">
        <v>40</v>
      </c>
      <c r="B2175" s="172">
        <v>2022</v>
      </c>
      <c r="C2175" s="172">
        <v>2</v>
      </c>
      <c r="D2175" s="57" t="str">
        <f t="shared" si="426"/>
        <v>Q4</v>
      </c>
      <c r="E2175" s="16" t="s">
        <v>41</v>
      </c>
      <c r="F2175" s="172">
        <v>2022</v>
      </c>
      <c r="G2175" s="172">
        <v>6</v>
      </c>
      <c r="H2175" s="175"/>
      <c r="I2175" s="57" t="str">
        <f t="shared" si="427"/>
        <v>Q1</v>
      </c>
      <c r="J2175" s="175" t="s">
        <v>2117</v>
      </c>
      <c r="K2175" s="175" t="s">
        <v>2118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28"/>
        <v>MAIN UNIT</v>
      </c>
      <c r="Q2175" s="16" t="s">
        <v>48</v>
      </c>
      <c r="R2175" s="16" t="s">
        <v>2070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78" t="str">
        <f t="shared" si="438"/>
        <v>1.13</v>
      </c>
      <c r="Z2175" s="26">
        <f t="shared" si="429"/>
        <v>979433</v>
      </c>
      <c r="AA2175" s="16">
        <v>1.175</v>
      </c>
      <c r="AB2175" s="35">
        <f t="shared" si="430"/>
        <v>1018436.9690265488</v>
      </c>
      <c r="AC2175" s="27">
        <f t="shared" si="431"/>
        <v>213566.23240486727</v>
      </c>
      <c r="AD2175" s="174">
        <v>0.2097</v>
      </c>
      <c r="AE2175" s="173">
        <f t="shared" si="432"/>
        <v>0</v>
      </c>
      <c r="AF2175" s="173" t="str">
        <f>IF(AND(COUNTIFS($J$18:J2175,J2175)=1,AE2175=1),1,"")</f>
        <v/>
      </c>
      <c r="AG2175" s="173">
        <f>IF(C2175="","",IF(AND(COUNTIFS($J$18:J2175,J2175)=1,C2175&lt;&gt;""),1,""))</f>
        <v>1</v>
      </c>
      <c r="AH2175" s="173">
        <f>IF(G2175="","",IF(AND(COUNTIFS($J$18:J2175,J2175)=1,G2175&lt;&gt;""),1,""))</f>
        <v>1</v>
      </c>
      <c r="AI2175" s="28">
        <f t="shared" si="433"/>
        <v>35682787.057522133</v>
      </c>
      <c r="AJ2175" s="28">
        <f t="shared" si="434"/>
        <v>5833368.3789623892</v>
      </c>
      <c r="AK2175" s="29">
        <f t="shared" si="435"/>
        <v>0.16347849649632909</v>
      </c>
      <c r="AL2175" s="25"/>
      <c r="AM2175" s="25"/>
      <c r="AN2175" s="25"/>
      <c r="AO2175" s="25"/>
      <c r="AP2175" s="45" t="str">
        <f t="shared" si="436"/>
        <v>20226</v>
      </c>
      <c r="AQ2175" s="45" t="str">
        <f t="shared" si="437"/>
        <v>20226RMB</v>
      </c>
    </row>
    <row r="2176" spans="1:43" s="15" customFormat="1">
      <c r="A2176" s="16" t="s">
        <v>40</v>
      </c>
      <c r="B2176" s="172">
        <v>2022</v>
      </c>
      <c r="C2176" s="172">
        <v>2</v>
      </c>
      <c r="D2176" s="57" t="str">
        <f t="shared" si="426"/>
        <v>Q4</v>
      </c>
      <c r="E2176" s="16" t="s">
        <v>41</v>
      </c>
      <c r="F2176" s="172">
        <v>2022</v>
      </c>
      <c r="G2176" s="172">
        <v>6</v>
      </c>
      <c r="H2176" s="175"/>
      <c r="I2176" s="57" t="str">
        <f t="shared" si="427"/>
        <v>Q1</v>
      </c>
      <c r="J2176" s="175" t="s">
        <v>2100</v>
      </c>
      <c r="K2176" s="175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28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78" t="str">
        <f t="shared" si="438"/>
        <v>1</v>
      </c>
      <c r="Z2176" s="26">
        <f t="shared" si="429"/>
        <v>16000000</v>
      </c>
      <c r="AA2176" s="16">
        <v>6.25E-2</v>
      </c>
      <c r="AB2176" s="35">
        <f t="shared" si="430"/>
        <v>1000000</v>
      </c>
      <c r="AC2176" s="27">
        <f t="shared" si="431"/>
        <v>171000</v>
      </c>
      <c r="AD2176" s="174">
        <v>0.17100000000000001</v>
      </c>
      <c r="AE2176" s="173">
        <f t="shared" si="432"/>
        <v>0</v>
      </c>
      <c r="AF2176" s="173" t="str">
        <f>IF(AND(COUNTIFS($J$18:J2176,J2176)=1,AE2176=1),1,"")</f>
        <v/>
      </c>
      <c r="AG2176" s="173" t="str">
        <f>IF(C2176="","",IF(AND(COUNTIFS($J$18:J2176,J2176)=1,C2176&lt;&gt;""),1,""))</f>
        <v/>
      </c>
      <c r="AH2176" s="173" t="str">
        <f>IF(G2176="","",IF(AND(COUNTIFS($J$18:J2176,J2176)=1,G2176&lt;&gt;""),1,""))</f>
        <v/>
      </c>
      <c r="AI2176" s="28">
        <f t="shared" si="433"/>
        <v>35682787.057522133</v>
      </c>
      <c r="AJ2176" s="28">
        <f t="shared" si="434"/>
        <v>5833368.3789623892</v>
      </c>
      <c r="AK2176" s="29">
        <f t="shared" si="435"/>
        <v>0.16347849649632909</v>
      </c>
      <c r="AL2176" s="25"/>
      <c r="AM2176" s="25"/>
      <c r="AN2176" s="25"/>
      <c r="AO2176" s="25"/>
      <c r="AP2176" s="45" t="str">
        <f t="shared" si="436"/>
        <v>20226</v>
      </c>
      <c r="AQ2176" s="45" t="str">
        <f t="shared" si="437"/>
        <v>20226JPY</v>
      </c>
    </row>
    <row r="2177" spans="1:43" s="15" customFormat="1">
      <c r="A2177" s="16" t="s">
        <v>40</v>
      </c>
      <c r="B2177" s="172">
        <v>2022</v>
      </c>
      <c r="C2177" s="172">
        <v>2</v>
      </c>
      <c r="D2177" s="57" t="str">
        <f t="shared" si="426"/>
        <v>Q4</v>
      </c>
      <c r="E2177" s="16" t="s">
        <v>41</v>
      </c>
      <c r="F2177" s="172">
        <v>2022</v>
      </c>
      <c r="G2177" s="172">
        <v>6</v>
      </c>
      <c r="H2177" s="175"/>
      <c r="I2177" s="57" t="str">
        <f t="shared" si="427"/>
        <v>Q1</v>
      </c>
      <c r="J2177" s="175" t="s">
        <v>2100</v>
      </c>
      <c r="K2177" s="175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28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78" t="str">
        <f t="shared" si="438"/>
        <v>1</v>
      </c>
      <c r="Z2177" s="26">
        <f t="shared" si="429"/>
        <v>11000000</v>
      </c>
      <c r="AA2177" s="16">
        <v>6.25E-2</v>
      </c>
      <c r="AB2177" s="35">
        <f t="shared" si="430"/>
        <v>687500</v>
      </c>
      <c r="AC2177" s="27">
        <f t="shared" si="431"/>
        <v>117562.50000000001</v>
      </c>
      <c r="AD2177" s="174">
        <v>0.17100000000000001</v>
      </c>
      <c r="AE2177" s="173">
        <f t="shared" si="432"/>
        <v>0</v>
      </c>
      <c r="AF2177" s="173" t="str">
        <f>IF(AND(COUNTIFS($J$18:J2177,J2177)=1,AE2177=1),1,"")</f>
        <v/>
      </c>
      <c r="AG2177" s="173" t="str">
        <f>IF(C2177="","",IF(AND(COUNTIFS($J$18:J2177,J2177)=1,C2177&lt;&gt;""),1,""))</f>
        <v/>
      </c>
      <c r="AH2177" s="173" t="str">
        <f>IF(G2177="","",IF(AND(COUNTIFS($J$18:J2177,J2177)=1,G2177&lt;&gt;""),1,""))</f>
        <v/>
      </c>
      <c r="AI2177" s="28">
        <f t="shared" si="433"/>
        <v>35682787.057522133</v>
      </c>
      <c r="AJ2177" s="28">
        <f t="shared" si="434"/>
        <v>5833368.3789623892</v>
      </c>
      <c r="AK2177" s="29">
        <f t="shared" si="435"/>
        <v>0.16347849649632909</v>
      </c>
      <c r="AL2177" s="25"/>
      <c r="AM2177" s="25"/>
      <c r="AN2177" s="25"/>
      <c r="AO2177" s="25"/>
      <c r="AP2177" s="45" t="str">
        <f t="shared" si="436"/>
        <v>20226</v>
      </c>
      <c r="AQ2177" s="45" t="str">
        <f t="shared" si="437"/>
        <v>20226JPY</v>
      </c>
    </row>
    <row r="2178" spans="1:43" s="15" customFormat="1">
      <c r="A2178" s="16" t="s">
        <v>40</v>
      </c>
      <c r="B2178" s="172">
        <v>2022</v>
      </c>
      <c r="C2178" s="172">
        <v>3</v>
      </c>
      <c r="D2178" s="57" t="str">
        <f t="shared" si="426"/>
        <v>Q4</v>
      </c>
      <c r="E2178" s="16" t="s">
        <v>41</v>
      </c>
      <c r="F2178" s="172">
        <v>2022</v>
      </c>
      <c r="G2178" s="172">
        <v>6</v>
      </c>
      <c r="H2178" s="175"/>
      <c r="I2178" s="57" t="str">
        <f t="shared" si="427"/>
        <v>Q1</v>
      </c>
      <c r="J2178" s="175" t="s">
        <v>2119</v>
      </c>
      <c r="K2178" s="175" t="s">
        <v>2120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si="428"/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78" t="str">
        <f t="shared" si="438"/>
        <v>1</v>
      </c>
      <c r="Z2178" s="26">
        <f t="shared" si="429"/>
        <v>13500000</v>
      </c>
      <c r="AA2178" s="16">
        <v>6.25E-2</v>
      </c>
      <c r="AB2178" s="35">
        <f t="shared" si="430"/>
        <v>843750</v>
      </c>
      <c r="AC2178" s="27">
        <f t="shared" si="431"/>
        <v>143859.375</v>
      </c>
      <c r="AD2178" s="174">
        <v>0.17050000000000001</v>
      </c>
      <c r="AE2178" s="173">
        <f t="shared" si="432"/>
        <v>0</v>
      </c>
      <c r="AF2178" s="173" t="str">
        <f>IF(AND(COUNTIFS($J$18:J2178,J2178)=1,AE2178=1),1,"")</f>
        <v/>
      </c>
      <c r="AG2178" s="173">
        <f>IF(C2178="","",IF(AND(COUNTIFS($J$18:J2178,J2178)=1,C2178&lt;&gt;""),1,""))</f>
        <v>1</v>
      </c>
      <c r="AH2178" s="173">
        <f>IF(G2178="","",IF(AND(COUNTIFS($J$18:J2178,J2178)=1,G2178&lt;&gt;""),1,""))</f>
        <v>1</v>
      </c>
      <c r="AI2178" s="28">
        <f t="shared" si="433"/>
        <v>35682787.057522133</v>
      </c>
      <c r="AJ2178" s="28">
        <f t="shared" si="434"/>
        <v>5833368.3789623892</v>
      </c>
      <c r="AK2178" s="29">
        <f t="shared" si="435"/>
        <v>0.16347849649632909</v>
      </c>
      <c r="AL2178" s="25"/>
      <c r="AM2178" s="25"/>
      <c r="AN2178" s="25"/>
      <c r="AO2178" s="25"/>
      <c r="AP2178" s="45" t="str">
        <f t="shared" si="436"/>
        <v>20226</v>
      </c>
      <c r="AQ2178" s="45" t="str">
        <f t="shared" si="437"/>
        <v>20226JPY</v>
      </c>
    </row>
    <row r="2179" spans="1:43" s="15" customFormat="1">
      <c r="A2179" s="16" t="s">
        <v>40</v>
      </c>
      <c r="B2179" s="172">
        <v>2022</v>
      </c>
      <c r="C2179" s="172">
        <v>3</v>
      </c>
      <c r="D2179" s="57" t="str">
        <f t="shared" si="426"/>
        <v>Q4</v>
      </c>
      <c r="E2179" s="16" t="s">
        <v>41</v>
      </c>
      <c r="F2179" s="172">
        <v>2022</v>
      </c>
      <c r="G2179" s="172">
        <v>6</v>
      </c>
      <c r="H2179" s="175"/>
      <c r="I2179" s="57" t="str">
        <f t="shared" si="427"/>
        <v>Q1</v>
      </c>
      <c r="J2179" s="175" t="s">
        <v>2119</v>
      </c>
      <c r="K2179" s="175" t="s">
        <v>2120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28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78" t="str">
        <f t="shared" si="438"/>
        <v>1</v>
      </c>
      <c r="Z2179" s="26">
        <f t="shared" si="429"/>
        <v>10500000</v>
      </c>
      <c r="AA2179" s="16">
        <v>6.25E-2</v>
      </c>
      <c r="AB2179" s="35">
        <f t="shared" si="430"/>
        <v>656250</v>
      </c>
      <c r="AC2179" s="27">
        <f t="shared" si="431"/>
        <v>111890.62500000001</v>
      </c>
      <c r="AD2179" s="174">
        <v>0.17050000000000001</v>
      </c>
      <c r="AE2179" s="173">
        <f t="shared" si="432"/>
        <v>0</v>
      </c>
      <c r="AF2179" s="173" t="str">
        <f>IF(AND(COUNTIFS($J$18:J2179,J2179)=1,AE2179=1),1,"")</f>
        <v/>
      </c>
      <c r="AG2179" s="173" t="str">
        <f>IF(C2179="","",IF(AND(COUNTIFS($J$18:J2179,J2179)=1,C2179&lt;&gt;""),1,""))</f>
        <v/>
      </c>
      <c r="AH2179" s="173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2">
        <v>2022</v>
      </c>
      <c r="C2180" s="172">
        <v>3</v>
      </c>
      <c r="D2180" s="57" t="str">
        <f t="shared" si="426"/>
        <v>Q4</v>
      </c>
      <c r="E2180" s="16" t="s">
        <v>41</v>
      </c>
      <c r="F2180" s="172">
        <v>2022</v>
      </c>
      <c r="G2180" s="172">
        <v>6</v>
      </c>
      <c r="H2180" s="175"/>
      <c r="I2180" s="57" t="str">
        <f t="shared" si="427"/>
        <v>Q1</v>
      </c>
      <c r="J2180" s="175" t="s">
        <v>2119</v>
      </c>
      <c r="K2180" s="175" t="s">
        <v>2120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28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78" t="str">
        <f t="shared" si="438"/>
        <v>1</v>
      </c>
      <c r="Z2180" s="26">
        <f t="shared" si="429"/>
        <v>10500000</v>
      </c>
      <c r="AA2180" s="16">
        <v>6.25E-2</v>
      </c>
      <c r="AB2180" s="35">
        <f t="shared" si="430"/>
        <v>656250</v>
      </c>
      <c r="AC2180" s="27">
        <f t="shared" si="431"/>
        <v>111890.62500000001</v>
      </c>
      <c r="AD2180" s="174">
        <v>0.17050000000000001</v>
      </c>
      <c r="AE2180" s="173">
        <f t="shared" si="432"/>
        <v>0</v>
      </c>
      <c r="AF2180" s="173" t="str">
        <f>IF(AND(COUNTIFS($J$18:J2180,J2180)=1,AE2180=1),1,"")</f>
        <v/>
      </c>
      <c r="AG2180" s="173" t="str">
        <f>IF(C2180="","",IF(AND(COUNTIFS($J$18:J2180,J2180)=1,C2180&lt;&gt;""),1,""))</f>
        <v/>
      </c>
      <c r="AH2180" s="173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2">
        <v>2022</v>
      </c>
      <c r="C2181" s="172">
        <v>3</v>
      </c>
      <c r="D2181" s="57" t="str">
        <f t="shared" si="426"/>
        <v>Q4</v>
      </c>
      <c r="E2181" s="16" t="s">
        <v>41</v>
      </c>
      <c r="F2181" s="172">
        <v>2022</v>
      </c>
      <c r="G2181" s="172">
        <v>6</v>
      </c>
      <c r="H2181" s="175"/>
      <c r="I2181" s="57" t="str">
        <f t="shared" si="427"/>
        <v>Q1</v>
      </c>
      <c r="J2181" s="175" t="s">
        <v>2121</v>
      </c>
      <c r="K2181" s="175" t="s">
        <v>2122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28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78" t="str">
        <f t="shared" si="438"/>
        <v>1</v>
      </c>
      <c r="Z2181" s="26">
        <f t="shared" si="429"/>
        <v>25000000</v>
      </c>
      <c r="AA2181" s="16">
        <v>6.25E-2</v>
      </c>
      <c r="AB2181" s="35">
        <f t="shared" si="430"/>
        <v>1562500</v>
      </c>
      <c r="AC2181" s="27">
        <f t="shared" si="431"/>
        <v>211249.99999999997</v>
      </c>
      <c r="AD2181" s="174">
        <v>0.13519999999999999</v>
      </c>
      <c r="AE2181" s="173">
        <f t="shared" si="432"/>
        <v>1</v>
      </c>
      <c r="AF2181" s="173">
        <f>IF(AND(COUNTIFS($J$18:J2181,J2181)=1,AE2181=1),1,"")</f>
        <v>1</v>
      </c>
      <c r="AG2181" s="173">
        <f>IF(C2181="","",IF(AND(COUNTIFS($J$18:J2181,J2181)=1,C2181&lt;&gt;""),1,""))</f>
        <v>1</v>
      </c>
      <c r="AH2181" s="173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2">
        <v>2022</v>
      </c>
      <c r="C2182" s="172">
        <v>2</v>
      </c>
      <c r="D2182" s="57" t="str">
        <f t="shared" si="426"/>
        <v>Q4</v>
      </c>
      <c r="E2182" s="16" t="s">
        <v>41</v>
      </c>
      <c r="F2182" s="172">
        <v>2022</v>
      </c>
      <c r="G2182" s="172">
        <v>6</v>
      </c>
      <c r="H2182" s="175"/>
      <c r="I2182" s="57" t="str">
        <f t="shared" si="427"/>
        <v>Q1</v>
      </c>
      <c r="J2182" s="175" t="s">
        <v>2123</v>
      </c>
      <c r="K2182" s="175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28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78" t="str">
        <f t="shared" si="438"/>
        <v>1</v>
      </c>
      <c r="Z2182" s="26">
        <f t="shared" si="429"/>
        <v>14190000</v>
      </c>
      <c r="AA2182" s="16">
        <v>6.25E-2</v>
      </c>
      <c r="AB2182" s="35">
        <f t="shared" si="430"/>
        <v>886875</v>
      </c>
      <c r="AC2182" s="27">
        <f t="shared" si="431"/>
        <v>108996.9375</v>
      </c>
      <c r="AD2182" s="174">
        <v>0.1229</v>
      </c>
      <c r="AE2182" s="173">
        <f t="shared" si="432"/>
        <v>0</v>
      </c>
      <c r="AF2182" s="173" t="str">
        <f>IF(AND(COUNTIFS($J$18:J2182,J2182)=1,AE2182=1),1,"")</f>
        <v/>
      </c>
      <c r="AG2182" s="173">
        <f>IF(C2182="","",IF(AND(COUNTIFS($J$18:J2182,J2182)=1,C2182&lt;&gt;""),1,""))</f>
        <v>1</v>
      </c>
      <c r="AH2182" s="173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2">
        <v>2022</v>
      </c>
      <c r="C2183" s="172">
        <v>3</v>
      </c>
      <c r="D2183" s="57" t="str">
        <f t="shared" si="426"/>
        <v>Q4</v>
      </c>
      <c r="E2183" s="16" t="s">
        <v>41</v>
      </c>
      <c r="F2183" s="172">
        <v>2022</v>
      </c>
      <c r="G2183" s="172">
        <v>6</v>
      </c>
      <c r="H2183" s="175"/>
      <c r="I2183" s="57" t="str">
        <f t="shared" si="427"/>
        <v>Q1</v>
      </c>
      <c r="J2183" s="175" t="s">
        <v>2124</v>
      </c>
      <c r="K2183" s="175" t="s">
        <v>2125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28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78" t="str">
        <f t="shared" si="438"/>
        <v>1.13</v>
      </c>
      <c r="Z2183" s="26">
        <f t="shared" si="429"/>
        <v>850000</v>
      </c>
      <c r="AA2183" s="16">
        <v>1.175</v>
      </c>
      <c r="AB2183" s="35">
        <f t="shared" si="430"/>
        <v>883849.55752212403</v>
      </c>
      <c r="AC2183" s="27">
        <f t="shared" si="431"/>
        <v>120380.30973451328</v>
      </c>
      <c r="AD2183" s="174">
        <v>0.13619999999999999</v>
      </c>
      <c r="AE2183" s="173">
        <f t="shared" si="432"/>
        <v>0</v>
      </c>
      <c r="AF2183" s="173" t="str">
        <f>IF(AND(COUNTIFS($J$18:J2183,J2183)=1,AE2183=1),1,"")</f>
        <v/>
      </c>
      <c r="AG2183" s="173">
        <f>IF(C2183="","",IF(AND(COUNTIFS($J$18:J2183,J2183)=1,C2183&lt;&gt;""),1,""))</f>
        <v>1</v>
      </c>
      <c r="AH2183" s="173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2">
        <v>2022</v>
      </c>
      <c r="C2184" s="172">
        <v>4</v>
      </c>
      <c r="D2184" s="57" t="str">
        <f t="shared" si="426"/>
        <v>Q1</v>
      </c>
      <c r="E2184" s="16" t="s">
        <v>41</v>
      </c>
      <c r="F2184" s="172">
        <v>2022</v>
      </c>
      <c r="G2184" s="172">
        <v>6</v>
      </c>
      <c r="H2184" s="175"/>
      <c r="I2184" s="57" t="str">
        <f t="shared" si="427"/>
        <v>Q1</v>
      </c>
      <c r="J2184" s="175" t="s">
        <v>2126</v>
      </c>
      <c r="K2184" s="175" t="s">
        <v>2127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28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78" t="str">
        <f t="shared" si="438"/>
        <v>1</v>
      </c>
      <c r="Z2184" s="26">
        <f t="shared" si="429"/>
        <v>11300000</v>
      </c>
      <c r="AA2184" s="16">
        <v>6.25E-2</v>
      </c>
      <c r="AB2184" s="35">
        <f t="shared" si="430"/>
        <v>706250</v>
      </c>
      <c r="AC2184" s="27">
        <f t="shared" si="431"/>
        <v>35736.25</v>
      </c>
      <c r="AD2184" s="174">
        <v>5.0599999999999999E-2</v>
      </c>
      <c r="AE2184" s="173">
        <f t="shared" si="432"/>
        <v>0</v>
      </c>
      <c r="AF2184" s="173" t="str">
        <f>IF(AND(COUNTIFS($J$18:J2184,J2184)=1,AE2184=1),1,"")</f>
        <v/>
      </c>
      <c r="AG2184" s="173">
        <f>IF(C2184="","",IF(AND(COUNTIFS($J$18:J2184,J2184)=1,C2184&lt;&gt;""),1,""))</f>
        <v>1</v>
      </c>
      <c r="AH2184" s="173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2">
        <v>2022</v>
      </c>
      <c r="C2185" s="172">
        <v>4</v>
      </c>
      <c r="D2185" s="57" t="str">
        <f t="shared" si="426"/>
        <v>Q1</v>
      </c>
      <c r="E2185" s="16" t="s">
        <v>41</v>
      </c>
      <c r="F2185" s="172">
        <v>2022</v>
      </c>
      <c r="G2185" s="172">
        <v>6</v>
      </c>
      <c r="H2185" s="175"/>
      <c r="I2185" s="57" t="str">
        <f t="shared" si="427"/>
        <v>Q1</v>
      </c>
      <c r="J2185" s="175" t="s">
        <v>2126</v>
      </c>
      <c r="K2185" s="175" t="s">
        <v>2127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28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78" t="str">
        <f t="shared" si="438"/>
        <v>1</v>
      </c>
      <c r="Z2185" s="26">
        <f t="shared" si="429"/>
        <v>7000000</v>
      </c>
      <c r="AA2185" s="16">
        <v>6.25E-2</v>
      </c>
      <c r="AB2185" s="35">
        <f t="shared" si="430"/>
        <v>437500</v>
      </c>
      <c r="AC2185" s="27">
        <f t="shared" si="431"/>
        <v>22137.5</v>
      </c>
      <c r="AD2185" s="174">
        <v>5.0599999999999999E-2</v>
      </c>
      <c r="AE2185" s="173">
        <f t="shared" si="432"/>
        <v>0</v>
      </c>
      <c r="AF2185" s="173" t="str">
        <f>IF(AND(COUNTIFS($J$18:J2185,J2185)=1,AE2185=1),1,"")</f>
        <v/>
      </c>
      <c r="AG2185" s="173" t="str">
        <f>IF(C2185="","",IF(AND(COUNTIFS($J$18:J2185,J2185)=1,C2185&lt;&gt;""),1,""))</f>
        <v/>
      </c>
      <c r="AH2185" s="173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2">
        <v>2022</v>
      </c>
      <c r="C2186" s="172">
        <v>4</v>
      </c>
      <c r="D2186" s="57" t="str">
        <f t="shared" si="426"/>
        <v>Q1</v>
      </c>
      <c r="E2186" s="16" t="s">
        <v>41</v>
      </c>
      <c r="F2186" s="172">
        <v>2022</v>
      </c>
      <c r="G2186" s="172">
        <v>6</v>
      </c>
      <c r="H2186" s="175"/>
      <c r="I2186" s="57" t="str">
        <f t="shared" si="427"/>
        <v>Q1</v>
      </c>
      <c r="J2186" s="175" t="s">
        <v>2128</v>
      </c>
      <c r="K2186" s="175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28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78" t="str">
        <f t="shared" si="438"/>
        <v>1.13</v>
      </c>
      <c r="Z2186" s="26">
        <f t="shared" si="429"/>
        <v>490000</v>
      </c>
      <c r="AA2186" s="16">
        <v>1.175</v>
      </c>
      <c r="AB2186" s="35">
        <f t="shared" si="430"/>
        <v>509513.27433628327</v>
      </c>
      <c r="AC2186" s="27">
        <f t="shared" si="431"/>
        <v>105469.24778761063</v>
      </c>
      <c r="AD2186" s="174">
        <v>0.20699999999999999</v>
      </c>
      <c r="AE2186" s="173">
        <f t="shared" si="432"/>
        <v>0</v>
      </c>
      <c r="AF2186" s="173" t="str">
        <f>IF(AND(COUNTIFS($J$18:J2186,J2186)=1,AE2186=1),1,"")</f>
        <v/>
      </c>
      <c r="AG2186" s="173">
        <f>IF(C2186="","",IF(AND(COUNTIFS($J$18:J2186,J2186)=1,C2186&lt;&gt;""),1,""))</f>
        <v>1</v>
      </c>
      <c r="AH2186" s="173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2">
        <v>2022</v>
      </c>
      <c r="C2187" s="172">
        <v>3</v>
      </c>
      <c r="D2187" s="57" t="str">
        <f t="shared" si="426"/>
        <v>Q4</v>
      </c>
      <c r="E2187" s="16" t="s">
        <v>41</v>
      </c>
      <c r="F2187" s="172">
        <v>2022</v>
      </c>
      <c r="G2187" s="172">
        <v>6</v>
      </c>
      <c r="H2187" s="175"/>
      <c r="I2187" s="57" t="str">
        <f t="shared" si="427"/>
        <v>Q1</v>
      </c>
      <c r="J2187" s="175" t="s">
        <v>2129</v>
      </c>
      <c r="K2187" s="175" t="s">
        <v>2130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28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78" t="str">
        <f t="shared" si="438"/>
        <v>1.13</v>
      </c>
      <c r="Z2187" s="26">
        <f t="shared" si="429"/>
        <v>1000000</v>
      </c>
      <c r="AA2187" s="16">
        <v>1.175</v>
      </c>
      <c r="AB2187" s="35">
        <f t="shared" si="430"/>
        <v>1039823.0088495577</v>
      </c>
      <c r="AC2187" s="27">
        <f t="shared" si="431"/>
        <v>185296.46017699118</v>
      </c>
      <c r="AD2187" s="174">
        <v>0.1782</v>
      </c>
      <c r="AE2187" s="173">
        <f t="shared" si="432"/>
        <v>0</v>
      </c>
      <c r="AF2187" s="173" t="str">
        <f>IF(AND(COUNTIFS($J$18:J2187,J2187)=1,AE2187=1),1,"")</f>
        <v/>
      </c>
      <c r="AG2187" s="173">
        <f>IF(C2187="","",IF(AND(COUNTIFS($J$18:J2187,J2187)=1,C2187&lt;&gt;""),1,""))</f>
        <v>1</v>
      </c>
      <c r="AH2187" s="173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2">
        <v>2022</v>
      </c>
      <c r="C2188" s="172">
        <v>3</v>
      </c>
      <c r="D2188" s="57" t="str">
        <f t="shared" si="426"/>
        <v>Q4</v>
      </c>
      <c r="E2188" s="16" t="s">
        <v>41</v>
      </c>
      <c r="F2188" s="172">
        <v>2022</v>
      </c>
      <c r="G2188" s="172">
        <v>6</v>
      </c>
      <c r="H2188" s="175"/>
      <c r="I2188" s="57" t="str">
        <f t="shared" si="427"/>
        <v>Q1</v>
      </c>
      <c r="J2188" s="175" t="s">
        <v>2129</v>
      </c>
      <c r="K2188" s="175" t="s">
        <v>2130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28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78" t="str">
        <f t="shared" si="438"/>
        <v>1.13</v>
      </c>
      <c r="Z2188" s="26">
        <f t="shared" si="429"/>
        <v>610000</v>
      </c>
      <c r="AA2188" s="16">
        <v>1.175</v>
      </c>
      <c r="AB2188" s="35">
        <f t="shared" si="430"/>
        <v>634292.03539823019</v>
      </c>
      <c r="AC2188" s="27">
        <f t="shared" si="431"/>
        <v>113030.84070796461</v>
      </c>
      <c r="AD2188" s="174">
        <v>0.1782</v>
      </c>
      <c r="AE2188" s="173">
        <f t="shared" si="432"/>
        <v>0</v>
      </c>
      <c r="AF2188" s="173" t="str">
        <f>IF(AND(COUNTIFS($J$18:J2188,J2188)=1,AE2188=1),1,"")</f>
        <v/>
      </c>
      <c r="AG2188" s="173" t="str">
        <f>IF(C2188="","",IF(AND(COUNTIFS($J$18:J2188,J2188)=1,C2188&lt;&gt;""),1,""))</f>
        <v/>
      </c>
      <c r="AH2188" s="173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2">
        <v>2022</v>
      </c>
      <c r="C2189" s="172">
        <v>3</v>
      </c>
      <c r="D2189" s="57" t="str">
        <f t="shared" si="426"/>
        <v>Q4</v>
      </c>
      <c r="E2189" s="16" t="s">
        <v>41</v>
      </c>
      <c r="F2189" s="172">
        <v>2022</v>
      </c>
      <c r="G2189" s="172">
        <v>6</v>
      </c>
      <c r="H2189" s="175"/>
      <c r="I2189" s="57" t="str">
        <f t="shared" si="427"/>
        <v>Q1</v>
      </c>
      <c r="J2189" s="175" t="s">
        <v>2131</v>
      </c>
      <c r="K2189" s="175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28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78" t="str">
        <f t="shared" si="438"/>
        <v>1.13</v>
      </c>
      <c r="Z2189" s="26">
        <f t="shared" si="429"/>
        <v>610000</v>
      </c>
      <c r="AA2189" s="16">
        <v>1.175</v>
      </c>
      <c r="AB2189" s="35">
        <f t="shared" si="430"/>
        <v>634292.03539823019</v>
      </c>
      <c r="AC2189" s="27">
        <f t="shared" si="431"/>
        <v>122672.07964601771</v>
      </c>
      <c r="AD2189" s="174">
        <v>0.19339999999999999</v>
      </c>
      <c r="AE2189" s="173">
        <f t="shared" si="432"/>
        <v>0</v>
      </c>
      <c r="AF2189" s="173" t="str">
        <f>IF(AND(COUNTIFS($J$18:J2189,J2189)=1,AE2189=1),1,"")</f>
        <v/>
      </c>
      <c r="AG2189" s="173">
        <f>IF(C2189="","",IF(AND(COUNTIFS($J$18:J2189,J2189)=1,C2189&lt;&gt;""),1,""))</f>
        <v>1</v>
      </c>
      <c r="AH2189" s="173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2">
        <v>2022</v>
      </c>
      <c r="C2190" s="172">
        <v>5</v>
      </c>
      <c r="D2190" s="57" t="str">
        <f t="shared" si="426"/>
        <v>Q1</v>
      </c>
      <c r="E2190" s="16" t="s">
        <v>41</v>
      </c>
      <c r="F2190" s="172">
        <v>2022</v>
      </c>
      <c r="G2190" s="172">
        <v>6</v>
      </c>
      <c r="H2190" s="175"/>
      <c r="I2190" s="57" t="str">
        <f t="shared" si="427"/>
        <v>Q1</v>
      </c>
      <c r="J2190" s="175" t="s">
        <v>2132</v>
      </c>
      <c r="K2190" s="175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28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78" t="str">
        <f t="shared" si="438"/>
        <v>1.13</v>
      </c>
      <c r="Z2190" s="26">
        <f t="shared" si="429"/>
        <v>650000</v>
      </c>
      <c r="AA2190" s="16">
        <v>1.175</v>
      </c>
      <c r="AB2190" s="35">
        <f t="shared" si="430"/>
        <v>675884.95575221244</v>
      </c>
      <c r="AC2190" s="27">
        <f t="shared" si="431"/>
        <v>155115.59734513276</v>
      </c>
      <c r="AD2190" s="174">
        <v>0.22950000000000001</v>
      </c>
      <c r="AE2190" s="173">
        <f t="shared" si="432"/>
        <v>0</v>
      </c>
      <c r="AF2190" s="173" t="str">
        <f>IF(AND(COUNTIFS($J$18:J2190,J2190)=1,AE2190=1),1,"")</f>
        <v/>
      </c>
      <c r="AG2190" s="173">
        <f>IF(C2190="","",IF(AND(COUNTIFS($J$18:J2190,J2190)=1,C2190&lt;&gt;""),1,""))</f>
        <v>1</v>
      </c>
      <c r="AH2190" s="173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2">
        <v>2022</v>
      </c>
      <c r="C2191" s="172">
        <v>5</v>
      </c>
      <c r="D2191" s="57" t="str">
        <f t="shared" si="426"/>
        <v>Q1</v>
      </c>
      <c r="E2191" s="16" t="s">
        <v>41</v>
      </c>
      <c r="F2191" s="172">
        <v>2022</v>
      </c>
      <c r="G2191" s="172">
        <v>6</v>
      </c>
      <c r="H2191" s="175"/>
      <c r="I2191" s="57" t="str">
        <f t="shared" si="427"/>
        <v>Q1</v>
      </c>
      <c r="J2191" s="175" t="s">
        <v>2133</v>
      </c>
      <c r="K2191" s="175" t="s">
        <v>2134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28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78" t="str">
        <f t="shared" si="438"/>
        <v>1</v>
      </c>
      <c r="Z2191" s="26">
        <f t="shared" si="429"/>
        <v>10500000</v>
      </c>
      <c r="AA2191" s="16">
        <v>6.25E-2</v>
      </c>
      <c r="AB2191" s="35">
        <f t="shared" si="430"/>
        <v>656250</v>
      </c>
      <c r="AC2191" s="27">
        <f t="shared" si="431"/>
        <v>77240.625</v>
      </c>
      <c r="AD2191" s="174">
        <v>0.1177</v>
      </c>
      <c r="AE2191" s="173">
        <f t="shared" si="432"/>
        <v>0</v>
      </c>
      <c r="AF2191" s="173" t="str">
        <f>IF(AND(COUNTIFS($J$18:J2191,J2191)=1,AE2191=1),1,"")</f>
        <v/>
      </c>
      <c r="AG2191" s="173">
        <f>IF(C2191="","",IF(AND(COUNTIFS($J$18:J2191,J2191)=1,C2191&lt;&gt;""),1,""))</f>
        <v>1</v>
      </c>
      <c r="AH2191" s="173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2">
        <v>2022</v>
      </c>
      <c r="C2192" s="172">
        <v>4</v>
      </c>
      <c r="D2192" s="57" t="str">
        <f t="shared" si="426"/>
        <v>Q1</v>
      </c>
      <c r="E2192" s="16" t="s">
        <v>41</v>
      </c>
      <c r="F2192" s="172">
        <v>2022</v>
      </c>
      <c r="G2192" s="172">
        <v>6</v>
      </c>
      <c r="H2192" s="175"/>
      <c r="I2192" s="57" t="str">
        <f t="shared" si="427"/>
        <v>Q1</v>
      </c>
      <c r="J2192" s="175" t="s">
        <v>2135</v>
      </c>
      <c r="K2192" s="175" t="s">
        <v>2136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28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78" t="str">
        <f t="shared" si="438"/>
        <v>1.13</v>
      </c>
      <c r="Z2192" s="26">
        <f t="shared" si="429"/>
        <v>560000</v>
      </c>
      <c r="AA2192" s="16">
        <v>1.175</v>
      </c>
      <c r="AB2192" s="35">
        <f t="shared" si="430"/>
        <v>582300.88495575229</v>
      </c>
      <c r="AC2192" s="27">
        <f t="shared" si="431"/>
        <v>98175.929203539839</v>
      </c>
      <c r="AD2192" s="174">
        <v>0.1686</v>
      </c>
      <c r="AE2192" s="173">
        <f t="shared" si="432"/>
        <v>0</v>
      </c>
      <c r="AF2192" s="173" t="str">
        <f>IF(AND(COUNTIFS($J$18:J2192,J2192)=1,AE2192=1),1,"")</f>
        <v/>
      </c>
      <c r="AG2192" s="173">
        <f>IF(C2192="","",IF(AND(COUNTIFS($J$18:J2192,J2192)=1,C2192&lt;&gt;""),1,""))</f>
        <v>1</v>
      </c>
      <c r="AH2192" s="173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2">
        <v>2022</v>
      </c>
      <c r="C2193" s="172">
        <v>5</v>
      </c>
      <c r="D2193" s="57" t="str">
        <f t="shared" si="426"/>
        <v>Q1</v>
      </c>
      <c r="E2193" s="16" t="s">
        <v>41</v>
      </c>
      <c r="F2193" s="172">
        <v>2022</v>
      </c>
      <c r="G2193" s="172">
        <v>6</v>
      </c>
      <c r="H2193" s="175"/>
      <c r="I2193" s="57" t="str">
        <f t="shared" si="427"/>
        <v>Q1</v>
      </c>
      <c r="J2193" s="175" t="s">
        <v>2137</v>
      </c>
      <c r="K2193" s="175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28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78" t="str">
        <f t="shared" si="438"/>
        <v>1.13</v>
      </c>
      <c r="Z2193" s="26">
        <f t="shared" si="429"/>
        <v>515000</v>
      </c>
      <c r="AA2193" s="16">
        <v>1.175</v>
      </c>
      <c r="AB2193" s="35">
        <f t="shared" si="430"/>
        <v>535508.84955752222</v>
      </c>
      <c r="AC2193" s="27">
        <f t="shared" si="431"/>
        <v>75774.502212389387</v>
      </c>
      <c r="AD2193" s="174">
        <v>0.14149999999999999</v>
      </c>
      <c r="AE2193" s="173">
        <f t="shared" si="432"/>
        <v>0</v>
      </c>
      <c r="AF2193" s="173" t="str">
        <f>IF(AND(COUNTIFS($J$18:J2193,J2193)=1,AE2193=1),1,"")</f>
        <v/>
      </c>
      <c r="AG2193" s="173">
        <f>IF(C2193="","",IF(AND(COUNTIFS($J$18:J2193,J2193)=1,C2193&lt;&gt;""),1,""))</f>
        <v>1</v>
      </c>
      <c r="AH2193" s="173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2">
        <v>2022</v>
      </c>
      <c r="C2194" s="172">
        <v>5</v>
      </c>
      <c r="D2194" s="57" t="str">
        <f t="shared" si="426"/>
        <v>Q1</v>
      </c>
      <c r="E2194" s="16" t="s">
        <v>41</v>
      </c>
      <c r="F2194" s="172">
        <v>2022</v>
      </c>
      <c r="G2194" s="172">
        <v>6</v>
      </c>
      <c r="H2194" s="175"/>
      <c r="I2194" s="57" t="str">
        <f t="shared" si="427"/>
        <v>Q1</v>
      </c>
      <c r="J2194" s="175" t="s">
        <v>2138</v>
      </c>
      <c r="K2194" s="175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28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78" t="str">
        <f t="shared" si="438"/>
        <v>1.13</v>
      </c>
      <c r="Z2194" s="26">
        <f t="shared" si="429"/>
        <v>442500</v>
      </c>
      <c r="AA2194" s="16">
        <v>1.175</v>
      </c>
      <c r="AB2194" s="35">
        <f t="shared" si="430"/>
        <v>460121.68141592928</v>
      </c>
      <c r="AC2194" s="27">
        <f t="shared" si="431"/>
        <v>76518.235619469036</v>
      </c>
      <c r="AD2194" s="174">
        <v>0.1663</v>
      </c>
      <c r="AE2194" s="173">
        <f t="shared" si="432"/>
        <v>0</v>
      </c>
      <c r="AF2194" s="173" t="str">
        <f>IF(AND(COUNTIFS($J$18:J2194,J2194)=1,AE2194=1),1,"")</f>
        <v/>
      </c>
      <c r="AG2194" s="173">
        <f>IF(C2194="","",IF(AND(COUNTIFS($J$18:J2194,J2194)=1,C2194&lt;&gt;""),1,""))</f>
        <v>1</v>
      </c>
      <c r="AH2194" s="173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2">
        <v>2022</v>
      </c>
      <c r="C2195" s="172">
        <v>6</v>
      </c>
      <c r="D2195" s="57" t="str">
        <f t="shared" si="426"/>
        <v>Q1</v>
      </c>
      <c r="E2195" s="16" t="s">
        <v>41</v>
      </c>
      <c r="F2195" s="172">
        <v>2022</v>
      </c>
      <c r="G2195" s="172">
        <v>6</v>
      </c>
      <c r="H2195" s="175"/>
      <c r="I2195" s="57" t="str">
        <f t="shared" si="427"/>
        <v>Q1</v>
      </c>
      <c r="J2195" s="175" t="s">
        <v>2139</v>
      </c>
      <c r="K2195" s="175" t="s">
        <v>2140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28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78" t="str">
        <f t="shared" si="438"/>
        <v>1.13</v>
      </c>
      <c r="Z2195" s="26">
        <f t="shared" si="429"/>
        <v>605000</v>
      </c>
      <c r="AA2195" s="16">
        <v>1.175</v>
      </c>
      <c r="AB2195" s="35">
        <f t="shared" si="430"/>
        <v>629092.92035398236</v>
      </c>
      <c r="AC2195" s="27">
        <f t="shared" si="431"/>
        <v>91470.110619469036</v>
      </c>
      <c r="AD2195" s="174">
        <v>0.1454</v>
      </c>
      <c r="AE2195" s="173">
        <f t="shared" si="432"/>
        <v>0</v>
      </c>
      <c r="AF2195" s="173" t="str">
        <f>IF(AND(COUNTIFS($J$18:J2195,J2195)=1,AE2195=1),1,"")</f>
        <v/>
      </c>
      <c r="AG2195" s="173">
        <f>IF(C2195="","",IF(AND(COUNTIFS($J$18:J2195,J2195)=1,C2195&lt;&gt;""),1,""))</f>
        <v>1</v>
      </c>
      <c r="AH2195" s="173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2">
        <v>2022</v>
      </c>
      <c r="C2196" s="172">
        <v>6</v>
      </c>
      <c r="D2196" s="57" t="str">
        <f t="shared" si="426"/>
        <v>Q1</v>
      </c>
      <c r="E2196" s="16" t="s">
        <v>41</v>
      </c>
      <c r="F2196" s="172">
        <v>2022</v>
      </c>
      <c r="G2196" s="172">
        <v>6</v>
      </c>
      <c r="H2196" s="175"/>
      <c r="I2196" s="57" t="str">
        <f t="shared" si="427"/>
        <v>Q1</v>
      </c>
      <c r="J2196" s="175" t="s">
        <v>2141</v>
      </c>
      <c r="K2196" s="175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28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78" t="str">
        <f t="shared" si="438"/>
        <v>1.13</v>
      </c>
      <c r="Z2196" s="26">
        <f t="shared" si="429"/>
        <v>460000</v>
      </c>
      <c r="AA2196" s="16">
        <v>1.175</v>
      </c>
      <c r="AB2196" s="35">
        <f t="shared" si="430"/>
        <v>478318.5840707965</v>
      </c>
      <c r="AC2196" s="27">
        <f t="shared" si="431"/>
        <v>68256.061946902657</v>
      </c>
      <c r="AD2196" s="174">
        <v>0.14269999999999999</v>
      </c>
      <c r="AE2196" s="173">
        <f t="shared" si="432"/>
        <v>0</v>
      </c>
      <c r="AF2196" s="173" t="str">
        <f>IF(AND(COUNTIFS($J$18:J2196,J2196)=1,AE2196=1),1,"")</f>
        <v/>
      </c>
      <c r="AG2196" s="173">
        <f>IF(C2196="","",IF(AND(COUNTIFS($J$18:J2196,J2196)=1,C2196&lt;&gt;""),1,""))</f>
        <v>1</v>
      </c>
      <c r="AH2196" s="173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2">
        <v>2022</v>
      </c>
      <c r="C2197" s="172">
        <v>6</v>
      </c>
      <c r="D2197" s="57" t="str">
        <f t="shared" si="426"/>
        <v>Q1</v>
      </c>
      <c r="E2197" s="16" t="s">
        <v>41</v>
      </c>
      <c r="F2197" s="172">
        <v>2022</v>
      </c>
      <c r="G2197" s="172">
        <v>6</v>
      </c>
      <c r="H2197" s="175"/>
      <c r="I2197" s="57" t="str">
        <f t="shared" si="427"/>
        <v>Q1</v>
      </c>
      <c r="J2197" s="175" t="s">
        <v>2142</v>
      </c>
      <c r="K2197" s="175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28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78" t="str">
        <f t="shared" si="438"/>
        <v>1.13</v>
      </c>
      <c r="Z2197" s="26">
        <f t="shared" si="429"/>
        <v>660000</v>
      </c>
      <c r="AA2197" s="16">
        <v>1.175</v>
      </c>
      <c r="AB2197" s="35">
        <f t="shared" si="430"/>
        <v>686283.18584070809</v>
      </c>
      <c r="AC2197" s="27">
        <f t="shared" si="431"/>
        <v>117628.93805309736</v>
      </c>
      <c r="AD2197" s="174">
        <v>0.1714</v>
      </c>
      <c r="AE2197" s="173">
        <f t="shared" si="432"/>
        <v>0</v>
      </c>
      <c r="AF2197" s="173" t="str">
        <f>IF(AND(COUNTIFS($J$18:J2197,J2197)=1,AE2197=1),1,"")</f>
        <v/>
      </c>
      <c r="AG2197" s="173">
        <f>IF(C2197="","",IF(AND(COUNTIFS($J$18:J2197,J2197)=1,C2197&lt;&gt;""),1,""))</f>
        <v>1</v>
      </c>
      <c r="AH2197" s="173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2">
        <v>2022</v>
      </c>
      <c r="C2198" s="172">
        <v>6</v>
      </c>
      <c r="D2198" s="57" t="str">
        <f t="shared" si="426"/>
        <v>Q1</v>
      </c>
      <c r="E2198" s="16" t="s">
        <v>41</v>
      </c>
      <c r="F2198" s="172">
        <v>2022</v>
      </c>
      <c r="G2198" s="172">
        <v>6</v>
      </c>
      <c r="H2198" s="175"/>
      <c r="I2198" s="57" t="str">
        <f t="shared" si="427"/>
        <v>Q1</v>
      </c>
      <c r="J2198" s="175" t="s">
        <v>2142</v>
      </c>
      <c r="K2198" s="175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28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78" t="str">
        <f t="shared" si="438"/>
        <v>1.13</v>
      </c>
      <c r="Z2198" s="26">
        <f t="shared" si="429"/>
        <v>900000</v>
      </c>
      <c r="AA2198" s="16">
        <v>1.175</v>
      </c>
      <c r="AB2198" s="35">
        <f t="shared" si="430"/>
        <v>935840.70796460181</v>
      </c>
      <c r="AC2198" s="27">
        <f t="shared" si="431"/>
        <v>160403.09734513276</v>
      </c>
      <c r="AD2198" s="174">
        <v>0.1714</v>
      </c>
      <c r="AE2198" s="173">
        <f t="shared" si="432"/>
        <v>0</v>
      </c>
      <c r="AF2198" s="173" t="str">
        <f>IF(AND(COUNTIFS($J$18:J2198,J2198)=1,AE2198=1),1,"")</f>
        <v/>
      </c>
      <c r="AG2198" s="173" t="str">
        <f>IF(C2198="","",IF(AND(COUNTIFS($J$18:J2198,J2198)=1,C2198&lt;&gt;""),1,""))</f>
        <v/>
      </c>
      <c r="AH2198" s="173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2">
        <v>2022</v>
      </c>
      <c r="C2199" s="172">
        <v>6</v>
      </c>
      <c r="D2199" s="57" t="str">
        <f t="shared" si="426"/>
        <v>Q1</v>
      </c>
      <c r="E2199" s="16" t="s">
        <v>41</v>
      </c>
      <c r="F2199" s="172">
        <v>2022</v>
      </c>
      <c r="G2199" s="172">
        <v>6</v>
      </c>
      <c r="H2199" s="175"/>
      <c r="I2199" s="57" t="str">
        <f t="shared" si="427"/>
        <v>Q1</v>
      </c>
      <c r="J2199" s="175" t="s">
        <v>2143</v>
      </c>
      <c r="K2199" s="175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28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78" t="str">
        <f t="shared" si="438"/>
        <v>1.13</v>
      </c>
      <c r="Z2199" s="26">
        <f t="shared" si="429"/>
        <v>450000</v>
      </c>
      <c r="AA2199" s="16">
        <v>1.175</v>
      </c>
      <c r="AB2199" s="35">
        <f t="shared" si="430"/>
        <v>467920.35398230091</v>
      </c>
      <c r="AC2199" s="27">
        <f t="shared" si="431"/>
        <v>86050.553097345139</v>
      </c>
      <c r="AD2199" s="174">
        <v>0.18390000000000001</v>
      </c>
      <c r="AE2199" s="173">
        <f t="shared" si="432"/>
        <v>0</v>
      </c>
      <c r="AF2199" s="173" t="str">
        <f>IF(AND(COUNTIFS($J$18:J2199,J2199)=1,AE2199=1),1,"")</f>
        <v/>
      </c>
      <c r="AG2199" s="173">
        <f>IF(C2199="","",IF(AND(COUNTIFS($J$18:J2199,J2199)=1,C2199&lt;&gt;""),1,""))</f>
        <v>1</v>
      </c>
      <c r="AH2199" s="173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2">
        <v>2022</v>
      </c>
      <c r="C2200" s="172">
        <v>6</v>
      </c>
      <c r="D2200" s="57" t="str">
        <f t="shared" si="426"/>
        <v>Q1</v>
      </c>
      <c r="E2200" s="16" t="s">
        <v>41</v>
      </c>
      <c r="F2200" s="172">
        <v>2022</v>
      </c>
      <c r="G2200" s="172">
        <v>6</v>
      </c>
      <c r="H2200" s="175"/>
      <c r="I2200" s="57" t="str">
        <f t="shared" si="427"/>
        <v>Q1</v>
      </c>
      <c r="J2200" s="175" t="s">
        <v>2143</v>
      </c>
      <c r="K2200" s="175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28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78" t="str">
        <f t="shared" si="438"/>
        <v>1.13</v>
      </c>
      <c r="Z2200" s="26">
        <f t="shared" si="429"/>
        <v>450000</v>
      </c>
      <c r="AA2200" s="16">
        <v>1.175</v>
      </c>
      <c r="AB2200" s="35">
        <f t="shared" si="430"/>
        <v>467920.35398230091</v>
      </c>
      <c r="AC2200" s="27">
        <f t="shared" si="431"/>
        <v>86050.553097345139</v>
      </c>
      <c r="AD2200" s="174">
        <v>0.18390000000000001</v>
      </c>
      <c r="AE2200" s="173">
        <f t="shared" si="432"/>
        <v>0</v>
      </c>
      <c r="AF2200" s="173" t="str">
        <f>IF(AND(COUNTIFS($J$18:J2200,J2200)=1,AE2200=1),1,"")</f>
        <v/>
      </c>
      <c r="AG2200" s="173" t="str">
        <f>IF(C2200="","",IF(AND(COUNTIFS($J$18:J2200,J2200)=1,C2200&lt;&gt;""),1,""))</f>
        <v/>
      </c>
      <c r="AH2200" s="173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2">
        <v>2022</v>
      </c>
      <c r="C2201" s="172">
        <v>2</v>
      </c>
      <c r="D2201" s="57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72">
        <v>2022</v>
      </c>
      <c r="G2201" s="172">
        <v>7</v>
      </c>
      <c r="H2201" s="175"/>
      <c r="I2201" s="57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5" t="s">
        <v>2144</v>
      </c>
      <c r="K2201" s="175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ref="P2201:P2264" si="441">IF(M2201="","",IF(AND(N2201&gt;0,L2201&lt;&gt;""),"MAIN UNIT",IF(AND(O2201&gt;0,L2201&lt;&gt;""),"SERVICE/ PARTS","C66 SERVICE/OTHERS")))</f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78" t="str">
        <f t="shared" si="438"/>
        <v>1</v>
      </c>
      <c r="Z2201" s="26">
        <f t="shared" ref="Z2201:Z2264" si="442">IF(X2201="","",X2201*MAX(O2201,N2201))</f>
        <v>9600000</v>
      </c>
      <c r="AA2201" s="16">
        <v>5.8700000000000002E-2</v>
      </c>
      <c r="AB2201" s="35">
        <f t="shared" ref="AB2201:AB2264" si="443">IF(AND(R2201&lt;&gt;"C66",R2201&lt;&gt;""),Z2201/Y2201*AA2201,"")</f>
        <v>563520</v>
      </c>
      <c r="AC2201" s="27">
        <f t="shared" ref="AC2201:AC2264" si="444">IF(R2201&lt;&gt;"",AB2201*AD2201,"")</f>
        <v>62663.423999999999</v>
      </c>
      <c r="AD2201" s="174">
        <v>0.11119999999999999</v>
      </c>
      <c r="AE2201" s="173">
        <f t="shared" ref="AE2201:AE2264" si="445">IF(Q2201="","",IF(Q2201="Yes",1,0))</f>
        <v>0</v>
      </c>
      <c r="AF2201" s="173" t="str">
        <f>IF(AND(COUNTIFS($J$18:J2201,J2201)=1,AE2201=1),1,"")</f>
        <v/>
      </c>
      <c r="AG2201" s="173">
        <f>IF(C2201="","",IF(AND(COUNTIFS($J$18:J2201,J2201)=1,C2201&lt;&gt;""),1,""))</f>
        <v>1</v>
      </c>
      <c r="AH2201" s="173">
        <f>IF(G2201="","",IF(AND(COUNTIFS($J$18:J2201,J2201)=1,G2201&lt;&gt;""),1,""))</f>
        <v>1</v>
      </c>
      <c r="AI2201" s="28">
        <f t="shared" ref="AI2201:AI2264" si="446">IF(P2201="C66 SERVICE","",SUMIFS(AB:AB,F:F,F2201,G:G,G2201,E:E,E2201))</f>
        <v>36480247.665929191</v>
      </c>
      <c r="AJ2201" s="28">
        <f t="shared" ref="AJ2201:AJ2264" si="447">IF(P2201="C66 SERVICE","",SUMIFS(AC:AC,F:F,F2201,G:G,G2201,E:E,E2201))</f>
        <v>5330996.6372757507</v>
      </c>
      <c r="AK2201" s="29">
        <f t="shared" ref="AK2201:AK2264" si="448">IF(AJ2201&gt;0,AJ2201/AI2201,"")</f>
        <v>0.14613378412599559</v>
      </c>
      <c r="AL2201" s="25"/>
      <c r="AM2201" s="25"/>
      <c r="AN2201" s="25"/>
      <c r="AO2201" s="25"/>
      <c r="AP2201" s="45" t="str">
        <f t="shared" ref="AP2201:AP2264" si="449">IF(F2201="","",F2201&amp;G2201)</f>
        <v>20227</v>
      </c>
      <c r="AQ2201" s="45" t="str">
        <f t="shared" ref="AQ2201:AQ2264" si="450">IF(W2201="","",F2201&amp;G2201&amp;W2201)</f>
        <v>20227JPY</v>
      </c>
    </row>
    <row r="2202" spans="1:43" s="15" customFormat="1">
      <c r="A2202" s="16" t="s">
        <v>40</v>
      </c>
      <c r="B2202" s="172">
        <v>2022</v>
      </c>
      <c r="C2202" s="172">
        <v>3</v>
      </c>
      <c r="D2202" s="57" t="str">
        <f t="shared" si="439"/>
        <v>Q4</v>
      </c>
      <c r="E2202" s="16" t="s">
        <v>41</v>
      </c>
      <c r="F2202" s="172">
        <v>2022</v>
      </c>
      <c r="G2202" s="172">
        <v>7</v>
      </c>
      <c r="H2202" s="175"/>
      <c r="I2202" s="57" t="str">
        <f t="shared" si="440"/>
        <v>Q2</v>
      </c>
      <c r="J2202" s="175" t="s">
        <v>2145</v>
      </c>
      <c r="K2202" s="175" t="s">
        <v>2146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41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78" t="str">
        <f t="shared" si="438"/>
        <v>1.13</v>
      </c>
      <c r="Z2202" s="26">
        <f t="shared" si="442"/>
        <v>800000</v>
      </c>
      <c r="AA2202" s="16">
        <v>1.17</v>
      </c>
      <c r="AB2202" s="35">
        <f t="shared" si="443"/>
        <v>828318.5840707965</v>
      </c>
      <c r="AC2202" s="27">
        <f t="shared" si="444"/>
        <v>152576.28318584073</v>
      </c>
      <c r="AD2202" s="174">
        <v>0.1842</v>
      </c>
      <c r="AE2202" s="173">
        <f t="shared" si="445"/>
        <v>1</v>
      </c>
      <c r="AF2202" s="173">
        <f>IF(AND(COUNTIFS($J$18:J2202,J2202)=1,AE2202=1),1,"")</f>
        <v>1</v>
      </c>
      <c r="AG2202" s="173">
        <f>IF(C2202="","",IF(AND(COUNTIFS($J$18:J2202,J2202)=1,C2202&lt;&gt;""),1,""))</f>
        <v>1</v>
      </c>
      <c r="AH2202" s="173">
        <f>IF(G2202="","",IF(AND(COUNTIFS($J$18:J2202,J2202)=1,G2202&lt;&gt;""),1,""))</f>
        <v>1</v>
      </c>
      <c r="AI2202" s="28">
        <f t="shared" si="446"/>
        <v>36480247.665929191</v>
      </c>
      <c r="AJ2202" s="28">
        <f t="shared" si="447"/>
        <v>5330996.6372757507</v>
      </c>
      <c r="AK2202" s="29">
        <f t="shared" si="448"/>
        <v>0.14613378412599559</v>
      </c>
      <c r="AL2202" s="25"/>
      <c r="AM2202" s="25"/>
      <c r="AN2202" s="25"/>
      <c r="AO2202" s="25"/>
      <c r="AP2202" s="45" t="str">
        <f t="shared" si="449"/>
        <v>20227</v>
      </c>
      <c r="AQ2202" s="45" t="str">
        <f t="shared" si="450"/>
        <v>20227RMB</v>
      </c>
    </row>
    <row r="2203" spans="1:43" s="15" customFormat="1">
      <c r="A2203" s="16" t="s">
        <v>40</v>
      </c>
      <c r="B2203" s="172">
        <v>2022</v>
      </c>
      <c r="C2203" s="172">
        <v>3</v>
      </c>
      <c r="D2203" s="57" t="str">
        <f t="shared" si="439"/>
        <v>Q4</v>
      </c>
      <c r="E2203" s="16" t="s">
        <v>41</v>
      </c>
      <c r="F2203" s="172">
        <v>2022</v>
      </c>
      <c r="G2203" s="172">
        <v>7</v>
      </c>
      <c r="H2203" s="175"/>
      <c r="I2203" s="57" t="str">
        <f t="shared" si="440"/>
        <v>Q2</v>
      </c>
      <c r="J2203" s="175" t="s">
        <v>2145</v>
      </c>
      <c r="K2203" s="175" t="s">
        <v>2146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41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78" t="str">
        <f t="shared" si="438"/>
        <v>1.13</v>
      </c>
      <c r="Z2203" s="26">
        <f t="shared" si="442"/>
        <v>894000</v>
      </c>
      <c r="AA2203" s="16">
        <v>1.17</v>
      </c>
      <c r="AB2203" s="35">
        <f t="shared" si="443"/>
        <v>925646.01769911509</v>
      </c>
      <c r="AC2203" s="27">
        <f t="shared" si="444"/>
        <v>170503.996460177</v>
      </c>
      <c r="AD2203" s="174">
        <v>0.1842</v>
      </c>
      <c r="AE2203" s="173">
        <f t="shared" si="445"/>
        <v>1</v>
      </c>
      <c r="AF2203" s="173" t="str">
        <f>IF(AND(COUNTIFS($J$18:J2203,J2203)=1,AE2203=1),1,"")</f>
        <v/>
      </c>
      <c r="AG2203" s="173" t="str">
        <f>IF(C2203="","",IF(AND(COUNTIFS($J$18:J2203,J2203)=1,C2203&lt;&gt;""),1,""))</f>
        <v/>
      </c>
      <c r="AH2203" s="173" t="str">
        <f>IF(G2203="","",IF(AND(COUNTIFS($J$18:J2203,J2203)=1,G2203&lt;&gt;""),1,""))</f>
        <v/>
      </c>
      <c r="AI2203" s="28">
        <f t="shared" si="446"/>
        <v>36480247.665929191</v>
      </c>
      <c r="AJ2203" s="28">
        <f t="shared" si="447"/>
        <v>5330996.6372757507</v>
      </c>
      <c r="AK2203" s="29">
        <f t="shared" si="448"/>
        <v>0.14613378412599559</v>
      </c>
      <c r="AL2203" s="25"/>
      <c r="AM2203" s="25"/>
      <c r="AN2203" s="25"/>
      <c r="AO2203" s="25"/>
      <c r="AP2203" s="45" t="str">
        <f t="shared" si="449"/>
        <v>20227</v>
      </c>
      <c r="AQ2203" s="45" t="str">
        <f t="shared" si="450"/>
        <v>20227RMB</v>
      </c>
    </row>
    <row r="2204" spans="1:43" s="15" customFormat="1">
      <c r="A2204" s="16" t="s">
        <v>40</v>
      </c>
      <c r="B2204" s="172">
        <v>2022</v>
      </c>
      <c r="C2204" s="172">
        <v>3</v>
      </c>
      <c r="D2204" s="57" t="str">
        <f t="shared" si="439"/>
        <v>Q4</v>
      </c>
      <c r="E2204" s="16" t="s">
        <v>41</v>
      </c>
      <c r="F2204" s="172">
        <v>2022</v>
      </c>
      <c r="G2204" s="172">
        <v>7</v>
      </c>
      <c r="H2204" s="175"/>
      <c r="I2204" s="57" t="str">
        <f t="shared" si="440"/>
        <v>Q2</v>
      </c>
      <c r="J2204" s="175" t="s">
        <v>2147</v>
      </c>
      <c r="K2204" s="175" t="s">
        <v>2148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41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78" t="str">
        <f t="shared" si="438"/>
        <v>1</v>
      </c>
      <c r="Z2204" s="26">
        <f t="shared" si="442"/>
        <v>17846000</v>
      </c>
      <c r="AA2204" s="16">
        <v>5.8700000000000002E-2</v>
      </c>
      <c r="AB2204" s="35">
        <f t="shared" si="443"/>
        <v>1047560.2000000001</v>
      </c>
      <c r="AC2204" s="27">
        <f t="shared" si="444"/>
        <v>148334.52432000003</v>
      </c>
      <c r="AD2204" s="174">
        <v>0.1416</v>
      </c>
      <c r="AE2204" s="173">
        <f t="shared" si="445"/>
        <v>1</v>
      </c>
      <c r="AF2204" s="173">
        <f>IF(AND(COUNTIFS($J$18:J2204,J2204)=1,AE2204=1),1,"")</f>
        <v>1</v>
      </c>
      <c r="AG2204" s="173">
        <f>IF(C2204="","",IF(AND(COUNTIFS($J$18:J2204,J2204)=1,C2204&lt;&gt;""),1,""))</f>
        <v>1</v>
      </c>
      <c r="AH2204" s="173">
        <f>IF(G2204="","",IF(AND(COUNTIFS($J$18:J2204,J2204)=1,G2204&lt;&gt;""),1,""))</f>
        <v>1</v>
      </c>
      <c r="AI2204" s="28">
        <f t="shared" si="446"/>
        <v>36480247.665929191</v>
      </c>
      <c r="AJ2204" s="28">
        <f t="shared" si="447"/>
        <v>5330996.6372757507</v>
      </c>
      <c r="AK2204" s="29">
        <f t="shared" si="448"/>
        <v>0.14613378412599559</v>
      </c>
      <c r="AL2204" s="25"/>
      <c r="AM2204" s="25"/>
      <c r="AN2204" s="25"/>
      <c r="AO2204" s="25"/>
      <c r="AP2204" s="45" t="str">
        <f t="shared" si="449"/>
        <v>20227</v>
      </c>
      <c r="AQ2204" s="45" t="str">
        <f t="shared" si="450"/>
        <v>20227JPY</v>
      </c>
    </row>
    <row r="2205" spans="1:43" s="15" customFormat="1">
      <c r="A2205" s="16" t="s">
        <v>40</v>
      </c>
      <c r="B2205" s="172">
        <v>2022</v>
      </c>
      <c r="C2205" s="172">
        <v>3</v>
      </c>
      <c r="D2205" s="57" t="str">
        <f t="shared" si="439"/>
        <v>Q4</v>
      </c>
      <c r="E2205" s="16" t="s">
        <v>41</v>
      </c>
      <c r="F2205" s="172">
        <v>2022</v>
      </c>
      <c r="G2205" s="172">
        <v>7</v>
      </c>
      <c r="H2205" s="175"/>
      <c r="I2205" s="57" t="str">
        <f t="shared" si="440"/>
        <v>Q2</v>
      </c>
      <c r="J2205" s="175" t="s">
        <v>2149</v>
      </c>
      <c r="K2205" s="175" t="s">
        <v>2150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41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78" t="str">
        <f t="shared" si="438"/>
        <v>1</v>
      </c>
      <c r="Z2205" s="26">
        <f t="shared" si="442"/>
        <v>13000000</v>
      </c>
      <c r="AA2205" s="16">
        <v>5.8700000000000002E-2</v>
      </c>
      <c r="AB2205" s="35">
        <f t="shared" si="443"/>
        <v>763100</v>
      </c>
      <c r="AC2205" s="27">
        <f t="shared" si="444"/>
        <v>105613.04</v>
      </c>
      <c r="AD2205" s="174">
        <v>0.1384</v>
      </c>
      <c r="AE2205" s="173">
        <f t="shared" si="445"/>
        <v>0</v>
      </c>
      <c r="AF2205" s="173" t="str">
        <f>IF(AND(COUNTIFS($J$18:J2205,J2205)=1,AE2205=1),1,"")</f>
        <v/>
      </c>
      <c r="AG2205" s="173">
        <f>IF(C2205="","",IF(AND(COUNTIFS($J$18:J2205,J2205)=1,C2205&lt;&gt;""),1,""))</f>
        <v>1</v>
      </c>
      <c r="AH2205" s="173">
        <f>IF(G2205="","",IF(AND(COUNTIFS($J$18:J2205,J2205)=1,G2205&lt;&gt;""),1,""))</f>
        <v>1</v>
      </c>
      <c r="AI2205" s="28">
        <f t="shared" si="446"/>
        <v>36480247.665929191</v>
      </c>
      <c r="AJ2205" s="28">
        <f t="shared" si="447"/>
        <v>5330996.6372757507</v>
      </c>
      <c r="AK2205" s="29">
        <f t="shared" si="448"/>
        <v>0.14613378412599559</v>
      </c>
      <c r="AL2205" s="25"/>
      <c r="AM2205" s="25"/>
      <c r="AN2205" s="25"/>
      <c r="AO2205" s="25"/>
      <c r="AP2205" s="45" t="str">
        <f t="shared" si="449"/>
        <v>20227</v>
      </c>
      <c r="AQ2205" s="45" t="str">
        <f t="shared" si="450"/>
        <v>20227JPY</v>
      </c>
    </row>
    <row r="2206" spans="1:43" s="15" customFormat="1">
      <c r="A2206" s="16" t="s">
        <v>40</v>
      </c>
      <c r="B2206" s="172">
        <v>2022</v>
      </c>
      <c r="C2206" s="172">
        <v>3</v>
      </c>
      <c r="D2206" s="57" t="str">
        <f t="shared" si="439"/>
        <v>Q4</v>
      </c>
      <c r="E2206" s="16" t="s">
        <v>41</v>
      </c>
      <c r="F2206" s="172">
        <v>2022</v>
      </c>
      <c r="G2206" s="172">
        <v>7</v>
      </c>
      <c r="H2206" s="175"/>
      <c r="I2206" s="57" t="str">
        <f t="shared" si="440"/>
        <v>Q2</v>
      </c>
      <c r="J2206" s="175" t="s">
        <v>2149</v>
      </c>
      <c r="K2206" s="175" t="s">
        <v>2150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41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78" t="str">
        <f t="shared" ref="Y2206:Y2269" si="451">IF(W2206="RMB","1.13", "1")</f>
        <v>1</v>
      </c>
      <c r="Z2206" s="26">
        <f t="shared" si="442"/>
        <v>13000000</v>
      </c>
      <c r="AA2206" s="16">
        <v>5.8700000000000002E-2</v>
      </c>
      <c r="AB2206" s="35">
        <f t="shared" si="443"/>
        <v>763100</v>
      </c>
      <c r="AC2206" s="27">
        <f t="shared" si="444"/>
        <v>105613.04</v>
      </c>
      <c r="AD2206" s="174">
        <v>0.1384</v>
      </c>
      <c r="AE2206" s="173">
        <f t="shared" si="445"/>
        <v>0</v>
      </c>
      <c r="AF2206" s="173" t="str">
        <f>IF(AND(COUNTIFS($J$18:J2206,J2206)=1,AE2206=1),1,"")</f>
        <v/>
      </c>
      <c r="AG2206" s="173" t="str">
        <f>IF(C2206="","",IF(AND(COUNTIFS($J$18:J2206,J2206)=1,C2206&lt;&gt;""),1,""))</f>
        <v/>
      </c>
      <c r="AH2206" s="173" t="str">
        <f>IF(G2206="","",IF(AND(COUNTIFS($J$18:J2206,J2206)=1,G2206&lt;&gt;""),1,""))</f>
        <v/>
      </c>
      <c r="AI2206" s="28">
        <f t="shared" si="446"/>
        <v>36480247.665929191</v>
      </c>
      <c r="AJ2206" s="28">
        <f t="shared" si="447"/>
        <v>5330996.6372757507</v>
      </c>
      <c r="AK2206" s="29">
        <f t="shared" si="448"/>
        <v>0.14613378412599559</v>
      </c>
      <c r="AL2206" s="25"/>
      <c r="AM2206" s="25"/>
      <c r="AN2206" s="25"/>
      <c r="AO2206" s="25"/>
      <c r="AP2206" s="45" t="str">
        <f t="shared" si="449"/>
        <v>20227</v>
      </c>
      <c r="AQ2206" s="45" t="str">
        <f t="shared" si="450"/>
        <v>20227JPY</v>
      </c>
    </row>
    <row r="2207" spans="1:43" s="15" customFormat="1">
      <c r="A2207" s="16" t="s">
        <v>40</v>
      </c>
      <c r="B2207" s="172">
        <v>2022</v>
      </c>
      <c r="C2207" s="172">
        <v>3</v>
      </c>
      <c r="D2207" s="57" t="str">
        <f t="shared" si="439"/>
        <v>Q4</v>
      </c>
      <c r="E2207" s="16" t="s">
        <v>41</v>
      </c>
      <c r="F2207" s="172">
        <v>2022</v>
      </c>
      <c r="G2207" s="172">
        <v>7</v>
      </c>
      <c r="H2207" s="175"/>
      <c r="I2207" s="57" t="str">
        <f t="shared" si="440"/>
        <v>Q2</v>
      </c>
      <c r="J2207" s="175" t="s">
        <v>2149</v>
      </c>
      <c r="K2207" s="175" t="s">
        <v>2150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41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78" t="str">
        <f t="shared" si="451"/>
        <v>1</v>
      </c>
      <c r="Z2207" s="26">
        <f t="shared" si="442"/>
        <v>13000000</v>
      </c>
      <c r="AA2207" s="16">
        <v>5.8700000000000002E-2</v>
      </c>
      <c r="AB2207" s="35">
        <f t="shared" si="443"/>
        <v>763100</v>
      </c>
      <c r="AC2207" s="27">
        <f t="shared" si="444"/>
        <v>105613.04</v>
      </c>
      <c r="AD2207" s="174">
        <v>0.1384</v>
      </c>
      <c r="AE2207" s="173">
        <f t="shared" si="445"/>
        <v>0</v>
      </c>
      <c r="AF2207" s="173" t="str">
        <f>IF(AND(COUNTIFS($J$18:J2207,J2207)=1,AE2207=1),1,"")</f>
        <v/>
      </c>
      <c r="AG2207" s="173" t="str">
        <f>IF(C2207="","",IF(AND(COUNTIFS($J$18:J2207,J2207)=1,C2207&lt;&gt;""),1,""))</f>
        <v/>
      </c>
      <c r="AH2207" s="173" t="str">
        <f>IF(G2207="","",IF(AND(COUNTIFS($J$18:J2207,J2207)=1,G2207&lt;&gt;""),1,""))</f>
        <v/>
      </c>
      <c r="AI2207" s="28">
        <f t="shared" si="446"/>
        <v>36480247.665929191</v>
      </c>
      <c r="AJ2207" s="28">
        <f t="shared" si="447"/>
        <v>5330996.6372757507</v>
      </c>
      <c r="AK2207" s="29">
        <f t="shared" si="448"/>
        <v>0.14613378412599559</v>
      </c>
      <c r="AL2207" s="25"/>
      <c r="AM2207" s="25"/>
      <c r="AN2207" s="25"/>
      <c r="AO2207" s="25"/>
      <c r="AP2207" s="45" t="str">
        <f t="shared" si="449"/>
        <v>20227</v>
      </c>
      <c r="AQ2207" s="45" t="str">
        <f t="shared" si="450"/>
        <v>20227JPY</v>
      </c>
    </row>
    <row r="2208" spans="1:43" s="15" customFormat="1">
      <c r="A2208" s="16" t="s">
        <v>40</v>
      </c>
      <c r="B2208" s="172">
        <v>2022</v>
      </c>
      <c r="C2208" s="172">
        <v>3</v>
      </c>
      <c r="D2208" s="57" t="str">
        <f t="shared" si="439"/>
        <v>Q4</v>
      </c>
      <c r="E2208" s="16" t="s">
        <v>41</v>
      </c>
      <c r="F2208" s="172">
        <v>2022</v>
      </c>
      <c r="G2208" s="172">
        <v>7</v>
      </c>
      <c r="H2208" s="175"/>
      <c r="I2208" s="57" t="str">
        <f t="shared" si="440"/>
        <v>Q2</v>
      </c>
      <c r="J2208" s="175" t="s">
        <v>2149</v>
      </c>
      <c r="K2208" s="175" t="s">
        <v>2150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41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78" t="str">
        <f t="shared" si="451"/>
        <v>1</v>
      </c>
      <c r="Z2208" s="26">
        <f t="shared" si="442"/>
        <v>13000000</v>
      </c>
      <c r="AA2208" s="16">
        <v>5.8700000000000002E-2</v>
      </c>
      <c r="AB2208" s="35">
        <f t="shared" si="443"/>
        <v>763100</v>
      </c>
      <c r="AC2208" s="27">
        <f t="shared" si="444"/>
        <v>105613.04</v>
      </c>
      <c r="AD2208" s="174">
        <v>0.1384</v>
      </c>
      <c r="AE2208" s="173">
        <f t="shared" si="445"/>
        <v>0</v>
      </c>
      <c r="AF2208" s="173" t="str">
        <f>IF(AND(COUNTIFS($J$18:J2208,J2208)=1,AE2208=1),1,"")</f>
        <v/>
      </c>
      <c r="AG2208" s="173" t="str">
        <f>IF(C2208="","",IF(AND(COUNTIFS($J$18:J2208,J2208)=1,C2208&lt;&gt;""),1,""))</f>
        <v/>
      </c>
      <c r="AH2208" s="173" t="str">
        <f>IF(G2208="","",IF(AND(COUNTIFS($J$18:J2208,J2208)=1,G2208&lt;&gt;""),1,""))</f>
        <v/>
      </c>
      <c r="AI2208" s="28">
        <f t="shared" si="446"/>
        <v>36480247.665929191</v>
      </c>
      <c r="AJ2208" s="28">
        <f t="shared" si="447"/>
        <v>5330996.6372757507</v>
      </c>
      <c r="AK2208" s="29">
        <f t="shared" si="448"/>
        <v>0.14613378412599559</v>
      </c>
      <c r="AL2208" s="25"/>
      <c r="AM2208" s="25"/>
      <c r="AN2208" s="25"/>
      <c r="AO2208" s="25"/>
      <c r="AP2208" s="45" t="str">
        <f t="shared" si="449"/>
        <v>20227</v>
      </c>
      <c r="AQ2208" s="45" t="str">
        <f t="shared" si="450"/>
        <v>20227JPY</v>
      </c>
    </row>
    <row r="2209" spans="1:43" s="15" customFormat="1">
      <c r="A2209" s="16" t="s">
        <v>40</v>
      </c>
      <c r="B2209" s="172">
        <v>2022</v>
      </c>
      <c r="C2209" s="172">
        <v>3</v>
      </c>
      <c r="D2209" s="57" t="str">
        <f t="shared" si="439"/>
        <v>Q4</v>
      </c>
      <c r="E2209" s="16" t="s">
        <v>41</v>
      </c>
      <c r="F2209" s="172">
        <v>2022</v>
      </c>
      <c r="G2209" s="172">
        <v>7</v>
      </c>
      <c r="H2209" s="175"/>
      <c r="I2209" s="57" t="str">
        <f t="shared" si="440"/>
        <v>Q2</v>
      </c>
      <c r="J2209" s="175" t="s">
        <v>2149</v>
      </c>
      <c r="K2209" s="175" t="s">
        <v>2150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41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78" t="str">
        <f t="shared" si="451"/>
        <v>1</v>
      </c>
      <c r="Z2209" s="26">
        <f t="shared" si="442"/>
        <v>13000000</v>
      </c>
      <c r="AA2209" s="16">
        <v>5.8700000000000002E-2</v>
      </c>
      <c r="AB2209" s="35">
        <f t="shared" si="443"/>
        <v>763100</v>
      </c>
      <c r="AC2209" s="27">
        <f t="shared" si="444"/>
        <v>105613.04</v>
      </c>
      <c r="AD2209" s="174">
        <v>0.1384</v>
      </c>
      <c r="AE2209" s="173">
        <f t="shared" si="445"/>
        <v>0</v>
      </c>
      <c r="AF2209" s="173" t="str">
        <f>IF(AND(COUNTIFS($J$18:J2209,J2209)=1,AE2209=1),1,"")</f>
        <v/>
      </c>
      <c r="AG2209" s="173" t="str">
        <f>IF(C2209="","",IF(AND(COUNTIFS($J$18:J2209,J2209)=1,C2209&lt;&gt;""),1,""))</f>
        <v/>
      </c>
      <c r="AH2209" s="173" t="str">
        <f>IF(G2209="","",IF(AND(COUNTIFS($J$18:J2209,J2209)=1,G2209&lt;&gt;""),1,""))</f>
        <v/>
      </c>
      <c r="AI2209" s="28">
        <f t="shared" si="446"/>
        <v>36480247.665929191</v>
      </c>
      <c r="AJ2209" s="28">
        <f t="shared" si="447"/>
        <v>5330996.6372757507</v>
      </c>
      <c r="AK2209" s="29">
        <f t="shared" si="448"/>
        <v>0.14613378412599559</v>
      </c>
      <c r="AL2209" s="25"/>
      <c r="AM2209" s="25"/>
      <c r="AN2209" s="25"/>
      <c r="AO2209" s="25"/>
      <c r="AP2209" s="45" t="str">
        <f t="shared" si="449"/>
        <v>20227</v>
      </c>
      <c r="AQ2209" s="45" t="str">
        <f t="shared" si="450"/>
        <v>20227JPY</v>
      </c>
    </row>
    <row r="2210" spans="1:43" s="15" customFormat="1">
      <c r="A2210" s="16" t="s">
        <v>40</v>
      </c>
      <c r="B2210" s="172">
        <v>2022</v>
      </c>
      <c r="C2210" s="172">
        <v>3</v>
      </c>
      <c r="D2210" s="57" t="str">
        <f t="shared" si="439"/>
        <v>Q4</v>
      </c>
      <c r="E2210" s="16" t="s">
        <v>41</v>
      </c>
      <c r="F2210" s="172">
        <v>2022</v>
      </c>
      <c r="G2210" s="172">
        <v>7</v>
      </c>
      <c r="H2210" s="175"/>
      <c r="I2210" s="57" t="str">
        <f t="shared" si="440"/>
        <v>Q2</v>
      </c>
      <c r="J2210" s="175" t="s">
        <v>2149</v>
      </c>
      <c r="K2210" s="175" t="s">
        <v>2150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41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78" t="str">
        <f t="shared" si="451"/>
        <v>1</v>
      </c>
      <c r="Z2210" s="26">
        <f t="shared" si="442"/>
        <v>8000000</v>
      </c>
      <c r="AA2210" s="16">
        <v>5.8700000000000002E-2</v>
      </c>
      <c r="AB2210" s="35">
        <f t="shared" si="443"/>
        <v>469600</v>
      </c>
      <c r="AC2210" s="27">
        <f t="shared" si="444"/>
        <v>64992.639999999999</v>
      </c>
      <c r="AD2210" s="174">
        <v>0.1384</v>
      </c>
      <c r="AE2210" s="173">
        <f t="shared" si="445"/>
        <v>0</v>
      </c>
      <c r="AF2210" s="173" t="str">
        <f>IF(AND(COUNTIFS($J$18:J2210,J2210)=1,AE2210=1),1,"")</f>
        <v/>
      </c>
      <c r="AG2210" s="173" t="str">
        <f>IF(C2210="","",IF(AND(COUNTIFS($J$18:J2210,J2210)=1,C2210&lt;&gt;""),1,""))</f>
        <v/>
      </c>
      <c r="AH2210" s="173" t="str">
        <f>IF(G2210="","",IF(AND(COUNTIFS($J$18:J2210,J2210)=1,G2210&lt;&gt;""),1,""))</f>
        <v/>
      </c>
      <c r="AI2210" s="28">
        <f t="shared" si="446"/>
        <v>36480247.665929191</v>
      </c>
      <c r="AJ2210" s="28">
        <f t="shared" si="447"/>
        <v>5330996.6372757507</v>
      </c>
      <c r="AK2210" s="29">
        <f t="shared" si="448"/>
        <v>0.14613378412599559</v>
      </c>
      <c r="AL2210" s="25"/>
      <c r="AM2210" s="25"/>
      <c r="AN2210" s="25"/>
      <c r="AO2210" s="25"/>
      <c r="AP2210" s="45" t="str">
        <f t="shared" si="449"/>
        <v>20227</v>
      </c>
      <c r="AQ2210" s="45" t="str">
        <f t="shared" si="450"/>
        <v>20227JPY</v>
      </c>
    </row>
    <row r="2211" spans="1:43" s="15" customFormat="1">
      <c r="A2211" s="16" t="s">
        <v>40</v>
      </c>
      <c r="B2211" s="172">
        <v>2022</v>
      </c>
      <c r="C2211" s="172">
        <v>3</v>
      </c>
      <c r="D2211" s="57" t="str">
        <f t="shared" si="439"/>
        <v>Q4</v>
      </c>
      <c r="E2211" s="16" t="s">
        <v>41</v>
      </c>
      <c r="F2211" s="172">
        <v>2022</v>
      </c>
      <c r="G2211" s="172">
        <v>7</v>
      </c>
      <c r="H2211" s="175"/>
      <c r="I2211" s="57" t="str">
        <f t="shared" si="440"/>
        <v>Q2</v>
      </c>
      <c r="J2211" s="175" t="s">
        <v>2149</v>
      </c>
      <c r="K2211" s="175" t="s">
        <v>2150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41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78" t="str">
        <f t="shared" si="451"/>
        <v>1</v>
      </c>
      <c r="Z2211" s="26">
        <f t="shared" si="442"/>
        <v>8000000</v>
      </c>
      <c r="AA2211" s="16">
        <v>5.8700000000000002E-2</v>
      </c>
      <c r="AB2211" s="35">
        <f t="shared" si="443"/>
        <v>469600</v>
      </c>
      <c r="AC2211" s="27">
        <f t="shared" si="444"/>
        <v>64992.639999999999</v>
      </c>
      <c r="AD2211" s="174">
        <v>0.1384</v>
      </c>
      <c r="AE2211" s="173">
        <f t="shared" si="445"/>
        <v>0</v>
      </c>
      <c r="AF2211" s="173" t="str">
        <f>IF(AND(COUNTIFS($J$18:J2211,J2211)=1,AE2211=1),1,"")</f>
        <v/>
      </c>
      <c r="AG2211" s="173" t="str">
        <f>IF(C2211="","",IF(AND(COUNTIFS($J$18:J2211,J2211)=1,C2211&lt;&gt;""),1,""))</f>
        <v/>
      </c>
      <c r="AH2211" s="173" t="str">
        <f>IF(G2211="","",IF(AND(COUNTIFS($J$18:J2211,J2211)=1,G2211&lt;&gt;""),1,""))</f>
        <v/>
      </c>
      <c r="AI2211" s="28">
        <f t="shared" si="446"/>
        <v>36480247.665929191</v>
      </c>
      <c r="AJ2211" s="28">
        <f t="shared" si="447"/>
        <v>5330996.6372757507</v>
      </c>
      <c r="AK2211" s="29">
        <f t="shared" si="448"/>
        <v>0.14613378412599559</v>
      </c>
      <c r="AL2211" s="25"/>
      <c r="AM2211" s="25"/>
      <c r="AN2211" s="25"/>
      <c r="AO2211" s="25"/>
      <c r="AP2211" s="45" t="str">
        <f t="shared" si="449"/>
        <v>20227</v>
      </c>
      <c r="AQ2211" s="45" t="str">
        <f t="shared" si="450"/>
        <v>20227JPY</v>
      </c>
    </row>
    <row r="2212" spans="1:43" s="15" customFormat="1">
      <c r="A2212" s="16" t="s">
        <v>40</v>
      </c>
      <c r="B2212" s="172">
        <v>2022</v>
      </c>
      <c r="C2212" s="172">
        <v>3</v>
      </c>
      <c r="D2212" s="57" t="str">
        <f t="shared" si="439"/>
        <v>Q4</v>
      </c>
      <c r="E2212" s="16" t="s">
        <v>41</v>
      </c>
      <c r="F2212" s="172">
        <v>2022</v>
      </c>
      <c r="G2212" s="172">
        <v>7</v>
      </c>
      <c r="H2212" s="175"/>
      <c r="I2212" s="57" t="str">
        <f t="shared" si="440"/>
        <v>Q2</v>
      </c>
      <c r="J2212" s="175" t="s">
        <v>2149</v>
      </c>
      <c r="K2212" s="175" t="s">
        <v>2150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41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78" t="str">
        <f t="shared" si="451"/>
        <v>1</v>
      </c>
      <c r="Z2212" s="26">
        <f t="shared" si="442"/>
        <v>8000000</v>
      </c>
      <c r="AA2212" s="16">
        <v>5.8700000000000002E-2</v>
      </c>
      <c r="AB2212" s="35">
        <f t="shared" si="443"/>
        <v>469600</v>
      </c>
      <c r="AC2212" s="27">
        <f t="shared" si="444"/>
        <v>64992.639999999999</v>
      </c>
      <c r="AD2212" s="174">
        <v>0.1384</v>
      </c>
      <c r="AE2212" s="173">
        <f t="shared" si="445"/>
        <v>0</v>
      </c>
      <c r="AF2212" s="173" t="str">
        <f>IF(AND(COUNTIFS($J$18:J2212,J2212)=1,AE2212=1),1,"")</f>
        <v/>
      </c>
      <c r="AG2212" s="173" t="str">
        <f>IF(C2212="","",IF(AND(COUNTIFS($J$18:J2212,J2212)=1,C2212&lt;&gt;""),1,""))</f>
        <v/>
      </c>
      <c r="AH2212" s="173" t="str">
        <f>IF(G2212="","",IF(AND(COUNTIFS($J$18:J2212,J2212)=1,G2212&lt;&gt;""),1,""))</f>
        <v/>
      </c>
      <c r="AI2212" s="28">
        <f t="shared" si="446"/>
        <v>36480247.665929191</v>
      </c>
      <c r="AJ2212" s="28">
        <f t="shared" si="447"/>
        <v>5330996.6372757507</v>
      </c>
      <c r="AK2212" s="29">
        <f t="shared" si="448"/>
        <v>0.14613378412599559</v>
      </c>
      <c r="AL2212" s="25"/>
      <c r="AM2212" s="25"/>
      <c r="AN2212" s="25"/>
      <c r="AO2212" s="25"/>
      <c r="AP2212" s="45" t="str">
        <f t="shared" si="449"/>
        <v>20227</v>
      </c>
      <c r="AQ2212" s="45" t="str">
        <f t="shared" si="450"/>
        <v>20227JPY</v>
      </c>
    </row>
    <row r="2213" spans="1:43" s="15" customFormat="1">
      <c r="A2213" s="16" t="s">
        <v>40</v>
      </c>
      <c r="B2213" s="172">
        <v>2022</v>
      </c>
      <c r="C2213" s="172">
        <v>3</v>
      </c>
      <c r="D2213" s="57" t="str">
        <f t="shared" si="439"/>
        <v>Q4</v>
      </c>
      <c r="E2213" s="16" t="s">
        <v>41</v>
      </c>
      <c r="F2213" s="172">
        <v>2022</v>
      </c>
      <c r="G2213" s="172">
        <v>7</v>
      </c>
      <c r="H2213" s="175"/>
      <c r="I2213" s="57" t="str">
        <f t="shared" si="440"/>
        <v>Q2</v>
      </c>
      <c r="J2213" s="175" t="s">
        <v>2149</v>
      </c>
      <c r="K2213" s="175" t="s">
        <v>2150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41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78" t="str">
        <f t="shared" si="451"/>
        <v>1</v>
      </c>
      <c r="Z2213" s="26">
        <f t="shared" si="442"/>
        <v>8000000</v>
      </c>
      <c r="AA2213" s="16">
        <v>5.8700000000000002E-2</v>
      </c>
      <c r="AB2213" s="35">
        <f t="shared" si="443"/>
        <v>469600</v>
      </c>
      <c r="AC2213" s="27">
        <f t="shared" si="444"/>
        <v>64992.639999999999</v>
      </c>
      <c r="AD2213" s="174">
        <v>0.1384</v>
      </c>
      <c r="AE2213" s="173">
        <f t="shared" si="445"/>
        <v>0</v>
      </c>
      <c r="AF2213" s="173" t="str">
        <f>IF(AND(COUNTIFS($J$18:J2213,J2213)=1,AE2213=1),1,"")</f>
        <v/>
      </c>
      <c r="AG2213" s="173" t="str">
        <f>IF(C2213="","",IF(AND(COUNTIFS($J$18:J2213,J2213)=1,C2213&lt;&gt;""),1,""))</f>
        <v/>
      </c>
      <c r="AH2213" s="173" t="str">
        <f>IF(G2213="","",IF(AND(COUNTIFS($J$18:J2213,J2213)=1,G2213&lt;&gt;""),1,""))</f>
        <v/>
      </c>
      <c r="AI2213" s="28">
        <f t="shared" si="446"/>
        <v>36480247.665929191</v>
      </c>
      <c r="AJ2213" s="28">
        <f t="shared" si="447"/>
        <v>5330996.6372757507</v>
      </c>
      <c r="AK2213" s="29">
        <f t="shared" si="448"/>
        <v>0.14613378412599559</v>
      </c>
      <c r="AL2213" s="25"/>
      <c r="AM2213" s="25"/>
      <c r="AN2213" s="25"/>
      <c r="AO2213" s="25"/>
      <c r="AP2213" s="45" t="str">
        <f t="shared" si="449"/>
        <v>20227</v>
      </c>
      <c r="AQ2213" s="45" t="str">
        <f t="shared" si="450"/>
        <v>20227JPY</v>
      </c>
    </row>
    <row r="2214" spans="1:43" s="15" customFormat="1">
      <c r="A2214" s="16" t="s">
        <v>40</v>
      </c>
      <c r="B2214" s="172">
        <v>2022</v>
      </c>
      <c r="C2214" s="172">
        <v>3</v>
      </c>
      <c r="D2214" s="57" t="str">
        <f t="shared" si="439"/>
        <v>Q4</v>
      </c>
      <c r="E2214" s="16" t="s">
        <v>41</v>
      </c>
      <c r="F2214" s="172">
        <v>2022</v>
      </c>
      <c r="G2214" s="172">
        <v>7</v>
      </c>
      <c r="H2214" s="175"/>
      <c r="I2214" s="57" t="str">
        <f t="shared" si="440"/>
        <v>Q2</v>
      </c>
      <c r="J2214" s="175" t="s">
        <v>2151</v>
      </c>
      <c r="K2214" s="175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41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78" t="str">
        <f t="shared" si="451"/>
        <v>1</v>
      </c>
      <c r="Z2214" s="26">
        <f t="shared" si="442"/>
        <v>15786000</v>
      </c>
      <c r="AA2214" s="16">
        <v>5.8700000000000002E-2</v>
      </c>
      <c r="AB2214" s="35">
        <f t="shared" si="443"/>
        <v>926638.20000000007</v>
      </c>
      <c r="AC2214" s="27">
        <f t="shared" si="444"/>
        <v>119258.33634000002</v>
      </c>
      <c r="AD2214" s="174">
        <v>0.12870000000000001</v>
      </c>
      <c r="AE2214" s="173">
        <f t="shared" si="445"/>
        <v>0</v>
      </c>
      <c r="AF2214" s="173" t="str">
        <f>IF(AND(COUNTIFS($J$18:J2214,J2214)=1,AE2214=1),1,"")</f>
        <v/>
      </c>
      <c r="AG2214" s="173">
        <f>IF(C2214="","",IF(AND(COUNTIFS($J$18:J2214,J2214)=1,C2214&lt;&gt;""),1,""))</f>
        <v>1</v>
      </c>
      <c r="AH2214" s="173">
        <f>IF(G2214="","",IF(AND(COUNTIFS($J$18:J2214,J2214)=1,G2214&lt;&gt;""),1,""))</f>
        <v>1</v>
      </c>
      <c r="AI2214" s="28">
        <f t="shared" si="446"/>
        <v>36480247.665929191</v>
      </c>
      <c r="AJ2214" s="28">
        <f t="shared" si="447"/>
        <v>5330996.6372757507</v>
      </c>
      <c r="AK2214" s="29">
        <f t="shared" si="448"/>
        <v>0.14613378412599559</v>
      </c>
      <c r="AL2214" s="25"/>
      <c r="AM2214" s="25"/>
      <c r="AN2214" s="25"/>
      <c r="AO2214" s="25"/>
      <c r="AP2214" s="45" t="str">
        <f t="shared" si="449"/>
        <v>20227</v>
      </c>
      <c r="AQ2214" s="45" t="str">
        <f t="shared" si="450"/>
        <v>20227JPY</v>
      </c>
    </row>
    <row r="2215" spans="1:43" s="15" customFormat="1">
      <c r="A2215" s="16" t="s">
        <v>40</v>
      </c>
      <c r="B2215" s="172">
        <v>2022</v>
      </c>
      <c r="C2215" s="172">
        <v>3</v>
      </c>
      <c r="D2215" s="57" t="str">
        <f t="shared" si="439"/>
        <v>Q4</v>
      </c>
      <c r="E2215" s="16" t="s">
        <v>41</v>
      </c>
      <c r="F2215" s="172">
        <v>2022</v>
      </c>
      <c r="G2215" s="172">
        <v>7</v>
      </c>
      <c r="H2215" s="175"/>
      <c r="I2215" s="57" t="str">
        <f t="shared" si="440"/>
        <v>Q2</v>
      </c>
      <c r="J2215" s="175" t="s">
        <v>2151</v>
      </c>
      <c r="K2215" s="175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41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78" t="str">
        <f t="shared" si="451"/>
        <v>1</v>
      </c>
      <c r="Z2215" s="26">
        <f t="shared" si="442"/>
        <v>15786000</v>
      </c>
      <c r="AA2215" s="16">
        <v>5.8700000000000002E-2</v>
      </c>
      <c r="AB2215" s="35">
        <f t="shared" si="443"/>
        <v>926638.20000000007</v>
      </c>
      <c r="AC2215" s="27">
        <f t="shared" si="444"/>
        <v>119258.33634000002</v>
      </c>
      <c r="AD2215" s="174">
        <v>0.12870000000000001</v>
      </c>
      <c r="AE2215" s="173">
        <f t="shared" si="445"/>
        <v>0</v>
      </c>
      <c r="AF2215" s="173" t="str">
        <f>IF(AND(COUNTIFS($J$18:J2215,J2215)=1,AE2215=1),1,"")</f>
        <v/>
      </c>
      <c r="AG2215" s="173" t="str">
        <f>IF(C2215="","",IF(AND(COUNTIFS($J$18:J2215,J2215)=1,C2215&lt;&gt;""),1,""))</f>
        <v/>
      </c>
      <c r="AH2215" s="173" t="str">
        <f>IF(G2215="","",IF(AND(COUNTIFS($J$18:J2215,J2215)=1,G2215&lt;&gt;""),1,""))</f>
        <v/>
      </c>
      <c r="AI2215" s="28">
        <f t="shared" si="446"/>
        <v>36480247.665929191</v>
      </c>
      <c r="AJ2215" s="28">
        <f t="shared" si="447"/>
        <v>5330996.6372757507</v>
      </c>
      <c r="AK2215" s="29">
        <f t="shared" si="448"/>
        <v>0.14613378412599559</v>
      </c>
      <c r="AL2215" s="25"/>
      <c r="AM2215" s="25"/>
      <c r="AN2215" s="25"/>
      <c r="AO2215" s="25"/>
      <c r="AP2215" s="45" t="str">
        <f t="shared" si="449"/>
        <v>20227</v>
      </c>
      <c r="AQ2215" s="45" t="str">
        <f t="shared" si="450"/>
        <v>20227JPY</v>
      </c>
    </row>
    <row r="2216" spans="1:43" s="15" customFormat="1">
      <c r="A2216" s="16" t="s">
        <v>40</v>
      </c>
      <c r="B2216" s="172">
        <v>2022</v>
      </c>
      <c r="C2216" s="172">
        <v>3</v>
      </c>
      <c r="D2216" s="57" t="str">
        <f t="shared" si="439"/>
        <v>Q4</v>
      </c>
      <c r="E2216" s="16" t="s">
        <v>41</v>
      </c>
      <c r="F2216" s="172">
        <v>2022</v>
      </c>
      <c r="G2216" s="172">
        <v>7</v>
      </c>
      <c r="H2216" s="175"/>
      <c r="I2216" s="57" t="str">
        <f t="shared" si="440"/>
        <v>Q2</v>
      </c>
      <c r="J2216" s="175" t="s">
        <v>2151</v>
      </c>
      <c r="K2216" s="175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41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78" t="str">
        <f t="shared" si="451"/>
        <v>1</v>
      </c>
      <c r="Z2216" s="26">
        <f t="shared" si="442"/>
        <v>15786000</v>
      </c>
      <c r="AA2216" s="16">
        <v>5.8700000000000002E-2</v>
      </c>
      <c r="AB2216" s="35">
        <f t="shared" si="443"/>
        <v>926638.20000000007</v>
      </c>
      <c r="AC2216" s="27">
        <f t="shared" si="444"/>
        <v>119258.33634000002</v>
      </c>
      <c r="AD2216" s="174">
        <v>0.12870000000000001</v>
      </c>
      <c r="AE2216" s="173">
        <f t="shared" si="445"/>
        <v>0</v>
      </c>
      <c r="AF2216" s="173" t="str">
        <f>IF(AND(COUNTIFS($J$18:J2216,J2216)=1,AE2216=1),1,"")</f>
        <v/>
      </c>
      <c r="AG2216" s="173" t="str">
        <f>IF(C2216="","",IF(AND(COUNTIFS($J$18:J2216,J2216)=1,C2216&lt;&gt;""),1,""))</f>
        <v/>
      </c>
      <c r="AH2216" s="173" t="str">
        <f>IF(G2216="","",IF(AND(COUNTIFS($J$18:J2216,J2216)=1,G2216&lt;&gt;""),1,""))</f>
        <v/>
      </c>
      <c r="AI2216" s="28">
        <f t="shared" si="446"/>
        <v>36480247.665929191</v>
      </c>
      <c r="AJ2216" s="28">
        <f t="shared" si="447"/>
        <v>5330996.6372757507</v>
      </c>
      <c r="AK2216" s="29">
        <f t="shared" si="448"/>
        <v>0.14613378412599559</v>
      </c>
      <c r="AL2216" s="25"/>
      <c r="AM2216" s="25"/>
      <c r="AN2216" s="25"/>
      <c r="AO2216" s="25"/>
      <c r="AP2216" s="45" t="str">
        <f t="shared" si="449"/>
        <v>20227</v>
      </c>
      <c r="AQ2216" s="45" t="str">
        <f t="shared" si="450"/>
        <v>20227JPY</v>
      </c>
    </row>
    <row r="2217" spans="1:43" s="15" customFormat="1">
      <c r="A2217" s="16" t="s">
        <v>40</v>
      </c>
      <c r="B2217" s="172">
        <v>2022</v>
      </c>
      <c r="C2217" s="172">
        <v>3</v>
      </c>
      <c r="D2217" s="57" t="str">
        <f t="shared" si="439"/>
        <v>Q4</v>
      </c>
      <c r="E2217" s="16" t="s">
        <v>41</v>
      </c>
      <c r="F2217" s="172">
        <v>2022</v>
      </c>
      <c r="G2217" s="172">
        <v>7</v>
      </c>
      <c r="H2217" s="175"/>
      <c r="I2217" s="57" t="str">
        <f t="shared" si="440"/>
        <v>Q2</v>
      </c>
      <c r="J2217" s="175" t="s">
        <v>2151</v>
      </c>
      <c r="K2217" s="175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41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78" t="str">
        <f t="shared" si="451"/>
        <v>1</v>
      </c>
      <c r="Z2217" s="26">
        <f t="shared" si="442"/>
        <v>8700000</v>
      </c>
      <c r="AA2217" s="16">
        <v>5.8700000000000002E-2</v>
      </c>
      <c r="AB2217" s="35">
        <f t="shared" si="443"/>
        <v>510690</v>
      </c>
      <c r="AC2217" s="27">
        <f t="shared" si="444"/>
        <v>65725.803</v>
      </c>
      <c r="AD2217" s="174">
        <v>0.12870000000000001</v>
      </c>
      <c r="AE2217" s="173">
        <f t="shared" si="445"/>
        <v>0</v>
      </c>
      <c r="AF2217" s="173" t="str">
        <f>IF(AND(COUNTIFS($J$18:J2217,J2217)=1,AE2217=1),1,"")</f>
        <v/>
      </c>
      <c r="AG2217" s="173" t="str">
        <f>IF(C2217="","",IF(AND(COUNTIFS($J$18:J2217,J2217)=1,C2217&lt;&gt;""),1,""))</f>
        <v/>
      </c>
      <c r="AH2217" s="173" t="str">
        <f>IF(G2217="","",IF(AND(COUNTIFS($J$18:J2217,J2217)=1,G2217&lt;&gt;""),1,""))</f>
        <v/>
      </c>
      <c r="AI2217" s="28">
        <f t="shared" si="446"/>
        <v>36480247.665929191</v>
      </c>
      <c r="AJ2217" s="28">
        <f t="shared" si="447"/>
        <v>5330996.6372757507</v>
      </c>
      <c r="AK2217" s="29">
        <f t="shared" si="448"/>
        <v>0.14613378412599559</v>
      </c>
      <c r="AL2217" s="25"/>
      <c r="AM2217" s="25"/>
      <c r="AN2217" s="25"/>
      <c r="AO2217" s="25"/>
      <c r="AP2217" s="45" t="str">
        <f t="shared" si="449"/>
        <v>20227</v>
      </c>
      <c r="AQ2217" s="45" t="str">
        <f t="shared" si="450"/>
        <v>20227JPY</v>
      </c>
    </row>
    <row r="2218" spans="1:43" s="15" customFormat="1">
      <c r="A2218" s="16" t="s">
        <v>40</v>
      </c>
      <c r="B2218" s="172">
        <v>2022</v>
      </c>
      <c r="C2218" s="172">
        <v>3</v>
      </c>
      <c r="D2218" s="57" t="str">
        <f t="shared" si="439"/>
        <v>Q4</v>
      </c>
      <c r="E2218" s="16" t="s">
        <v>41</v>
      </c>
      <c r="F2218" s="172">
        <v>2022</v>
      </c>
      <c r="G2218" s="172">
        <v>7</v>
      </c>
      <c r="H2218" s="175"/>
      <c r="I2218" s="57" t="str">
        <f t="shared" si="440"/>
        <v>Q2</v>
      </c>
      <c r="J2218" s="175" t="s">
        <v>2151</v>
      </c>
      <c r="K2218" s="175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41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78" t="str">
        <f t="shared" si="451"/>
        <v>1</v>
      </c>
      <c r="Z2218" s="26">
        <f t="shared" si="442"/>
        <v>8700000</v>
      </c>
      <c r="AA2218" s="16">
        <v>5.8700000000000002E-2</v>
      </c>
      <c r="AB2218" s="35">
        <f t="shared" si="443"/>
        <v>510690</v>
      </c>
      <c r="AC2218" s="27">
        <f t="shared" si="444"/>
        <v>65725.803</v>
      </c>
      <c r="AD2218" s="174">
        <v>0.12870000000000001</v>
      </c>
      <c r="AE2218" s="173">
        <f t="shared" si="445"/>
        <v>0</v>
      </c>
      <c r="AF2218" s="173" t="str">
        <f>IF(AND(COUNTIFS($J$18:J2218,J2218)=1,AE2218=1),1,"")</f>
        <v/>
      </c>
      <c r="AG2218" s="173" t="str">
        <f>IF(C2218="","",IF(AND(COUNTIFS($J$18:J2218,J2218)=1,C2218&lt;&gt;""),1,""))</f>
        <v/>
      </c>
      <c r="AH2218" s="173" t="str">
        <f>IF(G2218="","",IF(AND(COUNTIFS($J$18:J2218,J2218)=1,G2218&lt;&gt;""),1,""))</f>
        <v/>
      </c>
      <c r="AI2218" s="28">
        <f t="shared" si="446"/>
        <v>36480247.665929191</v>
      </c>
      <c r="AJ2218" s="28">
        <f t="shared" si="447"/>
        <v>5330996.6372757507</v>
      </c>
      <c r="AK2218" s="29">
        <f t="shared" si="448"/>
        <v>0.14613378412599559</v>
      </c>
      <c r="AL2218" s="25"/>
      <c r="AM2218" s="25"/>
      <c r="AN2218" s="25"/>
      <c r="AO2218" s="25"/>
      <c r="AP2218" s="45" t="str">
        <f t="shared" si="449"/>
        <v>20227</v>
      </c>
      <c r="AQ2218" s="45" t="str">
        <f t="shared" si="450"/>
        <v>20227JPY</v>
      </c>
    </row>
    <row r="2219" spans="1:43" s="15" customFormat="1">
      <c r="A2219" s="16" t="s">
        <v>40</v>
      </c>
      <c r="B2219" s="172">
        <v>2022</v>
      </c>
      <c r="C2219" s="172">
        <v>3</v>
      </c>
      <c r="D2219" s="57" t="str">
        <f t="shared" si="439"/>
        <v>Q4</v>
      </c>
      <c r="E2219" s="16" t="s">
        <v>41</v>
      </c>
      <c r="F2219" s="172">
        <v>2022</v>
      </c>
      <c r="G2219" s="172">
        <v>7</v>
      </c>
      <c r="H2219" s="175"/>
      <c r="I2219" s="57" t="str">
        <f t="shared" si="440"/>
        <v>Q2</v>
      </c>
      <c r="J2219" s="175" t="s">
        <v>2152</v>
      </c>
      <c r="K2219" s="175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41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78" t="str">
        <f t="shared" si="451"/>
        <v>1</v>
      </c>
      <c r="Z2219" s="26">
        <f t="shared" si="442"/>
        <v>13990000</v>
      </c>
      <c r="AA2219" s="16">
        <v>5.8700000000000002E-2</v>
      </c>
      <c r="AB2219" s="35">
        <f t="shared" si="443"/>
        <v>821213</v>
      </c>
      <c r="AC2219" s="27">
        <f t="shared" si="444"/>
        <v>75305.232100000008</v>
      </c>
      <c r="AD2219" s="174">
        <v>9.1700000000000004E-2</v>
      </c>
      <c r="AE2219" s="173">
        <f t="shared" si="445"/>
        <v>0</v>
      </c>
      <c r="AF2219" s="173" t="str">
        <f>IF(AND(COUNTIFS($J$18:J2219,J2219)=1,AE2219=1),1,"")</f>
        <v/>
      </c>
      <c r="AG2219" s="173">
        <f>IF(C2219="","",IF(AND(COUNTIFS($J$18:J2219,J2219)=1,C2219&lt;&gt;""),1,""))</f>
        <v>1</v>
      </c>
      <c r="AH2219" s="173">
        <f>IF(G2219="","",IF(AND(COUNTIFS($J$18:J2219,J2219)=1,G2219&lt;&gt;""),1,""))</f>
        <v>1</v>
      </c>
      <c r="AI2219" s="28">
        <f t="shared" si="446"/>
        <v>36480247.665929191</v>
      </c>
      <c r="AJ2219" s="28">
        <f t="shared" si="447"/>
        <v>5330996.6372757507</v>
      </c>
      <c r="AK2219" s="29">
        <f t="shared" si="448"/>
        <v>0.14613378412599559</v>
      </c>
      <c r="AL2219" s="25"/>
      <c r="AM2219" s="25"/>
      <c r="AN2219" s="25"/>
      <c r="AO2219" s="25"/>
      <c r="AP2219" s="45" t="str">
        <f t="shared" si="449"/>
        <v>20227</v>
      </c>
      <c r="AQ2219" s="45" t="str">
        <f t="shared" si="450"/>
        <v>20227JPY</v>
      </c>
    </row>
    <row r="2220" spans="1:43" s="15" customFormat="1">
      <c r="A2220" s="16" t="s">
        <v>41</v>
      </c>
      <c r="B2220" s="172">
        <v>2022</v>
      </c>
      <c r="C2220" s="172">
        <v>5</v>
      </c>
      <c r="D2220" s="57" t="str">
        <f t="shared" si="439"/>
        <v>Q1</v>
      </c>
      <c r="E2220" s="16" t="s">
        <v>41</v>
      </c>
      <c r="F2220" s="172">
        <v>2022</v>
      </c>
      <c r="G2220" s="172">
        <v>7</v>
      </c>
      <c r="H2220" s="175"/>
      <c r="I2220" s="57" t="str">
        <f t="shared" si="440"/>
        <v>Q2</v>
      </c>
      <c r="J2220" s="175" t="s">
        <v>2153</v>
      </c>
      <c r="K2220" s="175" t="s">
        <v>2154</v>
      </c>
      <c r="L2220" s="25" t="s">
        <v>2155</v>
      </c>
      <c r="M2220" s="16" t="s">
        <v>354</v>
      </c>
      <c r="N2220" s="16">
        <v>1</v>
      </c>
      <c r="O2220" s="16"/>
      <c r="P2220" s="57" t="str">
        <f t="shared" si="441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78" t="str">
        <f t="shared" si="451"/>
        <v>1.13</v>
      </c>
      <c r="Z2220" s="26">
        <f t="shared" si="442"/>
        <v>66000</v>
      </c>
      <c r="AA2220" s="16">
        <v>1.17</v>
      </c>
      <c r="AB2220" s="35">
        <f t="shared" si="443"/>
        <v>68336.283185840715</v>
      </c>
      <c r="AC2220" s="27">
        <f t="shared" si="444"/>
        <v>24853.906194690269</v>
      </c>
      <c r="AD2220" s="174">
        <v>0.36370000000000002</v>
      </c>
      <c r="AE2220" s="173">
        <f t="shared" si="445"/>
        <v>0</v>
      </c>
      <c r="AF2220" s="173" t="str">
        <f>IF(AND(COUNTIFS($J$18:J2220,J2220)=1,AE2220=1),1,"")</f>
        <v/>
      </c>
      <c r="AG2220" s="173">
        <f>IF(C2220="","",IF(AND(COUNTIFS($J$18:J2220,J2220)=1,C2220&lt;&gt;""),1,""))</f>
        <v>1</v>
      </c>
      <c r="AH2220" s="173">
        <f>IF(G2220="","",IF(AND(COUNTIFS($J$18:J2220,J2220)=1,G2220&lt;&gt;""),1,""))</f>
        <v>1</v>
      </c>
      <c r="AI2220" s="28">
        <f t="shared" si="446"/>
        <v>36480247.665929191</v>
      </c>
      <c r="AJ2220" s="28">
        <f t="shared" si="447"/>
        <v>5330996.6372757507</v>
      </c>
      <c r="AK2220" s="29">
        <f t="shared" si="448"/>
        <v>0.14613378412599559</v>
      </c>
      <c r="AL2220" s="25"/>
      <c r="AM2220" s="25"/>
      <c r="AN2220" s="25"/>
      <c r="AO2220" s="25"/>
      <c r="AP2220" s="45" t="str">
        <f t="shared" si="449"/>
        <v>20227</v>
      </c>
      <c r="AQ2220" s="45" t="str">
        <f t="shared" si="450"/>
        <v>20227RMB</v>
      </c>
    </row>
    <row r="2221" spans="1:43" s="15" customFormat="1">
      <c r="A2221" s="16" t="s">
        <v>41</v>
      </c>
      <c r="B2221" s="172">
        <v>2022</v>
      </c>
      <c r="C2221" s="172">
        <v>4</v>
      </c>
      <c r="D2221" s="57" t="str">
        <f t="shared" si="439"/>
        <v>Q1</v>
      </c>
      <c r="E2221" s="16" t="s">
        <v>41</v>
      </c>
      <c r="F2221" s="172">
        <v>2022</v>
      </c>
      <c r="G2221" s="172">
        <v>7</v>
      </c>
      <c r="H2221" s="175"/>
      <c r="I2221" s="57" t="str">
        <f t="shared" si="440"/>
        <v>Q2</v>
      </c>
      <c r="J2221" s="175" t="s">
        <v>2156</v>
      </c>
      <c r="K2221" s="175" t="s">
        <v>2157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41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78" t="str">
        <f t="shared" si="451"/>
        <v>1</v>
      </c>
      <c r="Z2221" s="26">
        <f t="shared" si="442"/>
        <v>12800000</v>
      </c>
      <c r="AA2221" s="16">
        <v>5.8700000000000002E-2</v>
      </c>
      <c r="AB2221" s="35">
        <f t="shared" si="443"/>
        <v>751360</v>
      </c>
      <c r="AC2221" s="27">
        <f t="shared" si="444"/>
        <v>76788.991999999998</v>
      </c>
      <c r="AD2221" s="174">
        <v>0.1022</v>
      </c>
      <c r="AE2221" s="173">
        <f t="shared" si="445"/>
        <v>0</v>
      </c>
      <c r="AF2221" s="173" t="str">
        <f>IF(AND(COUNTIFS($J$18:J2221,J2221)=1,AE2221=1),1,"")</f>
        <v/>
      </c>
      <c r="AG2221" s="173">
        <f>IF(C2221="","",IF(AND(COUNTIFS($J$18:J2221,J2221)=1,C2221&lt;&gt;""),1,""))</f>
        <v>1</v>
      </c>
      <c r="AH2221" s="173">
        <f>IF(G2221="","",IF(AND(COUNTIFS($J$18:J2221,J2221)=1,G2221&lt;&gt;""),1,""))</f>
        <v>1</v>
      </c>
      <c r="AI2221" s="28">
        <f t="shared" si="446"/>
        <v>36480247.665929191</v>
      </c>
      <c r="AJ2221" s="28">
        <f t="shared" si="447"/>
        <v>5330996.6372757507</v>
      </c>
      <c r="AK2221" s="29">
        <f t="shared" si="448"/>
        <v>0.14613378412599559</v>
      </c>
      <c r="AL2221" s="25"/>
      <c r="AM2221" s="25"/>
      <c r="AN2221" s="25"/>
      <c r="AO2221" s="25"/>
      <c r="AP2221" s="45" t="str">
        <f t="shared" si="449"/>
        <v>20227</v>
      </c>
      <c r="AQ2221" s="45" t="str">
        <f t="shared" si="450"/>
        <v>20227JPY</v>
      </c>
    </row>
    <row r="2222" spans="1:43" s="15" customFormat="1">
      <c r="A2222" s="16" t="s">
        <v>41</v>
      </c>
      <c r="B2222" s="172">
        <v>2022</v>
      </c>
      <c r="C2222" s="172">
        <v>5</v>
      </c>
      <c r="D2222" s="57" t="str">
        <f t="shared" si="439"/>
        <v>Q1</v>
      </c>
      <c r="E2222" s="16" t="s">
        <v>41</v>
      </c>
      <c r="F2222" s="172">
        <v>2022</v>
      </c>
      <c r="G2222" s="172">
        <v>7</v>
      </c>
      <c r="H2222" s="175"/>
      <c r="I2222" s="57" t="str">
        <f t="shared" si="440"/>
        <v>Q2</v>
      </c>
      <c r="J2222" s="175" t="s">
        <v>2158</v>
      </c>
      <c r="K2222" s="175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41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78" t="str">
        <f t="shared" si="451"/>
        <v>1</v>
      </c>
      <c r="Z2222" s="26">
        <f t="shared" si="442"/>
        <v>15000000</v>
      </c>
      <c r="AA2222" s="16">
        <v>5.8700000000000002E-2</v>
      </c>
      <c r="AB2222" s="35">
        <f t="shared" si="443"/>
        <v>880500</v>
      </c>
      <c r="AC2222" s="27">
        <f t="shared" si="444"/>
        <v>144402</v>
      </c>
      <c r="AD2222" s="174">
        <v>0.16400000000000001</v>
      </c>
      <c r="AE2222" s="173">
        <f t="shared" si="445"/>
        <v>0</v>
      </c>
      <c r="AF2222" s="173" t="str">
        <f>IF(AND(COUNTIFS($J$18:J2222,J2222)=1,AE2222=1),1,"")</f>
        <v/>
      </c>
      <c r="AG2222" s="173">
        <f>IF(C2222="","",IF(AND(COUNTIFS($J$18:J2222,J2222)=1,C2222&lt;&gt;""),1,""))</f>
        <v>1</v>
      </c>
      <c r="AH2222" s="173">
        <f>IF(G2222="","",IF(AND(COUNTIFS($J$18:J2222,J2222)=1,G2222&lt;&gt;""),1,""))</f>
        <v>1</v>
      </c>
      <c r="AI2222" s="28">
        <f t="shared" si="446"/>
        <v>36480247.665929191</v>
      </c>
      <c r="AJ2222" s="28">
        <f t="shared" si="447"/>
        <v>5330996.6372757507</v>
      </c>
      <c r="AK2222" s="29">
        <f t="shared" si="448"/>
        <v>0.14613378412599559</v>
      </c>
      <c r="AL2222" s="25"/>
      <c r="AM2222" s="25"/>
      <c r="AN2222" s="25"/>
      <c r="AO2222" s="25"/>
      <c r="AP2222" s="45" t="str">
        <f t="shared" si="449"/>
        <v>20227</v>
      </c>
      <c r="AQ2222" s="45" t="str">
        <f t="shared" si="450"/>
        <v>20227JPY</v>
      </c>
    </row>
    <row r="2223" spans="1:43" s="15" customFormat="1">
      <c r="A2223" s="16" t="s">
        <v>41</v>
      </c>
      <c r="B2223" s="172">
        <v>2022</v>
      </c>
      <c r="C2223" s="172">
        <v>5</v>
      </c>
      <c r="D2223" s="57" t="str">
        <f t="shared" si="439"/>
        <v>Q1</v>
      </c>
      <c r="E2223" s="16" t="s">
        <v>41</v>
      </c>
      <c r="F2223" s="172">
        <v>2022</v>
      </c>
      <c r="G2223" s="172">
        <v>7</v>
      </c>
      <c r="H2223" s="175"/>
      <c r="I2223" s="57" t="str">
        <f t="shared" si="440"/>
        <v>Q2</v>
      </c>
      <c r="J2223" s="175" t="s">
        <v>2158</v>
      </c>
      <c r="K2223" s="175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41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78" t="str">
        <f t="shared" si="451"/>
        <v>1</v>
      </c>
      <c r="Z2223" s="26">
        <f t="shared" si="442"/>
        <v>10400000</v>
      </c>
      <c r="AA2223" s="16">
        <v>5.8700000000000002E-2</v>
      </c>
      <c r="AB2223" s="35">
        <f t="shared" si="443"/>
        <v>610480</v>
      </c>
      <c r="AC2223" s="27">
        <f t="shared" si="444"/>
        <v>100118.72</v>
      </c>
      <c r="AD2223" s="174">
        <v>0.16400000000000001</v>
      </c>
      <c r="AE2223" s="173">
        <f t="shared" si="445"/>
        <v>0</v>
      </c>
      <c r="AF2223" s="173" t="str">
        <f>IF(AND(COUNTIFS($J$18:J2223,J2223)=1,AE2223=1),1,"")</f>
        <v/>
      </c>
      <c r="AG2223" s="173" t="str">
        <f>IF(C2223="","",IF(AND(COUNTIFS($J$18:J2223,J2223)=1,C2223&lt;&gt;""),1,""))</f>
        <v/>
      </c>
      <c r="AH2223" s="173" t="str">
        <f>IF(G2223="","",IF(AND(COUNTIFS($J$18:J2223,J2223)=1,G2223&lt;&gt;""),1,""))</f>
        <v/>
      </c>
      <c r="AI2223" s="28">
        <f t="shared" si="446"/>
        <v>36480247.665929191</v>
      </c>
      <c r="AJ2223" s="28">
        <f t="shared" si="447"/>
        <v>5330996.6372757507</v>
      </c>
      <c r="AK2223" s="29">
        <f t="shared" si="448"/>
        <v>0.14613378412599559</v>
      </c>
      <c r="AL2223" s="25"/>
      <c r="AM2223" s="25"/>
      <c r="AN2223" s="25"/>
      <c r="AO2223" s="25"/>
      <c r="AP2223" s="45" t="str">
        <f t="shared" si="449"/>
        <v>20227</v>
      </c>
      <c r="AQ2223" s="45" t="str">
        <f t="shared" si="450"/>
        <v>20227JPY</v>
      </c>
    </row>
    <row r="2224" spans="1:43" s="15" customFormat="1">
      <c r="A2224" s="16" t="s">
        <v>41</v>
      </c>
      <c r="B2224" s="172">
        <v>2022</v>
      </c>
      <c r="C2224" s="172">
        <v>6</v>
      </c>
      <c r="D2224" s="57" t="str">
        <f t="shared" si="439"/>
        <v>Q1</v>
      </c>
      <c r="E2224" s="16" t="s">
        <v>41</v>
      </c>
      <c r="F2224" s="172">
        <v>2022</v>
      </c>
      <c r="G2224" s="172">
        <v>7</v>
      </c>
      <c r="H2224" s="175"/>
      <c r="I2224" s="57" t="str">
        <f t="shared" si="440"/>
        <v>Q2</v>
      </c>
      <c r="J2224" s="175" t="s">
        <v>2159</v>
      </c>
      <c r="K2224" s="175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41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78" t="str">
        <f t="shared" si="451"/>
        <v>1.13</v>
      </c>
      <c r="Z2224" s="26">
        <f t="shared" si="442"/>
        <v>1020000</v>
      </c>
      <c r="AA2224" s="16">
        <v>1.17</v>
      </c>
      <c r="AB2224" s="35">
        <f t="shared" si="443"/>
        <v>1056106.1946902655</v>
      </c>
      <c r="AC2224" s="27">
        <f t="shared" si="444"/>
        <v>142679.94690265486</v>
      </c>
      <c r="AD2224" s="174">
        <v>0.1351</v>
      </c>
      <c r="AE2224" s="173">
        <f t="shared" si="445"/>
        <v>0</v>
      </c>
      <c r="AF2224" s="173" t="str">
        <f>IF(AND(COUNTIFS($J$18:J2224,J2224)=1,AE2224=1),1,"")</f>
        <v/>
      </c>
      <c r="AG2224" s="173">
        <f>IF(C2224="","",IF(AND(COUNTIFS($J$18:J2224,J2224)=1,C2224&lt;&gt;""),1,""))</f>
        <v>1</v>
      </c>
      <c r="AH2224" s="173">
        <f>IF(G2224="","",IF(AND(COUNTIFS($J$18:J2224,J2224)=1,G2224&lt;&gt;""),1,""))</f>
        <v>1</v>
      </c>
      <c r="AI2224" s="28">
        <f t="shared" si="446"/>
        <v>36480247.665929191</v>
      </c>
      <c r="AJ2224" s="28">
        <f t="shared" si="447"/>
        <v>5330996.6372757507</v>
      </c>
      <c r="AK2224" s="29">
        <f t="shared" si="448"/>
        <v>0.14613378412599559</v>
      </c>
      <c r="AL2224" s="25"/>
      <c r="AM2224" s="25"/>
      <c r="AN2224" s="25"/>
      <c r="AO2224" s="25"/>
      <c r="AP2224" s="45" t="str">
        <f t="shared" si="449"/>
        <v>20227</v>
      </c>
      <c r="AQ2224" s="45" t="str">
        <f t="shared" si="450"/>
        <v>20227RMB</v>
      </c>
    </row>
    <row r="2225" spans="1:43" s="15" customFormat="1">
      <c r="A2225" s="16" t="s">
        <v>41</v>
      </c>
      <c r="B2225" s="172">
        <v>2022</v>
      </c>
      <c r="C2225" s="172">
        <v>6</v>
      </c>
      <c r="D2225" s="57" t="str">
        <f t="shared" si="439"/>
        <v>Q1</v>
      </c>
      <c r="E2225" s="16" t="s">
        <v>41</v>
      </c>
      <c r="F2225" s="172">
        <v>2022</v>
      </c>
      <c r="G2225" s="172">
        <v>7</v>
      </c>
      <c r="H2225" s="175"/>
      <c r="I2225" s="57" t="str">
        <f t="shared" si="440"/>
        <v>Q2</v>
      </c>
      <c r="J2225" s="175" t="s">
        <v>2160</v>
      </c>
      <c r="K2225" s="175" t="s">
        <v>2161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41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78" t="str">
        <f t="shared" si="451"/>
        <v>1.13</v>
      </c>
      <c r="Z2225" s="26">
        <f t="shared" si="442"/>
        <v>1020000</v>
      </c>
      <c r="AA2225" s="16">
        <v>1.17</v>
      </c>
      <c r="AB2225" s="35">
        <f t="shared" si="443"/>
        <v>1056106.1946902655</v>
      </c>
      <c r="AC2225" s="27">
        <f t="shared" si="444"/>
        <v>160316.92035398228</v>
      </c>
      <c r="AD2225" s="174">
        <v>0.15179999999999999</v>
      </c>
      <c r="AE2225" s="173">
        <f t="shared" si="445"/>
        <v>1</v>
      </c>
      <c r="AF2225" s="173">
        <f>IF(AND(COUNTIFS($J$18:J2225,J2225)=1,AE2225=1),1,"")</f>
        <v>1</v>
      </c>
      <c r="AG2225" s="173">
        <f>IF(C2225="","",IF(AND(COUNTIFS($J$18:J2225,J2225)=1,C2225&lt;&gt;""),1,""))</f>
        <v>1</v>
      </c>
      <c r="AH2225" s="173">
        <f>IF(G2225="","",IF(AND(COUNTIFS($J$18:J2225,J2225)=1,G2225&lt;&gt;""),1,""))</f>
        <v>1</v>
      </c>
      <c r="AI2225" s="28">
        <f t="shared" si="446"/>
        <v>36480247.665929191</v>
      </c>
      <c r="AJ2225" s="28">
        <f t="shared" si="447"/>
        <v>5330996.6372757507</v>
      </c>
      <c r="AK2225" s="29">
        <f t="shared" si="448"/>
        <v>0.14613378412599559</v>
      </c>
      <c r="AL2225" s="25"/>
      <c r="AM2225" s="25"/>
      <c r="AN2225" s="25"/>
      <c r="AO2225" s="25"/>
      <c r="AP2225" s="45" t="str">
        <f t="shared" si="449"/>
        <v>20227</v>
      </c>
      <c r="AQ2225" s="45" t="str">
        <f t="shared" si="450"/>
        <v>20227RMB</v>
      </c>
    </row>
    <row r="2226" spans="1:43" s="15" customFormat="1">
      <c r="A2226" s="16" t="s">
        <v>41</v>
      </c>
      <c r="B2226" s="172">
        <v>2022</v>
      </c>
      <c r="C2226" s="172">
        <v>6</v>
      </c>
      <c r="D2226" s="57" t="str">
        <f t="shared" si="439"/>
        <v>Q1</v>
      </c>
      <c r="E2226" s="16" t="s">
        <v>41</v>
      </c>
      <c r="F2226" s="172">
        <v>2022</v>
      </c>
      <c r="G2226" s="172">
        <v>7</v>
      </c>
      <c r="H2226" s="175"/>
      <c r="I2226" s="57" t="str">
        <f t="shared" si="440"/>
        <v>Q2</v>
      </c>
      <c r="J2226" s="175" t="s">
        <v>2162</v>
      </c>
      <c r="K2226" s="175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41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78" t="str">
        <f t="shared" si="451"/>
        <v>1.13</v>
      </c>
      <c r="Z2226" s="26">
        <f t="shared" si="442"/>
        <v>460000</v>
      </c>
      <c r="AA2226" s="16">
        <v>1.17</v>
      </c>
      <c r="AB2226" s="35">
        <f t="shared" si="443"/>
        <v>476283.18584070797</v>
      </c>
      <c r="AC2226" s="27">
        <f t="shared" si="444"/>
        <v>64679.256637168146</v>
      </c>
      <c r="AD2226" s="174">
        <v>0.1358</v>
      </c>
      <c r="AE2226" s="173">
        <f t="shared" si="445"/>
        <v>0</v>
      </c>
      <c r="AF2226" s="173" t="str">
        <f>IF(AND(COUNTIFS($J$18:J2226,J2226)=1,AE2226=1),1,"")</f>
        <v/>
      </c>
      <c r="AG2226" s="173">
        <f>IF(C2226="","",IF(AND(COUNTIFS($J$18:J2226,J2226)=1,C2226&lt;&gt;""),1,""))</f>
        <v>1</v>
      </c>
      <c r="AH2226" s="173">
        <f>IF(G2226="","",IF(AND(COUNTIFS($J$18:J2226,J2226)=1,G2226&lt;&gt;""),1,""))</f>
        <v>1</v>
      </c>
      <c r="AI2226" s="28">
        <f t="shared" si="446"/>
        <v>36480247.665929191</v>
      </c>
      <c r="AJ2226" s="28">
        <f t="shared" si="447"/>
        <v>5330996.6372757507</v>
      </c>
      <c r="AK2226" s="29">
        <f t="shared" si="448"/>
        <v>0.14613378412599559</v>
      </c>
      <c r="AL2226" s="25"/>
      <c r="AM2226" s="25"/>
      <c r="AN2226" s="25"/>
      <c r="AO2226" s="25"/>
      <c r="AP2226" s="45" t="str">
        <f t="shared" si="449"/>
        <v>20227</v>
      </c>
      <c r="AQ2226" s="45" t="str">
        <f t="shared" si="450"/>
        <v>20227RMB</v>
      </c>
    </row>
    <row r="2227" spans="1:43" s="15" customFormat="1">
      <c r="A2227" s="16" t="s">
        <v>41</v>
      </c>
      <c r="B2227" s="172">
        <v>2022</v>
      </c>
      <c r="C2227" s="172">
        <v>6</v>
      </c>
      <c r="D2227" s="57" t="str">
        <f t="shared" si="439"/>
        <v>Q1</v>
      </c>
      <c r="E2227" s="16" t="s">
        <v>41</v>
      </c>
      <c r="F2227" s="172">
        <v>2022</v>
      </c>
      <c r="G2227" s="172">
        <v>7</v>
      </c>
      <c r="H2227" s="175"/>
      <c r="I2227" s="57" t="str">
        <f t="shared" si="440"/>
        <v>Q2</v>
      </c>
      <c r="J2227" s="175" t="s">
        <v>2163</v>
      </c>
      <c r="K2227" s="175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41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78" t="str">
        <f t="shared" si="451"/>
        <v>1.13</v>
      </c>
      <c r="Z2227" s="26">
        <f t="shared" si="442"/>
        <v>590000</v>
      </c>
      <c r="AA2227" s="16">
        <v>1.17</v>
      </c>
      <c r="AB2227" s="35">
        <f t="shared" si="443"/>
        <v>610884.95575221244</v>
      </c>
      <c r="AC2227" s="27">
        <f t="shared" si="444"/>
        <v>111303.23893805311</v>
      </c>
      <c r="AD2227" s="174">
        <v>0.1822</v>
      </c>
      <c r="AE2227" s="173">
        <f t="shared" si="445"/>
        <v>0</v>
      </c>
      <c r="AF2227" s="173" t="str">
        <f>IF(AND(COUNTIFS($J$18:J2227,J2227)=1,AE2227=1),1,"")</f>
        <v/>
      </c>
      <c r="AG2227" s="173">
        <f>IF(C2227="","",IF(AND(COUNTIFS($J$18:J2227,J2227)=1,C2227&lt;&gt;""),1,""))</f>
        <v>1</v>
      </c>
      <c r="AH2227" s="173">
        <f>IF(G2227="","",IF(AND(COUNTIFS($J$18:J2227,J2227)=1,G2227&lt;&gt;""),1,""))</f>
        <v>1</v>
      </c>
      <c r="AI2227" s="28">
        <f t="shared" si="446"/>
        <v>36480247.665929191</v>
      </c>
      <c r="AJ2227" s="28">
        <f t="shared" si="447"/>
        <v>5330996.6372757507</v>
      </c>
      <c r="AK2227" s="29">
        <f t="shared" si="448"/>
        <v>0.14613378412599559</v>
      </c>
      <c r="AL2227" s="25"/>
      <c r="AM2227" s="25"/>
      <c r="AN2227" s="25"/>
      <c r="AO2227" s="25"/>
      <c r="AP2227" s="45" t="str">
        <f t="shared" si="449"/>
        <v>20227</v>
      </c>
      <c r="AQ2227" s="45" t="str">
        <f t="shared" si="450"/>
        <v>20227RMB</v>
      </c>
    </row>
    <row r="2228" spans="1:43" s="15" customFormat="1">
      <c r="A2228" s="16" t="s">
        <v>41</v>
      </c>
      <c r="B2228" s="172">
        <v>2022</v>
      </c>
      <c r="C2228" s="172">
        <v>6</v>
      </c>
      <c r="D2228" s="57" t="str">
        <f t="shared" si="439"/>
        <v>Q1</v>
      </c>
      <c r="E2228" s="16" t="s">
        <v>41</v>
      </c>
      <c r="F2228" s="172">
        <v>2022</v>
      </c>
      <c r="G2228" s="172">
        <v>7</v>
      </c>
      <c r="H2228" s="175"/>
      <c r="I2228" s="57" t="str">
        <f t="shared" si="440"/>
        <v>Q2</v>
      </c>
      <c r="J2228" s="175" t="s">
        <v>2163</v>
      </c>
      <c r="K2228" s="175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41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78" t="str">
        <f t="shared" si="451"/>
        <v>1.13</v>
      </c>
      <c r="Z2228" s="26">
        <f t="shared" si="442"/>
        <v>590000</v>
      </c>
      <c r="AA2228" s="16">
        <v>1.17</v>
      </c>
      <c r="AB2228" s="35">
        <f t="shared" si="443"/>
        <v>610884.95575221244</v>
      </c>
      <c r="AC2228" s="27">
        <f t="shared" si="444"/>
        <v>111303.23893805311</v>
      </c>
      <c r="AD2228" s="174">
        <v>0.1822</v>
      </c>
      <c r="AE2228" s="173">
        <f t="shared" si="445"/>
        <v>0</v>
      </c>
      <c r="AF2228" s="173" t="str">
        <f>IF(AND(COUNTIFS($J$18:J2228,J2228)=1,AE2228=1),1,"")</f>
        <v/>
      </c>
      <c r="AG2228" s="173" t="str">
        <f>IF(C2228="","",IF(AND(COUNTIFS($J$18:J2228,J2228)=1,C2228&lt;&gt;""),1,""))</f>
        <v/>
      </c>
      <c r="AH2228" s="173" t="str">
        <f>IF(G2228="","",IF(AND(COUNTIFS($J$18:J2228,J2228)=1,G2228&lt;&gt;""),1,""))</f>
        <v/>
      </c>
      <c r="AI2228" s="28">
        <f t="shared" si="446"/>
        <v>36480247.665929191</v>
      </c>
      <c r="AJ2228" s="28">
        <f t="shared" si="447"/>
        <v>5330996.6372757507</v>
      </c>
      <c r="AK2228" s="29">
        <f t="shared" si="448"/>
        <v>0.14613378412599559</v>
      </c>
      <c r="AL2228" s="25"/>
      <c r="AM2228" s="25"/>
      <c r="AN2228" s="25"/>
      <c r="AO2228" s="25"/>
      <c r="AP2228" s="45" t="str">
        <f t="shared" si="449"/>
        <v>20227</v>
      </c>
      <c r="AQ2228" s="45" t="str">
        <f t="shared" si="450"/>
        <v>20227RMB</v>
      </c>
    </row>
    <row r="2229" spans="1:43" s="15" customFormat="1">
      <c r="A2229" s="16" t="s">
        <v>41</v>
      </c>
      <c r="B2229" s="172">
        <v>2022</v>
      </c>
      <c r="C2229" s="172">
        <v>6</v>
      </c>
      <c r="D2229" s="57" t="str">
        <f t="shared" si="439"/>
        <v>Q1</v>
      </c>
      <c r="E2229" s="16" t="s">
        <v>41</v>
      </c>
      <c r="F2229" s="172">
        <v>2022</v>
      </c>
      <c r="G2229" s="172">
        <v>7</v>
      </c>
      <c r="H2229" s="175"/>
      <c r="I2229" s="57" t="str">
        <f t="shared" si="440"/>
        <v>Q2</v>
      </c>
      <c r="J2229" s="175" t="s">
        <v>2164</v>
      </c>
      <c r="K2229" s="175" t="s">
        <v>2165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41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78" t="str">
        <f t="shared" si="451"/>
        <v>1.13</v>
      </c>
      <c r="Z2229" s="26">
        <f t="shared" si="442"/>
        <v>623546</v>
      </c>
      <c r="AA2229" s="16">
        <v>1.17</v>
      </c>
      <c r="AB2229" s="35">
        <f t="shared" si="443"/>
        <v>645618.42477876099</v>
      </c>
      <c r="AC2229" s="27">
        <f t="shared" si="444"/>
        <v>150622.77850088495</v>
      </c>
      <c r="AD2229" s="174">
        <v>0.23330000000000001</v>
      </c>
      <c r="AE2229" s="173">
        <f t="shared" si="445"/>
        <v>1</v>
      </c>
      <c r="AF2229" s="173">
        <f>IF(AND(COUNTIFS($J$18:J2229,J2229)=1,AE2229=1),1,"")</f>
        <v>1</v>
      </c>
      <c r="AG2229" s="173">
        <f>IF(C2229="","",IF(AND(COUNTIFS($J$18:J2229,J2229)=1,C2229&lt;&gt;""),1,""))</f>
        <v>1</v>
      </c>
      <c r="AH2229" s="173">
        <f>IF(G2229="","",IF(AND(COUNTIFS($J$18:J2229,J2229)=1,G2229&lt;&gt;""),1,""))</f>
        <v>1</v>
      </c>
      <c r="AI2229" s="28">
        <f t="shared" si="446"/>
        <v>36480247.665929191</v>
      </c>
      <c r="AJ2229" s="28">
        <f t="shared" si="447"/>
        <v>5330996.6372757507</v>
      </c>
      <c r="AK2229" s="29">
        <f t="shared" si="448"/>
        <v>0.14613378412599559</v>
      </c>
      <c r="AL2229" s="25"/>
      <c r="AM2229" s="25"/>
      <c r="AN2229" s="25"/>
      <c r="AO2229" s="25"/>
      <c r="AP2229" s="45" t="str">
        <f t="shared" si="449"/>
        <v>20227</v>
      </c>
      <c r="AQ2229" s="45" t="str">
        <f t="shared" si="450"/>
        <v>20227RMB</v>
      </c>
    </row>
    <row r="2230" spans="1:43" s="15" customFormat="1">
      <c r="A2230" s="16" t="s">
        <v>41</v>
      </c>
      <c r="B2230" s="172">
        <v>2022</v>
      </c>
      <c r="C2230" s="172">
        <v>6</v>
      </c>
      <c r="D2230" s="57" t="str">
        <f t="shared" si="439"/>
        <v>Q1</v>
      </c>
      <c r="E2230" s="16" t="s">
        <v>41</v>
      </c>
      <c r="F2230" s="172">
        <v>2022</v>
      </c>
      <c r="G2230" s="172">
        <v>7</v>
      </c>
      <c r="H2230" s="175"/>
      <c r="I2230" s="57" t="str">
        <f t="shared" si="440"/>
        <v>Q2</v>
      </c>
      <c r="J2230" s="175" t="s">
        <v>2166</v>
      </c>
      <c r="K2230" s="175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41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78" t="str">
        <f t="shared" si="451"/>
        <v>1.13</v>
      </c>
      <c r="Z2230" s="26">
        <f t="shared" si="442"/>
        <v>762233</v>
      </c>
      <c r="AA2230" s="16">
        <v>1.17</v>
      </c>
      <c r="AB2230" s="35">
        <f t="shared" si="443"/>
        <v>789214.69911504432</v>
      </c>
      <c r="AC2230" s="27">
        <f t="shared" si="444"/>
        <v>144268.44699823009</v>
      </c>
      <c r="AD2230" s="174">
        <v>0.18279999999999999</v>
      </c>
      <c r="AE2230" s="173">
        <f t="shared" si="445"/>
        <v>0</v>
      </c>
      <c r="AF2230" s="173" t="str">
        <f>IF(AND(COUNTIFS($J$18:J2230,J2230)=1,AE2230=1),1,"")</f>
        <v/>
      </c>
      <c r="AG2230" s="173">
        <f>IF(C2230="","",IF(AND(COUNTIFS($J$18:J2230,J2230)=1,C2230&lt;&gt;""),1,""))</f>
        <v>1</v>
      </c>
      <c r="AH2230" s="173">
        <f>IF(G2230="","",IF(AND(COUNTIFS($J$18:J2230,J2230)=1,G2230&lt;&gt;""),1,""))</f>
        <v>1</v>
      </c>
      <c r="AI2230" s="28">
        <f t="shared" si="446"/>
        <v>36480247.665929191</v>
      </c>
      <c r="AJ2230" s="28">
        <f t="shared" si="447"/>
        <v>5330996.6372757507</v>
      </c>
      <c r="AK2230" s="29">
        <f t="shared" si="448"/>
        <v>0.14613378412599559</v>
      </c>
      <c r="AL2230" s="25"/>
      <c r="AM2230" s="25"/>
      <c r="AN2230" s="25"/>
      <c r="AO2230" s="25"/>
      <c r="AP2230" s="45" t="str">
        <f t="shared" si="449"/>
        <v>20227</v>
      </c>
      <c r="AQ2230" s="45" t="str">
        <f t="shared" si="450"/>
        <v>20227RMB</v>
      </c>
    </row>
    <row r="2231" spans="1:43" s="15" customFormat="1">
      <c r="A2231" s="16" t="s">
        <v>41</v>
      </c>
      <c r="B2231" s="172">
        <v>2022</v>
      </c>
      <c r="C2231" s="172">
        <v>6</v>
      </c>
      <c r="D2231" s="57" t="str">
        <f t="shared" si="439"/>
        <v>Q1</v>
      </c>
      <c r="E2231" s="16" t="s">
        <v>41</v>
      </c>
      <c r="F2231" s="172">
        <v>2022</v>
      </c>
      <c r="G2231" s="172">
        <v>7</v>
      </c>
      <c r="H2231" s="175"/>
      <c r="I2231" s="57" t="str">
        <f t="shared" si="440"/>
        <v>Q2</v>
      </c>
      <c r="J2231" s="175" t="s">
        <v>2166</v>
      </c>
      <c r="K2231" s="175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41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78" t="str">
        <f t="shared" si="451"/>
        <v>1.13</v>
      </c>
      <c r="Z2231" s="26">
        <f t="shared" si="442"/>
        <v>762233</v>
      </c>
      <c r="AA2231" s="16">
        <v>1.17</v>
      </c>
      <c r="AB2231" s="35">
        <f t="shared" si="443"/>
        <v>789214.69911504432</v>
      </c>
      <c r="AC2231" s="27">
        <f t="shared" si="444"/>
        <v>144268.44699823009</v>
      </c>
      <c r="AD2231" s="174">
        <v>0.18279999999999999</v>
      </c>
      <c r="AE2231" s="173">
        <f t="shared" si="445"/>
        <v>0</v>
      </c>
      <c r="AF2231" s="173" t="str">
        <f>IF(AND(COUNTIFS($J$18:J2231,J2231)=1,AE2231=1),1,"")</f>
        <v/>
      </c>
      <c r="AG2231" s="173" t="str">
        <f>IF(C2231="","",IF(AND(COUNTIFS($J$18:J2231,J2231)=1,C2231&lt;&gt;""),1,""))</f>
        <v/>
      </c>
      <c r="AH2231" s="173" t="str">
        <f>IF(G2231="","",IF(AND(COUNTIFS($J$18:J2231,J2231)=1,G2231&lt;&gt;""),1,""))</f>
        <v/>
      </c>
      <c r="AI2231" s="28">
        <f t="shared" si="446"/>
        <v>36480247.665929191</v>
      </c>
      <c r="AJ2231" s="28">
        <f t="shared" si="447"/>
        <v>5330996.6372757507</v>
      </c>
      <c r="AK2231" s="29">
        <f t="shared" si="448"/>
        <v>0.14613378412599559</v>
      </c>
      <c r="AL2231" s="25"/>
      <c r="AM2231" s="25"/>
      <c r="AN2231" s="25"/>
      <c r="AO2231" s="25"/>
      <c r="AP2231" s="45" t="str">
        <f t="shared" si="449"/>
        <v>20227</v>
      </c>
      <c r="AQ2231" s="45" t="str">
        <f t="shared" si="450"/>
        <v>20227RMB</v>
      </c>
    </row>
    <row r="2232" spans="1:43" s="15" customFormat="1">
      <c r="A2232" s="16" t="s">
        <v>41</v>
      </c>
      <c r="B2232" s="172">
        <v>2022</v>
      </c>
      <c r="C2232" s="172">
        <v>6</v>
      </c>
      <c r="D2232" s="57" t="str">
        <f t="shared" si="439"/>
        <v>Q1</v>
      </c>
      <c r="E2232" s="16" t="s">
        <v>41</v>
      </c>
      <c r="F2232" s="172">
        <v>2022</v>
      </c>
      <c r="G2232" s="172">
        <v>7</v>
      </c>
      <c r="H2232" s="175"/>
      <c r="I2232" s="57" t="str">
        <f t="shared" si="440"/>
        <v>Q2</v>
      </c>
      <c r="J2232" s="175" t="s">
        <v>2166</v>
      </c>
      <c r="K2232" s="175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41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78" t="str">
        <f t="shared" si="451"/>
        <v>1.13</v>
      </c>
      <c r="Z2232" s="26">
        <f t="shared" si="442"/>
        <v>575779</v>
      </c>
      <c r="AA2232" s="16">
        <v>1.17</v>
      </c>
      <c r="AB2232" s="35">
        <f t="shared" si="443"/>
        <v>596160.55752212391</v>
      </c>
      <c r="AC2232" s="27">
        <f t="shared" si="444"/>
        <v>108978.14991504424</v>
      </c>
      <c r="AD2232" s="174">
        <v>0.18279999999999999</v>
      </c>
      <c r="AE2232" s="173">
        <f t="shared" si="445"/>
        <v>0</v>
      </c>
      <c r="AF2232" s="173" t="str">
        <f>IF(AND(COUNTIFS($J$18:J2232,J2232)=1,AE2232=1),1,"")</f>
        <v/>
      </c>
      <c r="AG2232" s="173" t="str">
        <f>IF(C2232="","",IF(AND(COUNTIFS($J$18:J2232,J2232)=1,C2232&lt;&gt;""),1,""))</f>
        <v/>
      </c>
      <c r="AH2232" s="173" t="str">
        <f>IF(G2232="","",IF(AND(COUNTIFS($J$18:J2232,J2232)=1,G2232&lt;&gt;""),1,""))</f>
        <v/>
      </c>
      <c r="AI2232" s="28">
        <f t="shared" si="446"/>
        <v>36480247.665929191</v>
      </c>
      <c r="AJ2232" s="28">
        <f t="shared" si="447"/>
        <v>5330996.6372757507</v>
      </c>
      <c r="AK2232" s="29">
        <f t="shared" si="448"/>
        <v>0.14613378412599559</v>
      </c>
      <c r="AL2232" s="25"/>
      <c r="AM2232" s="25"/>
      <c r="AN2232" s="25"/>
      <c r="AO2232" s="25"/>
      <c r="AP2232" s="45" t="str">
        <f t="shared" si="449"/>
        <v>20227</v>
      </c>
      <c r="AQ2232" s="45" t="str">
        <f t="shared" si="450"/>
        <v>20227RMB</v>
      </c>
    </row>
    <row r="2233" spans="1:43" s="15" customFormat="1">
      <c r="A2233" s="16" t="s">
        <v>41</v>
      </c>
      <c r="B2233" s="172">
        <v>2022</v>
      </c>
      <c r="C2233" s="172">
        <v>6</v>
      </c>
      <c r="D2233" s="57" t="str">
        <f t="shared" si="439"/>
        <v>Q1</v>
      </c>
      <c r="E2233" s="16" t="s">
        <v>41</v>
      </c>
      <c r="F2233" s="172">
        <v>2022</v>
      </c>
      <c r="G2233" s="172">
        <v>7</v>
      </c>
      <c r="H2233" s="175"/>
      <c r="I2233" s="57" t="str">
        <f t="shared" si="440"/>
        <v>Q2</v>
      </c>
      <c r="J2233" s="175" t="s">
        <v>2167</v>
      </c>
      <c r="K2233" s="175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41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78" t="str">
        <f t="shared" si="451"/>
        <v>1.13</v>
      </c>
      <c r="Z2233" s="26">
        <f t="shared" si="442"/>
        <v>570000</v>
      </c>
      <c r="AA2233" s="16">
        <v>1.17</v>
      </c>
      <c r="AB2233" s="35">
        <f t="shared" si="443"/>
        <v>590176.99115044251</v>
      </c>
      <c r="AC2233" s="27">
        <f t="shared" si="444"/>
        <v>111425.41592920355</v>
      </c>
      <c r="AD2233" s="174">
        <v>0.1888</v>
      </c>
      <c r="AE2233" s="173">
        <f t="shared" si="445"/>
        <v>0</v>
      </c>
      <c r="AF2233" s="173" t="str">
        <f>IF(AND(COUNTIFS($J$18:J2233,J2233)=1,AE2233=1),1,"")</f>
        <v/>
      </c>
      <c r="AG2233" s="173">
        <f>IF(C2233="","",IF(AND(COUNTIFS($J$18:J2233,J2233)=1,C2233&lt;&gt;""),1,""))</f>
        <v>1</v>
      </c>
      <c r="AH2233" s="173">
        <f>IF(G2233="","",IF(AND(COUNTIFS($J$18:J2233,J2233)=1,G2233&lt;&gt;""),1,""))</f>
        <v>1</v>
      </c>
      <c r="AI2233" s="28">
        <f t="shared" si="446"/>
        <v>36480247.665929191</v>
      </c>
      <c r="AJ2233" s="28">
        <f t="shared" si="447"/>
        <v>5330996.6372757507</v>
      </c>
      <c r="AK2233" s="29">
        <f t="shared" si="448"/>
        <v>0.14613378412599559</v>
      </c>
      <c r="AL2233" s="25"/>
      <c r="AM2233" s="25"/>
      <c r="AN2233" s="25"/>
      <c r="AO2233" s="25"/>
      <c r="AP2233" s="45" t="str">
        <f t="shared" si="449"/>
        <v>20227</v>
      </c>
      <c r="AQ2233" s="45" t="str">
        <f t="shared" si="450"/>
        <v>20227RMB</v>
      </c>
    </row>
    <row r="2234" spans="1:43" s="15" customFormat="1">
      <c r="A2234" s="16" t="s">
        <v>41</v>
      </c>
      <c r="B2234" s="172">
        <v>2022</v>
      </c>
      <c r="C2234" s="172">
        <v>6</v>
      </c>
      <c r="D2234" s="57" t="str">
        <f t="shared" si="439"/>
        <v>Q1</v>
      </c>
      <c r="E2234" s="16" t="s">
        <v>41</v>
      </c>
      <c r="F2234" s="172">
        <v>2022</v>
      </c>
      <c r="G2234" s="172">
        <v>7</v>
      </c>
      <c r="H2234" s="175"/>
      <c r="I2234" s="57" t="str">
        <f t="shared" si="440"/>
        <v>Q2</v>
      </c>
      <c r="J2234" s="175" t="s">
        <v>2168</v>
      </c>
      <c r="K2234" s="175" t="s">
        <v>2169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41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78" t="str">
        <f t="shared" si="451"/>
        <v>1.13</v>
      </c>
      <c r="Z2234" s="26">
        <f t="shared" si="442"/>
        <v>500000</v>
      </c>
      <c r="AA2234" s="16">
        <v>1.17</v>
      </c>
      <c r="AB2234" s="35">
        <f t="shared" si="443"/>
        <v>517699.11504424782</v>
      </c>
      <c r="AC2234" s="27">
        <f t="shared" si="444"/>
        <v>75687.610619469036</v>
      </c>
      <c r="AD2234" s="174">
        <v>0.1462</v>
      </c>
      <c r="AE2234" s="173">
        <f t="shared" si="445"/>
        <v>1</v>
      </c>
      <c r="AF2234" s="173">
        <f>IF(AND(COUNTIFS($J$18:J2234,J2234)=1,AE2234=1),1,"")</f>
        <v>1</v>
      </c>
      <c r="AG2234" s="173">
        <f>IF(C2234="","",IF(AND(COUNTIFS($J$18:J2234,J2234)=1,C2234&lt;&gt;""),1,""))</f>
        <v>1</v>
      </c>
      <c r="AH2234" s="173">
        <f>IF(G2234="","",IF(AND(COUNTIFS($J$18:J2234,J2234)=1,G2234&lt;&gt;""),1,""))</f>
        <v>1</v>
      </c>
      <c r="AI2234" s="28">
        <f t="shared" si="446"/>
        <v>36480247.665929191</v>
      </c>
      <c r="AJ2234" s="28">
        <f t="shared" si="447"/>
        <v>5330996.6372757507</v>
      </c>
      <c r="AK2234" s="29">
        <f t="shared" si="448"/>
        <v>0.14613378412599559</v>
      </c>
      <c r="AL2234" s="25"/>
      <c r="AM2234" s="25"/>
      <c r="AN2234" s="25"/>
      <c r="AO2234" s="25"/>
      <c r="AP2234" s="45" t="str">
        <f t="shared" si="449"/>
        <v>20227</v>
      </c>
      <c r="AQ2234" s="45" t="str">
        <f t="shared" si="450"/>
        <v>20227RMB</v>
      </c>
    </row>
    <row r="2235" spans="1:43" s="15" customFormat="1">
      <c r="A2235" s="16" t="s">
        <v>41</v>
      </c>
      <c r="B2235" s="172">
        <v>2022</v>
      </c>
      <c r="C2235" s="172">
        <v>7</v>
      </c>
      <c r="D2235" s="57" t="str">
        <f t="shared" si="439"/>
        <v>Q2</v>
      </c>
      <c r="E2235" s="16" t="s">
        <v>41</v>
      </c>
      <c r="F2235" s="172">
        <v>2022</v>
      </c>
      <c r="G2235" s="172">
        <v>7</v>
      </c>
      <c r="H2235" s="175"/>
      <c r="I2235" s="57" t="str">
        <f t="shared" si="440"/>
        <v>Q2</v>
      </c>
      <c r="J2235" s="175" t="s">
        <v>2170</v>
      </c>
      <c r="K2235" s="175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41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78" t="str">
        <f t="shared" si="451"/>
        <v>1.13</v>
      </c>
      <c r="Z2235" s="26">
        <f t="shared" si="442"/>
        <v>750000</v>
      </c>
      <c r="AA2235" s="16">
        <v>1.17</v>
      </c>
      <c r="AB2235" s="35">
        <f t="shared" si="443"/>
        <v>776548.67256637174</v>
      </c>
      <c r="AC2235" s="27">
        <f t="shared" si="444"/>
        <v>143506.19469026549</v>
      </c>
      <c r="AD2235" s="174">
        <v>0.18479999999999999</v>
      </c>
      <c r="AE2235" s="173">
        <f t="shared" si="445"/>
        <v>0</v>
      </c>
      <c r="AF2235" s="173" t="str">
        <f>IF(AND(COUNTIFS($J$18:J2235,J2235)=1,AE2235=1),1,"")</f>
        <v/>
      </c>
      <c r="AG2235" s="173">
        <f>IF(C2235="","",IF(AND(COUNTIFS($J$18:J2235,J2235)=1,C2235&lt;&gt;""),1,""))</f>
        <v>1</v>
      </c>
      <c r="AH2235" s="173">
        <f>IF(G2235="","",IF(AND(COUNTIFS($J$18:J2235,J2235)=1,G2235&lt;&gt;""),1,""))</f>
        <v>1</v>
      </c>
      <c r="AI2235" s="28">
        <f t="shared" si="446"/>
        <v>36480247.665929191</v>
      </c>
      <c r="AJ2235" s="28">
        <f t="shared" si="447"/>
        <v>5330996.6372757507</v>
      </c>
      <c r="AK2235" s="29">
        <f t="shared" si="448"/>
        <v>0.14613378412599559</v>
      </c>
      <c r="AL2235" s="25"/>
      <c r="AM2235" s="25"/>
      <c r="AN2235" s="25"/>
      <c r="AO2235" s="25"/>
      <c r="AP2235" s="45" t="str">
        <f t="shared" si="449"/>
        <v>20227</v>
      </c>
      <c r="AQ2235" s="45" t="str">
        <f t="shared" si="450"/>
        <v>20227RMB</v>
      </c>
    </row>
    <row r="2236" spans="1:43" s="15" customFormat="1">
      <c r="A2236" s="16" t="s">
        <v>41</v>
      </c>
      <c r="B2236" s="172">
        <v>2022</v>
      </c>
      <c r="C2236" s="172">
        <v>7</v>
      </c>
      <c r="D2236" s="57" t="str">
        <f t="shared" si="439"/>
        <v>Q2</v>
      </c>
      <c r="E2236" s="16" t="s">
        <v>41</v>
      </c>
      <c r="F2236" s="172">
        <v>2022</v>
      </c>
      <c r="G2236" s="172">
        <v>7</v>
      </c>
      <c r="H2236" s="175"/>
      <c r="I2236" s="57" t="str">
        <f t="shared" si="440"/>
        <v>Q2</v>
      </c>
      <c r="J2236" s="175" t="s">
        <v>2171</v>
      </c>
      <c r="K2236" s="175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41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78" t="str">
        <f t="shared" si="451"/>
        <v>1</v>
      </c>
      <c r="Z2236" s="26">
        <f t="shared" si="442"/>
        <v>17000000</v>
      </c>
      <c r="AA2236" s="16">
        <v>5.8700000000000002E-2</v>
      </c>
      <c r="AB2236" s="35">
        <f t="shared" si="443"/>
        <v>997900</v>
      </c>
      <c r="AC2236" s="27">
        <f t="shared" si="444"/>
        <v>170042.16</v>
      </c>
      <c r="AD2236" s="174">
        <v>0.1704</v>
      </c>
      <c r="AE2236" s="173">
        <f t="shared" si="445"/>
        <v>0</v>
      </c>
      <c r="AF2236" s="173" t="str">
        <f>IF(AND(COUNTIFS($J$18:J2236,J2236)=1,AE2236=1),1,"")</f>
        <v/>
      </c>
      <c r="AG2236" s="173">
        <f>IF(C2236="","",IF(AND(COUNTIFS($J$18:J2236,J2236)=1,C2236&lt;&gt;""),1,""))</f>
        <v>1</v>
      </c>
      <c r="AH2236" s="173">
        <f>IF(G2236="","",IF(AND(COUNTIFS($J$18:J2236,J2236)=1,G2236&lt;&gt;""),1,""))</f>
        <v>1</v>
      </c>
      <c r="AI2236" s="28">
        <f t="shared" si="446"/>
        <v>36480247.665929191</v>
      </c>
      <c r="AJ2236" s="28">
        <f t="shared" si="447"/>
        <v>5330996.6372757507</v>
      </c>
      <c r="AK2236" s="29">
        <f t="shared" si="448"/>
        <v>0.14613378412599559</v>
      </c>
      <c r="AL2236" s="25"/>
      <c r="AM2236" s="25"/>
      <c r="AN2236" s="25"/>
      <c r="AO2236" s="25"/>
      <c r="AP2236" s="45" t="str">
        <f t="shared" si="449"/>
        <v>20227</v>
      </c>
      <c r="AQ2236" s="45" t="str">
        <f t="shared" si="450"/>
        <v>20227JPY</v>
      </c>
    </row>
    <row r="2237" spans="1:43" s="15" customFormat="1">
      <c r="A2237" s="16" t="s">
        <v>41</v>
      </c>
      <c r="B2237" s="172">
        <v>2022</v>
      </c>
      <c r="C2237" s="172">
        <v>7</v>
      </c>
      <c r="D2237" s="57" t="str">
        <f t="shared" si="439"/>
        <v>Q2</v>
      </c>
      <c r="E2237" s="16" t="s">
        <v>41</v>
      </c>
      <c r="F2237" s="172">
        <v>2022</v>
      </c>
      <c r="G2237" s="172">
        <v>7</v>
      </c>
      <c r="H2237" s="175"/>
      <c r="I2237" s="57" t="str">
        <f t="shared" si="440"/>
        <v>Q2</v>
      </c>
      <c r="J2237" s="175" t="s">
        <v>2171</v>
      </c>
      <c r="K2237" s="175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41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78" t="str">
        <f t="shared" si="451"/>
        <v>1</v>
      </c>
      <c r="Z2237" s="26">
        <f t="shared" si="442"/>
        <v>17000000</v>
      </c>
      <c r="AA2237" s="16">
        <v>5.8700000000000002E-2</v>
      </c>
      <c r="AB2237" s="35">
        <f t="shared" si="443"/>
        <v>997900</v>
      </c>
      <c r="AC2237" s="27">
        <f t="shared" si="444"/>
        <v>170042.16</v>
      </c>
      <c r="AD2237" s="174">
        <v>0.1704</v>
      </c>
      <c r="AE2237" s="173">
        <f t="shared" si="445"/>
        <v>0</v>
      </c>
      <c r="AF2237" s="173" t="str">
        <f>IF(AND(COUNTIFS($J$18:J2237,J2237)=1,AE2237=1),1,"")</f>
        <v/>
      </c>
      <c r="AG2237" s="173" t="str">
        <f>IF(C2237="","",IF(AND(COUNTIFS($J$18:J2237,J2237)=1,C2237&lt;&gt;""),1,""))</f>
        <v/>
      </c>
      <c r="AH2237" s="173" t="str">
        <f>IF(G2237="","",IF(AND(COUNTIFS($J$18:J2237,J2237)=1,G2237&lt;&gt;""),1,""))</f>
        <v/>
      </c>
      <c r="AI2237" s="28">
        <f t="shared" si="446"/>
        <v>36480247.665929191</v>
      </c>
      <c r="AJ2237" s="28">
        <f t="shared" si="447"/>
        <v>5330996.6372757507</v>
      </c>
      <c r="AK2237" s="29">
        <f t="shared" si="448"/>
        <v>0.14613378412599559</v>
      </c>
      <c r="AL2237" s="25"/>
      <c r="AM2237" s="25"/>
      <c r="AN2237" s="25"/>
      <c r="AO2237" s="25"/>
      <c r="AP2237" s="45" t="str">
        <f t="shared" si="449"/>
        <v>20227</v>
      </c>
      <c r="AQ2237" s="45" t="str">
        <f t="shared" si="450"/>
        <v>20227JPY</v>
      </c>
    </row>
    <row r="2238" spans="1:43" s="15" customFormat="1">
      <c r="A2238" s="16" t="s">
        <v>41</v>
      </c>
      <c r="B2238" s="172">
        <v>2022</v>
      </c>
      <c r="C2238" s="172">
        <v>7</v>
      </c>
      <c r="D2238" s="57" t="str">
        <f t="shared" si="439"/>
        <v>Q2</v>
      </c>
      <c r="E2238" s="16" t="s">
        <v>41</v>
      </c>
      <c r="F2238" s="172">
        <v>2022</v>
      </c>
      <c r="G2238" s="172">
        <v>7</v>
      </c>
      <c r="H2238" s="175"/>
      <c r="I2238" s="57" t="str">
        <f t="shared" si="440"/>
        <v>Q2</v>
      </c>
      <c r="J2238" s="175" t="s">
        <v>2171</v>
      </c>
      <c r="K2238" s="175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41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78" t="str">
        <f t="shared" si="451"/>
        <v>1</v>
      </c>
      <c r="Z2238" s="26">
        <f t="shared" si="442"/>
        <v>17000000</v>
      </c>
      <c r="AA2238" s="16">
        <v>5.8700000000000002E-2</v>
      </c>
      <c r="AB2238" s="35">
        <f t="shared" si="443"/>
        <v>997900</v>
      </c>
      <c r="AC2238" s="27">
        <f t="shared" si="444"/>
        <v>170042.16</v>
      </c>
      <c r="AD2238" s="174">
        <v>0.1704</v>
      </c>
      <c r="AE2238" s="173">
        <f t="shared" si="445"/>
        <v>0</v>
      </c>
      <c r="AF2238" s="173" t="str">
        <f>IF(AND(COUNTIFS($J$18:J2238,J2238)=1,AE2238=1),1,"")</f>
        <v/>
      </c>
      <c r="AG2238" s="173" t="str">
        <f>IF(C2238="","",IF(AND(COUNTIFS($J$18:J2238,J2238)=1,C2238&lt;&gt;""),1,""))</f>
        <v/>
      </c>
      <c r="AH2238" s="173" t="str">
        <f>IF(G2238="","",IF(AND(COUNTIFS($J$18:J2238,J2238)=1,G2238&lt;&gt;""),1,""))</f>
        <v/>
      </c>
      <c r="AI2238" s="28">
        <f t="shared" si="446"/>
        <v>36480247.665929191</v>
      </c>
      <c r="AJ2238" s="28">
        <f t="shared" si="447"/>
        <v>5330996.6372757507</v>
      </c>
      <c r="AK2238" s="29">
        <f t="shared" si="448"/>
        <v>0.14613378412599559</v>
      </c>
      <c r="AL2238" s="25"/>
      <c r="AM2238" s="25"/>
      <c r="AN2238" s="25"/>
      <c r="AO2238" s="25"/>
      <c r="AP2238" s="45" t="str">
        <f t="shared" si="449"/>
        <v>20227</v>
      </c>
      <c r="AQ2238" s="45" t="str">
        <f t="shared" si="450"/>
        <v>20227JPY</v>
      </c>
    </row>
    <row r="2239" spans="1:43" s="15" customFormat="1">
      <c r="A2239" s="16" t="s">
        <v>41</v>
      </c>
      <c r="B2239" s="172">
        <v>2022</v>
      </c>
      <c r="C2239" s="172">
        <v>7</v>
      </c>
      <c r="D2239" s="57" t="str">
        <f t="shared" si="439"/>
        <v>Q2</v>
      </c>
      <c r="E2239" s="16" t="s">
        <v>41</v>
      </c>
      <c r="F2239" s="172">
        <v>2022</v>
      </c>
      <c r="G2239" s="172">
        <v>7</v>
      </c>
      <c r="H2239" s="175"/>
      <c r="I2239" s="57" t="str">
        <f t="shared" si="440"/>
        <v>Q2</v>
      </c>
      <c r="J2239" s="175" t="s">
        <v>2171</v>
      </c>
      <c r="K2239" s="175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41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78" t="str">
        <f t="shared" si="451"/>
        <v>1</v>
      </c>
      <c r="Z2239" s="26">
        <f t="shared" si="442"/>
        <v>12014500</v>
      </c>
      <c r="AA2239" s="16">
        <v>5.8700000000000002E-2</v>
      </c>
      <c r="AB2239" s="35">
        <f t="shared" si="443"/>
        <v>705251.15</v>
      </c>
      <c r="AC2239" s="27">
        <f t="shared" si="444"/>
        <v>120174.79596</v>
      </c>
      <c r="AD2239" s="174">
        <v>0.1704</v>
      </c>
      <c r="AE2239" s="173">
        <f t="shared" si="445"/>
        <v>0</v>
      </c>
      <c r="AF2239" s="173" t="str">
        <f>IF(AND(COUNTIFS($J$18:J2239,J2239)=1,AE2239=1),1,"")</f>
        <v/>
      </c>
      <c r="AG2239" s="173" t="str">
        <f>IF(C2239="","",IF(AND(COUNTIFS($J$18:J2239,J2239)=1,C2239&lt;&gt;""),1,""))</f>
        <v/>
      </c>
      <c r="AH2239" s="173" t="str">
        <f>IF(G2239="","",IF(AND(COUNTIFS($J$18:J2239,J2239)=1,G2239&lt;&gt;""),1,""))</f>
        <v/>
      </c>
      <c r="AI2239" s="28">
        <f t="shared" si="446"/>
        <v>36480247.665929191</v>
      </c>
      <c r="AJ2239" s="28">
        <f t="shared" si="447"/>
        <v>5330996.6372757507</v>
      </c>
      <c r="AK2239" s="29">
        <f t="shared" si="448"/>
        <v>0.14613378412599559</v>
      </c>
      <c r="AL2239" s="25"/>
      <c r="AM2239" s="25"/>
      <c r="AN2239" s="25"/>
      <c r="AO2239" s="25"/>
      <c r="AP2239" s="45" t="str">
        <f t="shared" si="449"/>
        <v>20227</v>
      </c>
      <c r="AQ2239" s="45" t="str">
        <f t="shared" si="450"/>
        <v>20227JPY</v>
      </c>
    </row>
    <row r="2240" spans="1:43" s="15" customFormat="1">
      <c r="A2240" s="16" t="s">
        <v>41</v>
      </c>
      <c r="B2240" s="172">
        <v>2022</v>
      </c>
      <c r="C2240" s="172">
        <v>7</v>
      </c>
      <c r="D2240" s="57" t="str">
        <f t="shared" si="439"/>
        <v>Q2</v>
      </c>
      <c r="E2240" s="16" t="s">
        <v>41</v>
      </c>
      <c r="F2240" s="172">
        <v>2022</v>
      </c>
      <c r="G2240" s="172">
        <v>7</v>
      </c>
      <c r="H2240" s="175"/>
      <c r="I2240" s="57" t="str">
        <f t="shared" si="440"/>
        <v>Q2</v>
      </c>
      <c r="J2240" s="175" t="s">
        <v>2171</v>
      </c>
      <c r="K2240" s="175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41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78" t="str">
        <f t="shared" si="451"/>
        <v>1</v>
      </c>
      <c r="Z2240" s="26">
        <f t="shared" si="442"/>
        <v>12014500</v>
      </c>
      <c r="AA2240" s="16">
        <v>5.8700000000000002E-2</v>
      </c>
      <c r="AB2240" s="35">
        <f t="shared" si="443"/>
        <v>705251.15</v>
      </c>
      <c r="AC2240" s="27">
        <f t="shared" si="444"/>
        <v>120174.79596</v>
      </c>
      <c r="AD2240" s="174">
        <v>0.1704</v>
      </c>
      <c r="AE2240" s="173">
        <f t="shared" si="445"/>
        <v>0</v>
      </c>
      <c r="AF2240" s="173" t="str">
        <f>IF(AND(COUNTIFS($J$18:J2240,J2240)=1,AE2240=1),1,"")</f>
        <v/>
      </c>
      <c r="AG2240" s="173" t="str">
        <f>IF(C2240="","",IF(AND(COUNTIFS($J$18:J2240,J2240)=1,C2240&lt;&gt;""),1,""))</f>
        <v/>
      </c>
      <c r="AH2240" s="173" t="str">
        <f>IF(G2240="","",IF(AND(COUNTIFS($J$18:J2240,J2240)=1,G2240&lt;&gt;""),1,""))</f>
        <v/>
      </c>
      <c r="AI2240" s="28">
        <f t="shared" si="446"/>
        <v>36480247.665929191</v>
      </c>
      <c r="AJ2240" s="28">
        <f t="shared" si="447"/>
        <v>5330996.6372757507</v>
      </c>
      <c r="AK2240" s="29">
        <f t="shared" si="448"/>
        <v>0.14613378412599559</v>
      </c>
      <c r="AL2240" s="25"/>
      <c r="AM2240" s="25"/>
      <c r="AN2240" s="25"/>
      <c r="AO2240" s="25"/>
      <c r="AP2240" s="45" t="str">
        <f t="shared" si="449"/>
        <v>20227</v>
      </c>
      <c r="AQ2240" s="45" t="str">
        <f t="shared" si="450"/>
        <v>20227JPY</v>
      </c>
    </row>
    <row r="2241" spans="1:43" s="15" customFormat="1">
      <c r="A2241" s="16" t="s">
        <v>41</v>
      </c>
      <c r="B2241" s="172">
        <v>2022</v>
      </c>
      <c r="C2241" s="172">
        <v>7</v>
      </c>
      <c r="D2241" s="57" t="str">
        <f t="shared" si="439"/>
        <v>Q2</v>
      </c>
      <c r="E2241" s="16" t="s">
        <v>41</v>
      </c>
      <c r="F2241" s="172">
        <v>2022</v>
      </c>
      <c r="G2241" s="172">
        <v>7</v>
      </c>
      <c r="H2241" s="175"/>
      <c r="I2241" s="57" t="str">
        <f t="shared" si="440"/>
        <v>Q2</v>
      </c>
      <c r="J2241" s="175" t="s">
        <v>2171</v>
      </c>
      <c r="K2241" s="175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41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78" t="str">
        <f t="shared" si="451"/>
        <v>1</v>
      </c>
      <c r="Z2241" s="26">
        <f t="shared" si="442"/>
        <v>12014500</v>
      </c>
      <c r="AA2241" s="16">
        <v>5.8700000000000002E-2</v>
      </c>
      <c r="AB2241" s="35">
        <f t="shared" si="443"/>
        <v>705251.15</v>
      </c>
      <c r="AC2241" s="27">
        <f t="shared" si="444"/>
        <v>120174.79596</v>
      </c>
      <c r="AD2241" s="174">
        <v>0.1704</v>
      </c>
      <c r="AE2241" s="173">
        <f t="shared" si="445"/>
        <v>0</v>
      </c>
      <c r="AF2241" s="173" t="str">
        <f>IF(AND(COUNTIFS($J$18:J2241,J2241)=1,AE2241=1),1,"")</f>
        <v/>
      </c>
      <c r="AG2241" s="173" t="str">
        <f>IF(C2241="","",IF(AND(COUNTIFS($J$18:J2241,J2241)=1,C2241&lt;&gt;""),1,""))</f>
        <v/>
      </c>
      <c r="AH2241" s="173" t="str">
        <f>IF(G2241="","",IF(AND(COUNTIFS($J$18:J2241,J2241)=1,G2241&lt;&gt;""),1,""))</f>
        <v/>
      </c>
      <c r="AI2241" s="28">
        <f t="shared" si="446"/>
        <v>36480247.665929191</v>
      </c>
      <c r="AJ2241" s="28">
        <f t="shared" si="447"/>
        <v>5330996.6372757507</v>
      </c>
      <c r="AK2241" s="29">
        <f t="shared" si="448"/>
        <v>0.14613378412599559</v>
      </c>
      <c r="AL2241" s="25"/>
      <c r="AM2241" s="25"/>
      <c r="AN2241" s="25"/>
      <c r="AO2241" s="25"/>
      <c r="AP2241" s="45" t="str">
        <f t="shared" si="449"/>
        <v>20227</v>
      </c>
      <c r="AQ2241" s="45" t="str">
        <f t="shared" si="450"/>
        <v>20227JPY</v>
      </c>
    </row>
    <row r="2242" spans="1:43" s="15" customFormat="1">
      <c r="A2242" s="16" t="s">
        <v>41</v>
      </c>
      <c r="B2242" s="172">
        <v>2022</v>
      </c>
      <c r="C2242" s="172">
        <v>7</v>
      </c>
      <c r="D2242" s="57" t="str">
        <f t="shared" si="439"/>
        <v>Q2</v>
      </c>
      <c r="E2242" s="16" t="s">
        <v>41</v>
      </c>
      <c r="F2242" s="172">
        <v>2022</v>
      </c>
      <c r="G2242" s="172">
        <v>7</v>
      </c>
      <c r="H2242" s="175"/>
      <c r="I2242" s="57" t="str">
        <f t="shared" si="440"/>
        <v>Q2</v>
      </c>
      <c r="J2242" s="175" t="s">
        <v>2172</v>
      </c>
      <c r="K2242" s="175" t="s">
        <v>2173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si="441"/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78" t="str">
        <f t="shared" si="451"/>
        <v>1.13</v>
      </c>
      <c r="Z2242" s="26">
        <f t="shared" si="442"/>
        <v>640000</v>
      </c>
      <c r="AA2242" s="16">
        <v>1.17</v>
      </c>
      <c r="AB2242" s="35">
        <f t="shared" si="443"/>
        <v>662654.8672566372</v>
      </c>
      <c r="AC2242" s="27">
        <f t="shared" si="444"/>
        <v>71765.52212389381</v>
      </c>
      <c r="AD2242" s="174">
        <v>0.10829999999999999</v>
      </c>
      <c r="AE2242" s="173">
        <f t="shared" si="445"/>
        <v>1</v>
      </c>
      <c r="AF2242" s="173">
        <f>IF(AND(COUNTIFS($J$18:J2242,J2242)=1,AE2242=1),1,"")</f>
        <v>1</v>
      </c>
      <c r="AG2242" s="173">
        <f>IF(C2242="","",IF(AND(COUNTIFS($J$18:J2242,J2242)=1,C2242&lt;&gt;""),1,""))</f>
        <v>1</v>
      </c>
      <c r="AH2242" s="173">
        <f>IF(G2242="","",IF(AND(COUNTIFS($J$18:J2242,J2242)=1,G2242&lt;&gt;""),1,""))</f>
        <v>1</v>
      </c>
      <c r="AI2242" s="28">
        <f t="shared" si="446"/>
        <v>36480247.665929191</v>
      </c>
      <c r="AJ2242" s="28">
        <f t="shared" si="447"/>
        <v>5330996.6372757507</v>
      </c>
      <c r="AK2242" s="29">
        <f t="shared" si="448"/>
        <v>0.14613378412599559</v>
      </c>
      <c r="AL2242" s="25"/>
      <c r="AM2242" s="25"/>
      <c r="AN2242" s="25"/>
      <c r="AO2242" s="25"/>
      <c r="AP2242" s="45" t="str">
        <f t="shared" si="449"/>
        <v>20227</v>
      </c>
      <c r="AQ2242" s="45" t="str">
        <f t="shared" si="450"/>
        <v>20227RMB</v>
      </c>
    </row>
    <row r="2243" spans="1:43" s="15" customFormat="1" ht="26.4">
      <c r="A2243" s="16" t="s">
        <v>41</v>
      </c>
      <c r="B2243" s="172">
        <v>2022</v>
      </c>
      <c r="C2243" s="172">
        <v>6</v>
      </c>
      <c r="D2243" s="57" t="str">
        <f t="shared" si="439"/>
        <v>Q1</v>
      </c>
      <c r="E2243" s="16" t="s">
        <v>41</v>
      </c>
      <c r="F2243" s="172">
        <v>2022</v>
      </c>
      <c r="G2243" s="172">
        <v>7</v>
      </c>
      <c r="H2243" s="175"/>
      <c r="I2243" s="57" t="str">
        <f t="shared" si="440"/>
        <v>Q2</v>
      </c>
      <c r="J2243" s="175" t="s">
        <v>2174</v>
      </c>
      <c r="K2243" s="175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1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78" t="str">
        <f t="shared" si="451"/>
        <v>1.13</v>
      </c>
      <c r="Z2243" s="26">
        <f t="shared" si="442"/>
        <v>13900</v>
      </c>
      <c r="AA2243" s="16">
        <v>1.17</v>
      </c>
      <c r="AB2243" s="35">
        <f t="shared" si="443"/>
        <v>14392.035398230089</v>
      </c>
      <c r="AC2243" s="27">
        <f t="shared" si="444"/>
        <v>3635.4281415929204</v>
      </c>
      <c r="AD2243" s="174">
        <v>0.25259999999999999</v>
      </c>
      <c r="AE2243" s="173">
        <f t="shared" si="445"/>
        <v>0</v>
      </c>
      <c r="AF2243" s="173" t="str">
        <f>IF(AND(COUNTIFS($J$18:J2243,J2243)=1,AE2243=1),1,"")</f>
        <v/>
      </c>
      <c r="AG2243" s="173">
        <f>IF(C2243="","",IF(AND(COUNTIFS($J$18:J2243,J2243)=1,C2243&lt;&gt;""),1,""))</f>
        <v>1</v>
      </c>
      <c r="AH2243" s="173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2">
        <v>2022</v>
      </c>
      <c r="C2244" s="172">
        <v>6</v>
      </c>
      <c r="D2244" s="57" t="str">
        <f t="shared" si="439"/>
        <v>Q1</v>
      </c>
      <c r="E2244" s="16" t="s">
        <v>41</v>
      </c>
      <c r="F2244" s="172">
        <v>2022</v>
      </c>
      <c r="G2244" s="172">
        <v>7</v>
      </c>
      <c r="H2244" s="175"/>
      <c r="I2244" s="57" t="str">
        <f t="shared" si="440"/>
        <v>Q2</v>
      </c>
      <c r="J2244" s="175" t="s">
        <v>2174</v>
      </c>
      <c r="K2244" s="175" t="s">
        <v>1502</v>
      </c>
      <c r="L2244" s="25" t="s">
        <v>2175</v>
      </c>
      <c r="M2244" s="16" t="s">
        <v>354</v>
      </c>
      <c r="N2244" s="16">
        <v>0</v>
      </c>
      <c r="O2244" s="16">
        <v>3</v>
      </c>
      <c r="P2244" s="57" t="str">
        <f t="shared" si="441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78" t="str">
        <f t="shared" si="451"/>
        <v>1.13</v>
      </c>
      <c r="Z2244" s="26">
        <f t="shared" si="442"/>
        <v>3900</v>
      </c>
      <c r="AA2244" s="16">
        <v>1.17</v>
      </c>
      <c r="AB2244" s="35">
        <f t="shared" si="443"/>
        <v>4038.0530973451328</v>
      </c>
      <c r="AC2244" s="27">
        <f t="shared" si="444"/>
        <v>1020.0122123893805</v>
      </c>
      <c r="AD2244" s="174">
        <v>0.25259999999999999</v>
      </c>
      <c r="AE2244" s="173">
        <f t="shared" si="445"/>
        <v>0</v>
      </c>
      <c r="AF2244" s="173" t="str">
        <f>IF(AND(COUNTIFS($J$18:J2244,J2244)=1,AE2244=1),1,"")</f>
        <v/>
      </c>
      <c r="AG2244" s="173" t="str">
        <f>IF(C2244="","",IF(AND(COUNTIFS($J$18:J2244,J2244)=1,C2244&lt;&gt;""),1,""))</f>
        <v/>
      </c>
      <c r="AH2244" s="173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2">
        <v>2022</v>
      </c>
      <c r="C2245" s="172">
        <v>4</v>
      </c>
      <c r="D2245" s="57" t="str">
        <f t="shared" si="439"/>
        <v>Q1</v>
      </c>
      <c r="E2245" s="16" t="s">
        <v>41</v>
      </c>
      <c r="F2245" s="172">
        <v>2022</v>
      </c>
      <c r="G2245" s="172">
        <v>8</v>
      </c>
      <c r="H2245" s="175"/>
      <c r="I2245" s="57" t="str">
        <f t="shared" si="440"/>
        <v>Q2</v>
      </c>
      <c r="J2245" s="175" t="s">
        <v>2126</v>
      </c>
      <c r="K2245" s="175" t="s">
        <v>2127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1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78" t="str">
        <f t="shared" si="451"/>
        <v>1</v>
      </c>
      <c r="Z2245" s="26">
        <f t="shared" si="442"/>
        <v>11300000</v>
      </c>
      <c r="AA2245" s="16">
        <v>5.96E-2</v>
      </c>
      <c r="AB2245" s="35">
        <f t="shared" si="443"/>
        <v>673480</v>
      </c>
      <c r="AC2245" s="27">
        <f t="shared" si="444"/>
        <v>34078.087999999996</v>
      </c>
      <c r="AD2245" s="174">
        <v>5.0599999999999999E-2</v>
      </c>
      <c r="AE2245" s="173">
        <f t="shared" si="445"/>
        <v>0</v>
      </c>
      <c r="AF2245" s="173" t="str">
        <f>IF(AND(COUNTIFS($J$18:J2245,J2245)=1,AE2245=1),1,"")</f>
        <v/>
      </c>
      <c r="AG2245" s="173" t="str">
        <f>IF(C2245="","",IF(AND(COUNTIFS($J$18:J2245,J2245)=1,C2245&lt;&gt;""),1,""))</f>
        <v/>
      </c>
      <c r="AH2245" s="173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2">
        <v>2022</v>
      </c>
      <c r="C2246" s="172">
        <v>4</v>
      </c>
      <c r="D2246" s="57" t="str">
        <f t="shared" si="439"/>
        <v>Q1</v>
      </c>
      <c r="E2246" s="16" t="s">
        <v>41</v>
      </c>
      <c r="F2246" s="172">
        <v>2022</v>
      </c>
      <c r="G2246" s="172">
        <v>8</v>
      </c>
      <c r="H2246" s="175"/>
      <c r="I2246" s="57" t="str">
        <f t="shared" si="440"/>
        <v>Q2</v>
      </c>
      <c r="J2246" s="175" t="s">
        <v>2126</v>
      </c>
      <c r="K2246" s="175" t="s">
        <v>2127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1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78" t="str">
        <f t="shared" si="451"/>
        <v>1</v>
      </c>
      <c r="Z2246" s="26">
        <f t="shared" si="442"/>
        <v>7000000</v>
      </c>
      <c r="AA2246" s="16">
        <v>5.96E-2</v>
      </c>
      <c r="AB2246" s="35">
        <f t="shared" si="443"/>
        <v>417200</v>
      </c>
      <c r="AC2246" s="27">
        <f t="shared" si="444"/>
        <v>21110.32</v>
      </c>
      <c r="AD2246" s="174">
        <v>5.0599999999999999E-2</v>
      </c>
      <c r="AE2246" s="173">
        <f t="shared" si="445"/>
        <v>0</v>
      </c>
      <c r="AF2246" s="173" t="str">
        <f>IF(AND(COUNTIFS($J$18:J2246,J2246)=1,AE2246=1),1,"")</f>
        <v/>
      </c>
      <c r="AG2246" s="173" t="str">
        <f>IF(C2246="","",IF(AND(COUNTIFS($J$18:J2246,J2246)=1,C2246&lt;&gt;""),1,""))</f>
        <v/>
      </c>
      <c r="AH2246" s="173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2">
        <v>2022</v>
      </c>
      <c r="C2247" s="172">
        <v>4</v>
      </c>
      <c r="D2247" s="57" t="str">
        <f t="shared" si="439"/>
        <v>Q1</v>
      </c>
      <c r="E2247" s="16" t="s">
        <v>41</v>
      </c>
      <c r="F2247" s="172">
        <v>2022</v>
      </c>
      <c r="G2247" s="172">
        <v>8</v>
      </c>
      <c r="H2247" s="175"/>
      <c r="I2247" s="57" t="str">
        <f t="shared" si="440"/>
        <v>Q2</v>
      </c>
      <c r="J2247" s="175" t="s">
        <v>2176</v>
      </c>
      <c r="K2247" s="175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1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78" t="str">
        <f t="shared" si="451"/>
        <v>1</v>
      </c>
      <c r="Z2247" s="26">
        <f t="shared" si="442"/>
        <v>13900000</v>
      </c>
      <c r="AA2247" s="16">
        <v>5.96E-2</v>
      </c>
      <c r="AB2247" s="35">
        <f t="shared" si="443"/>
        <v>828440</v>
      </c>
      <c r="AC2247" s="27">
        <f t="shared" si="444"/>
        <v>83341.063999999998</v>
      </c>
      <c r="AD2247" s="174">
        <v>0.10059999999999999</v>
      </c>
      <c r="AE2247" s="173">
        <f t="shared" si="445"/>
        <v>0</v>
      </c>
      <c r="AF2247" s="173" t="str">
        <f>IF(AND(COUNTIFS($J$18:J2247,J2247)=1,AE2247=1),1,"")</f>
        <v/>
      </c>
      <c r="AG2247" s="173">
        <f>IF(C2247="","",IF(AND(COUNTIFS($J$18:J2247,J2247)=1,C2247&lt;&gt;""),1,""))</f>
        <v>1</v>
      </c>
      <c r="AH2247" s="173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2">
        <v>2022</v>
      </c>
      <c r="C2248" s="172">
        <v>4</v>
      </c>
      <c r="D2248" s="57" t="str">
        <f t="shared" si="439"/>
        <v>Q1</v>
      </c>
      <c r="E2248" s="16" t="s">
        <v>41</v>
      </c>
      <c r="F2248" s="172">
        <v>2022</v>
      </c>
      <c r="G2248" s="172">
        <v>8</v>
      </c>
      <c r="H2248" s="175"/>
      <c r="I2248" s="57" t="str">
        <f t="shared" si="440"/>
        <v>Q2</v>
      </c>
      <c r="J2248" s="175" t="s">
        <v>2176</v>
      </c>
      <c r="K2248" s="175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1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78" t="str">
        <f t="shared" si="451"/>
        <v>1</v>
      </c>
      <c r="Z2248" s="26">
        <f t="shared" si="442"/>
        <v>9978000</v>
      </c>
      <c r="AA2248" s="16">
        <v>5.96E-2</v>
      </c>
      <c r="AB2248" s="35">
        <f t="shared" si="443"/>
        <v>594688.80000000005</v>
      </c>
      <c r="AC2248" s="27">
        <f t="shared" si="444"/>
        <v>59825.69328</v>
      </c>
      <c r="AD2248" s="174">
        <v>0.10059999999999999</v>
      </c>
      <c r="AE2248" s="173">
        <f t="shared" si="445"/>
        <v>0</v>
      </c>
      <c r="AF2248" s="173" t="str">
        <f>IF(AND(COUNTIFS($J$18:J2248,J2248)=1,AE2248=1),1,"")</f>
        <v/>
      </c>
      <c r="AG2248" s="173" t="str">
        <f>IF(C2248="","",IF(AND(COUNTIFS($J$18:J2248,J2248)=1,C2248&lt;&gt;""),1,""))</f>
        <v/>
      </c>
      <c r="AH2248" s="173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2">
        <v>2022</v>
      </c>
      <c r="C2249" s="172">
        <v>4</v>
      </c>
      <c r="D2249" s="57" t="str">
        <f t="shared" si="439"/>
        <v>Q1</v>
      </c>
      <c r="E2249" s="16" t="s">
        <v>41</v>
      </c>
      <c r="F2249" s="172">
        <v>2022</v>
      </c>
      <c r="G2249" s="172">
        <v>8</v>
      </c>
      <c r="H2249" s="175"/>
      <c r="I2249" s="57" t="str">
        <f t="shared" si="440"/>
        <v>Q2</v>
      </c>
      <c r="J2249" s="175" t="s">
        <v>2177</v>
      </c>
      <c r="K2249" s="175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1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78" t="str">
        <f t="shared" si="451"/>
        <v>1.13</v>
      </c>
      <c r="Z2249" s="26">
        <f t="shared" si="442"/>
        <v>845000</v>
      </c>
      <c r="AA2249" s="16">
        <v>1.163</v>
      </c>
      <c r="AB2249" s="35">
        <f t="shared" si="443"/>
        <v>869676.99115044251</v>
      </c>
      <c r="AC2249" s="27">
        <f t="shared" si="444"/>
        <v>117928.2</v>
      </c>
      <c r="AD2249" s="174">
        <v>0.1356</v>
      </c>
      <c r="AE2249" s="173">
        <f t="shared" si="445"/>
        <v>0</v>
      </c>
      <c r="AF2249" s="173" t="str">
        <f>IF(AND(COUNTIFS($J$18:J2249,J2249)=1,AE2249=1),1,"")</f>
        <v/>
      </c>
      <c r="AG2249" s="173">
        <f>IF(C2249="","",IF(AND(COUNTIFS($J$18:J2249,J2249)=1,C2249&lt;&gt;""),1,""))</f>
        <v>1</v>
      </c>
      <c r="AH2249" s="173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2">
        <v>2022</v>
      </c>
      <c r="C2250" s="172">
        <v>4</v>
      </c>
      <c r="D2250" s="57" t="str">
        <f t="shared" si="439"/>
        <v>Q1</v>
      </c>
      <c r="E2250" s="16" t="s">
        <v>41</v>
      </c>
      <c r="F2250" s="172">
        <v>2022</v>
      </c>
      <c r="G2250" s="172">
        <v>8</v>
      </c>
      <c r="H2250" s="175"/>
      <c r="I2250" s="57" t="str">
        <f t="shared" si="440"/>
        <v>Q2</v>
      </c>
      <c r="J2250" s="175" t="s">
        <v>2177</v>
      </c>
      <c r="K2250" s="175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1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78" t="str">
        <f t="shared" si="451"/>
        <v>1.13</v>
      </c>
      <c r="Z2250" s="26">
        <f t="shared" si="442"/>
        <v>845000</v>
      </c>
      <c r="AA2250" s="16">
        <v>1.163</v>
      </c>
      <c r="AB2250" s="35">
        <f t="shared" si="443"/>
        <v>869676.99115044251</v>
      </c>
      <c r="AC2250" s="27">
        <f t="shared" si="444"/>
        <v>117928.2</v>
      </c>
      <c r="AD2250" s="174">
        <v>0.1356</v>
      </c>
      <c r="AE2250" s="173">
        <f t="shared" si="445"/>
        <v>0</v>
      </c>
      <c r="AF2250" s="173" t="str">
        <f>IF(AND(COUNTIFS($J$18:J2250,J2250)=1,AE2250=1),1,"")</f>
        <v/>
      </c>
      <c r="AG2250" s="173" t="str">
        <f>IF(C2250="","",IF(AND(COUNTIFS($J$18:J2250,J2250)=1,C2250&lt;&gt;""),1,""))</f>
        <v/>
      </c>
      <c r="AH2250" s="173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2">
        <v>2022</v>
      </c>
      <c r="C2251" s="172">
        <v>4</v>
      </c>
      <c r="D2251" s="57" t="str">
        <f t="shared" si="439"/>
        <v>Q1</v>
      </c>
      <c r="E2251" s="16" t="s">
        <v>41</v>
      </c>
      <c r="F2251" s="172">
        <v>2022</v>
      </c>
      <c r="G2251" s="172">
        <v>8</v>
      </c>
      <c r="H2251" s="175"/>
      <c r="I2251" s="57" t="str">
        <f t="shared" si="440"/>
        <v>Q2</v>
      </c>
      <c r="J2251" s="175" t="s">
        <v>2177</v>
      </c>
      <c r="K2251" s="175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1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78" t="str">
        <f t="shared" si="451"/>
        <v>1.13</v>
      </c>
      <c r="Z2251" s="26">
        <f t="shared" si="442"/>
        <v>500000</v>
      </c>
      <c r="AA2251" s="16">
        <v>1.163</v>
      </c>
      <c r="AB2251" s="35">
        <f t="shared" si="443"/>
        <v>514601.76991150453</v>
      </c>
      <c r="AC2251" s="27">
        <f t="shared" si="444"/>
        <v>69780.000000000015</v>
      </c>
      <c r="AD2251" s="174">
        <v>0.1356</v>
      </c>
      <c r="AE2251" s="173">
        <f t="shared" si="445"/>
        <v>0</v>
      </c>
      <c r="AF2251" s="173" t="str">
        <f>IF(AND(COUNTIFS($J$18:J2251,J2251)=1,AE2251=1),1,"")</f>
        <v/>
      </c>
      <c r="AG2251" s="173" t="str">
        <f>IF(C2251="","",IF(AND(COUNTIFS($J$18:J2251,J2251)=1,C2251&lt;&gt;""),1,""))</f>
        <v/>
      </c>
      <c r="AH2251" s="173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2">
        <v>2022</v>
      </c>
      <c r="C2252" s="172">
        <v>4</v>
      </c>
      <c r="D2252" s="57" t="str">
        <f t="shared" si="439"/>
        <v>Q1</v>
      </c>
      <c r="E2252" s="16" t="s">
        <v>41</v>
      </c>
      <c r="F2252" s="172">
        <v>2022</v>
      </c>
      <c r="G2252" s="172">
        <v>8</v>
      </c>
      <c r="H2252" s="175"/>
      <c r="I2252" s="57" t="str">
        <f t="shared" si="440"/>
        <v>Q2</v>
      </c>
      <c r="J2252" s="175" t="s">
        <v>2177</v>
      </c>
      <c r="K2252" s="175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1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78" t="str">
        <f t="shared" si="451"/>
        <v>1.13</v>
      </c>
      <c r="Z2252" s="26">
        <f t="shared" si="442"/>
        <v>500000</v>
      </c>
      <c r="AA2252" s="16">
        <v>1.163</v>
      </c>
      <c r="AB2252" s="35">
        <f t="shared" si="443"/>
        <v>514601.76991150453</v>
      </c>
      <c r="AC2252" s="27">
        <f t="shared" si="444"/>
        <v>69780.000000000015</v>
      </c>
      <c r="AD2252" s="174">
        <v>0.1356</v>
      </c>
      <c r="AE2252" s="173">
        <f t="shared" si="445"/>
        <v>0</v>
      </c>
      <c r="AF2252" s="173" t="str">
        <f>IF(AND(COUNTIFS($J$18:J2252,J2252)=1,AE2252=1),1,"")</f>
        <v/>
      </c>
      <c r="AG2252" s="173" t="str">
        <f>IF(C2252="","",IF(AND(COUNTIFS($J$18:J2252,J2252)=1,C2252&lt;&gt;""),1,""))</f>
        <v/>
      </c>
      <c r="AH2252" s="173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2">
        <v>2022</v>
      </c>
      <c r="C2253" s="172">
        <v>5</v>
      </c>
      <c r="D2253" s="57" t="str">
        <f t="shared" si="439"/>
        <v>Q1</v>
      </c>
      <c r="E2253" s="16" t="s">
        <v>41</v>
      </c>
      <c r="F2253" s="172">
        <v>2022</v>
      </c>
      <c r="G2253" s="172">
        <v>8</v>
      </c>
      <c r="H2253" s="175"/>
      <c r="I2253" s="57" t="str">
        <f t="shared" si="440"/>
        <v>Q2</v>
      </c>
      <c r="J2253" s="175" t="s">
        <v>2178</v>
      </c>
      <c r="K2253" s="175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1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78" t="str">
        <f t="shared" si="451"/>
        <v>1.13</v>
      </c>
      <c r="Z2253" s="26">
        <f t="shared" si="442"/>
        <v>1288000</v>
      </c>
      <c r="AA2253" s="16">
        <v>1.163</v>
      </c>
      <c r="AB2253" s="35">
        <f t="shared" si="443"/>
        <v>1325614.1592920357</v>
      </c>
      <c r="AC2253" s="27">
        <f t="shared" si="444"/>
        <v>172594.96353982307</v>
      </c>
      <c r="AD2253" s="174">
        <v>0.13020000000000001</v>
      </c>
      <c r="AE2253" s="173">
        <f t="shared" si="445"/>
        <v>0</v>
      </c>
      <c r="AF2253" s="173" t="str">
        <f>IF(AND(COUNTIFS($J$18:J2253,J2253)=1,AE2253=1),1,"")</f>
        <v/>
      </c>
      <c r="AG2253" s="173">
        <f>IF(C2253="","",IF(AND(COUNTIFS($J$18:J2253,J2253)=1,C2253&lt;&gt;""),1,""))</f>
        <v>1</v>
      </c>
      <c r="AH2253" s="173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2">
        <v>2022</v>
      </c>
      <c r="C2254" s="172">
        <v>5</v>
      </c>
      <c r="D2254" s="57" t="str">
        <f t="shared" si="439"/>
        <v>Q1</v>
      </c>
      <c r="E2254" s="16" t="s">
        <v>41</v>
      </c>
      <c r="F2254" s="172">
        <v>2022</v>
      </c>
      <c r="G2254" s="172">
        <v>8</v>
      </c>
      <c r="H2254" s="175"/>
      <c r="I2254" s="57" t="str">
        <f t="shared" si="440"/>
        <v>Q2</v>
      </c>
      <c r="J2254" s="175" t="s">
        <v>2179</v>
      </c>
      <c r="K2254" s="175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1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78" t="str">
        <f t="shared" si="451"/>
        <v>1.13</v>
      </c>
      <c r="Z2254" s="26">
        <f t="shared" si="442"/>
        <v>560000</v>
      </c>
      <c r="AA2254" s="16">
        <v>1.163</v>
      </c>
      <c r="AB2254" s="35">
        <f t="shared" si="443"/>
        <v>576353.98230088502</v>
      </c>
      <c r="AC2254" s="27">
        <f t="shared" si="444"/>
        <v>100227.95752212391</v>
      </c>
      <c r="AD2254" s="174">
        <v>0.1739</v>
      </c>
      <c r="AE2254" s="173">
        <f t="shared" si="445"/>
        <v>0</v>
      </c>
      <c r="AF2254" s="173" t="str">
        <f>IF(AND(COUNTIFS($J$18:J2254,J2254)=1,AE2254=1),1,"")</f>
        <v/>
      </c>
      <c r="AG2254" s="173">
        <f>IF(C2254="","",IF(AND(COUNTIFS($J$18:J2254,J2254)=1,C2254&lt;&gt;""),1,""))</f>
        <v>1</v>
      </c>
      <c r="AH2254" s="173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2">
        <v>2022</v>
      </c>
      <c r="C2255" s="172">
        <v>5</v>
      </c>
      <c r="D2255" s="57" t="str">
        <f t="shared" si="439"/>
        <v>Q1</v>
      </c>
      <c r="E2255" s="16" t="s">
        <v>41</v>
      </c>
      <c r="F2255" s="172">
        <v>2022</v>
      </c>
      <c r="G2255" s="172">
        <v>8</v>
      </c>
      <c r="H2255" s="175"/>
      <c r="I2255" s="57" t="str">
        <f t="shared" si="440"/>
        <v>Q2</v>
      </c>
      <c r="J2255" s="175" t="s">
        <v>2180</v>
      </c>
      <c r="K2255" s="175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1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78" t="str">
        <f t="shared" si="451"/>
        <v>1</v>
      </c>
      <c r="Z2255" s="26">
        <f t="shared" si="442"/>
        <v>14000000</v>
      </c>
      <c r="AA2255" s="16">
        <v>5.96E-2</v>
      </c>
      <c r="AB2255" s="35">
        <f t="shared" si="443"/>
        <v>834400</v>
      </c>
      <c r="AC2255" s="27">
        <f t="shared" si="444"/>
        <v>110724.88</v>
      </c>
      <c r="AD2255" s="174">
        <v>0.13270000000000001</v>
      </c>
      <c r="AE2255" s="173">
        <f t="shared" si="445"/>
        <v>0</v>
      </c>
      <c r="AF2255" s="173" t="str">
        <f>IF(AND(COUNTIFS($J$18:J2255,J2255)=1,AE2255=1),1,"")</f>
        <v/>
      </c>
      <c r="AG2255" s="173">
        <f>IF(C2255="","",IF(AND(COUNTIFS($J$18:J2255,J2255)=1,C2255&lt;&gt;""),1,""))</f>
        <v>1</v>
      </c>
      <c r="AH2255" s="173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2">
        <v>2022</v>
      </c>
      <c r="C2256" s="172">
        <v>5</v>
      </c>
      <c r="D2256" s="57" t="str">
        <f t="shared" si="439"/>
        <v>Q1</v>
      </c>
      <c r="E2256" s="16" t="s">
        <v>41</v>
      </c>
      <c r="F2256" s="172">
        <v>2022</v>
      </c>
      <c r="G2256" s="172">
        <v>8</v>
      </c>
      <c r="H2256" s="175"/>
      <c r="I2256" s="57" t="str">
        <f t="shared" si="440"/>
        <v>Q2</v>
      </c>
      <c r="J2256" s="175" t="s">
        <v>2180</v>
      </c>
      <c r="K2256" s="175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1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78" t="str">
        <f t="shared" si="451"/>
        <v>1</v>
      </c>
      <c r="Z2256" s="26">
        <f t="shared" si="442"/>
        <v>10000000</v>
      </c>
      <c r="AA2256" s="16">
        <v>5.96E-2</v>
      </c>
      <c r="AB2256" s="35">
        <f t="shared" si="443"/>
        <v>596000</v>
      </c>
      <c r="AC2256" s="27">
        <f t="shared" si="444"/>
        <v>79089.200000000012</v>
      </c>
      <c r="AD2256" s="174">
        <v>0.13270000000000001</v>
      </c>
      <c r="AE2256" s="173">
        <f t="shared" si="445"/>
        <v>0</v>
      </c>
      <c r="AF2256" s="173" t="str">
        <f>IF(AND(COUNTIFS($J$18:J2256,J2256)=1,AE2256=1),1,"")</f>
        <v/>
      </c>
      <c r="AG2256" s="173" t="str">
        <f>IF(C2256="","",IF(AND(COUNTIFS($J$18:J2256,J2256)=1,C2256&lt;&gt;""),1,""))</f>
        <v/>
      </c>
      <c r="AH2256" s="173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2">
        <v>2022</v>
      </c>
      <c r="C2257" s="172">
        <v>5</v>
      </c>
      <c r="D2257" s="57" t="str">
        <f t="shared" si="439"/>
        <v>Q1</v>
      </c>
      <c r="E2257" s="16" t="s">
        <v>41</v>
      </c>
      <c r="F2257" s="172">
        <v>2022</v>
      </c>
      <c r="G2257" s="172">
        <v>8</v>
      </c>
      <c r="H2257" s="175"/>
      <c r="I2257" s="57" t="str">
        <f t="shared" si="440"/>
        <v>Q2</v>
      </c>
      <c r="J2257" s="175" t="s">
        <v>2181</v>
      </c>
      <c r="K2257" s="175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1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78" t="str">
        <f t="shared" si="451"/>
        <v>1</v>
      </c>
      <c r="Z2257" s="26">
        <f t="shared" si="442"/>
        <v>15000000</v>
      </c>
      <c r="AA2257" s="16">
        <v>5.96E-2</v>
      </c>
      <c r="AB2257" s="35">
        <f t="shared" si="443"/>
        <v>894000</v>
      </c>
      <c r="AC2257" s="27">
        <f t="shared" si="444"/>
        <v>122209.79999999999</v>
      </c>
      <c r="AD2257" s="174">
        <v>0.13669999999999999</v>
      </c>
      <c r="AE2257" s="173">
        <f t="shared" si="445"/>
        <v>0</v>
      </c>
      <c r="AF2257" s="173" t="str">
        <f>IF(AND(COUNTIFS($J$18:J2257,J2257)=1,AE2257=1),1,"")</f>
        <v/>
      </c>
      <c r="AG2257" s="173">
        <f>IF(C2257="","",IF(AND(COUNTIFS($J$18:J2257,J2257)=1,C2257&lt;&gt;""),1,""))</f>
        <v>1</v>
      </c>
      <c r="AH2257" s="173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2">
        <v>2022</v>
      </c>
      <c r="C2258" s="172">
        <v>5</v>
      </c>
      <c r="D2258" s="57" t="str">
        <f t="shared" si="439"/>
        <v>Q1</v>
      </c>
      <c r="E2258" s="16" t="s">
        <v>41</v>
      </c>
      <c r="F2258" s="172">
        <v>2022</v>
      </c>
      <c r="G2258" s="172">
        <v>8</v>
      </c>
      <c r="H2258" s="175"/>
      <c r="I2258" s="57" t="str">
        <f t="shared" si="440"/>
        <v>Q2</v>
      </c>
      <c r="J2258" s="175" t="s">
        <v>2181</v>
      </c>
      <c r="K2258" s="175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1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78" t="str">
        <f t="shared" si="451"/>
        <v>1</v>
      </c>
      <c r="Z2258" s="26">
        <f t="shared" si="442"/>
        <v>15000000</v>
      </c>
      <c r="AA2258" s="16">
        <v>5.96E-2</v>
      </c>
      <c r="AB2258" s="35">
        <f t="shared" si="443"/>
        <v>894000</v>
      </c>
      <c r="AC2258" s="27">
        <f t="shared" si="444"/>
        <v>122209.79999999999</v>
      </c>
      <c r="AD2258" s="174">
        <v>0.13669999999999999</v>
      </c>
      <c r="AE2258" s="173">
        <f t="shared" si="445"/>
        <v>0</v>
      </c>
      <c r="AF2258" s="173" t="str">
        <f>IF(AND(COUNTIFS($J$18:J2258,J2258)=1,AE2258=1),1,"")</f>
        <v/>
      </c>
      <c r="AG2258" s="173" t="str">
        <f>IF(C2258="","",IF(AND(COUNTIFS($J$18:J2258,J2258)=1,C2258&lt;&gt;""),1,""))</f>
        <v/>
      </c>
      <c r="AH2258" s="173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2">
        <v>2022</v>
      </c>
      <c r="C2259" s="172">
        <v>5</v>
      </c>
      <c r="D2259" s="57" t="str">
        <f t="shared" si="439"/>
        <v>Q1</v>
      </c>
      <c r="E2259" s="16" t="s">
        <v>41</v>
      </c>
      <c r="F2259" s="172">
        <v>2022</v>
      </c>
      <c r="G2259" s="172">
        <v>8</v>
      </c>
      <c r="H2259" s="175"/>
      <c r="I2259" s="57" t="str">
        <f t="shared" si="440"/>
        <v>Q2</v>
      </c>
      <c r="J2259" s="175" t="s">
        <v>2182</v>
      </c>
      <c r="K2259" s="175" t="s">
        <v>2183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1"/>
        <v>MAIN UNIT</v>
      </c>
      <c r="Q2259" s="16" t="s">
        <v>56</v>
      </c>
      <c r="R2259" s="16" t="s">
        <v>49</v>
      </c>
      <c r="S2259" s="16" t="s">
        <v>38</v>
      </c>
      <c r="T2259" s="16" t="s">
        <v>2103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78" t="str">
        <f t="shared" si="451"/>
        <v>1.13</v>
      </c>
      <c r="Z2259" s="26">
        <f t="shared" si="442"/>
        <v>900000</v>
      </c>
      <c r="AA2259" s="16">
        <v>1.163</v>
      </c>
      <c r="AB2259" s="35">
        <f t="shared" si="443"/>
        <v>926283.18584070809</v>
      </c>
      <c r="AC2259" s="27">
        <f t="shared" si="444"/>
        <v>132921.63716814161</v>
      </c>
      <c r="AD2259" s="174">
        <v>0.14349999999999999</v>
      </c>
      <c r="AE2259" s="173">
        <f t="shared" si="445"/>
        <v>1</v>
      </c>
      <c r="AF2259" s="173">
        <f>IF(AND(COUNTIFS($J$18:J2259,J2259)=1,AE2259=1),1,"")</f>
        <v>1</v>
      </c>
      <c r="AG2259" s="173">
        <f>IF(C2259="","",IF(AND(COUNTIFS($J$18:J2259,J2259)=1,C2259&lt;&gt;""),1,""))</f>
        <v>1</v>
      </c>
      <c r="AH2259" s="173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2">
        <v>2022</v>
      </c>
      <c r="C2260" s="172">
        <v>5</v>
      </c>
      <c r="D2260" s="57" t="str">
        <f t="shared" si="439"/>
        <v>Q1</v>
      </c>
      <c r="E2260" s="16" t="s">
        <v>41</v>
      </c>
      <c r="F2260" s="172">
        <v>2022</v>
      </c>
      <c r="G2260" s="172">
        <v>8</v>
      </c>
      <c r="H2260" s="175"/>
      <c r="I2260" s="57" t="str">
        <f t="shared" si="440"/>
        <v>Q2</v>
      </c>
      <c r="J2260" s="175" t="s">
        <v>2182</v>
      </c>
      <c r="K2260" s="175" t="s">
        <v>2183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1"/>
        <v>MAIN UNIT</v>
      </c>
      <c r="Q2260" s="16" t="s">
        <v>56</v>
      </c>
      <c r="R2260" s="16" t="s">
        <v>49</v>
      </c>
      <c r="S2260" s="16" t="s">
        <v>38</v>
      </c>
      <c r="T2260" s="16" t="s">
        <v>2103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78" t="str">
        <f t="shared" si="451"/>
        <v>1.13</v>
      </c>
      <c r="Z2260" s="26">
        <f t="shared" si="442"/>
        <v>665000</v>
      </c>
      <c r="AA2260" s="16">
        <v>1.163</v>
      </c>
      <c r="AB2260" s="35">
        <f t="shared" si="443"/>
        <v>684420.35398230096</v>
      </c>
      <c r="AC2260" s="27">
        <f t="shared" si="444"/>
        <v>98214.320796460175</v>
      </c>
      <c r="AD2260" s="174">
        <v>0.14349999999999999</v>
      </c>
      <c r="AE2260" s="173">
        <f t="shared" si="445"/>
        <v>1</v>
      </c>
      <c r="AF2260" s="173" t="str">
        <f>IF(AND(COUNTIFS($J$18:J2260,J2260)=1,AE2260=1),1,"")</f>
        <v/>
      </c>
      <c r="AG2260" s="173" t="str">
        <f>IF(C2260="","",IF(AND(COUNTIFS($J$18:J2260,J2260)=1,C2260&lt;&gt;""),1,""))</f>
        <v/>
      </c>
      <c r="AH2260" s="173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2">
        <v>2022</v>
      </c>
      <c r="C2261" s="172">
        <v>6</v>
      </c>
      <c r="D2261" s="57" t="str">
        <f t="shared" si="439"/>
        <v>Q1</v>
      </c>
      <c r="E2261" s="16" t="s">
        <v>41</v>
      </c>
      <c r="F2261" s="172">
        <v>2022</v>
      </c>
      <c r="G2261" s="172">
        <v>8</v>
      </c>
      <c r="H2261" s="175"/>
      <c r="I2261" s="57" t="str">
        <f t="shared" si="440"/>
        <v>Q2</v>
      </c>
      <c r="J2261" s="175" t="s">
        <v>2184</v>
      </c>
      <c r="K2261" s="175" t="s">
        <v>2185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1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78" t="str">
        <f t="shared" si="451"/>
        <v>1.13</v>
      </c>
      <c r="Z2261" s="26">
        <f t="shared" si="442"/>
        <v>460000</v>
      </c>
      <c r="AA2261" s="16">
        <v>1.163</v>
      </c>
      <c r="AB2261" s="35">
        <f t="shared" si="443"/>
        <v>473433.62831858412</v>
      </c>
      <c r="AC2261" s="27">
        <f t="shared" si="444"/>
        <v>64860.407079646029</v>
      </c>
      <c r="AD2261" s="174">
        <v>0.13700000000000001</v>
      </c>
      <c r="AE2261" s="173">
        <f t="shared" si="445"/>
        <v>0</v>
      </c>
      <c r="AF2261" s="173" t="str">
        <f>IF(AND(COUNTIFS($J$18:J2261,J2261)=1,AE2261=1),1,"")</f>
        <v/>
      </c>
      <c r="AG2261" s="173">
        <f>IF(C2261="","",IF(AND(COUNTIFS($J$18:J2261,J2261)=1,C2261&lt;&gt;""),1,""))</f>
        <v>1</v>
      </c>
      <c r="AH2261" s="173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2">
        <v>2022</v>
      </c>
      <c r="C2262" s="172">
        <v>6</v>
      </c>
      <c r="D2262" s="57" t="str">
        <f t="shared" si="439"/>
        <v>Q1</v>
      </c>
      <c r="E2262" s="16" t="s">
        <v>41</v>
      </c>
      <c r="F2262" s="172">
        <v>2022</v>
      </c>
      <c r="G2262" s="172">
        <v>8</v>
      </c>
      <c r="H2262" s="175"/>
      <c r="I2262" s="57" t="str">
        <f t="shared" si="440"/>
        <v>Q2</v>
      </c>
      <c r="J2262" s="175" t="s">
        <v>2186</v>
      </c>
      <c r="K2262" s="175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1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78" t="str">
        <f t="shared" si="451"/>
        <v>1.13</v>
      </c>
      <c r="Z2262" s="26">
        <f t="shared" si="442"/>
        <v>497000</v>
      </c>
      <c r="AA2262" s="16">
        <v>1.163</v>
      </c>
      <c r="AB2262" s="35">
        <f t="shared" si="443"/>
        <v>511514.15929203545</v>
      </c>
      <c r="AC2262" s="27">
        <f t="shared" si="444"/>
        <v>82762.990973451335</v>
      </c>
      <c r="AD2262" s="174">
        <v>0.1618</v>
      </c>
      <c r="AE2262" s="173">
        <f t="shared" si="445"/>
        <v>0</v>
      </c>
      <c r="AF2262" s="173" t="str">
        <f>IF(AND(COUNTIFS($J$18:J2262,J2262)=1,AE2262=1),1,"")</f>
        <v/>
      </c>
      <c r="AG2262" s="173">
        <f>IF(C2262="","",IF(AND(COUNTIFS($J$18:J2262,J2262)=1,C2262&lt;&gt;""),1,""))</f>
        <v>1</v>
      </c>
      <c r="AH2262" s="173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2">
        <v>2022</v>
      </c>
      <c r="C2263" s="172">
        <v>6</v>
      </c>
      <c r="D2263" s="57" t="str">
        <f t="shared" si="439"/>
        <v>Q1</v>
      </c>
      <c r="E2263" s="16" t="s">
        <v>41</v>
      </c>
      <c r="F2263" s="172">
        <v>2022</v>
      </c>
      <c r="G2263" s="172">
        <v>8</v>
      </c>
      <c r="H2263" s="175"/>
      <c r="I2263" s="57" t="str">
        <f t="shared" si="440"/>
        <v>Q2</v>
      </c>
      <c r="J2263" s="175" t="s">
        <v>2186</v>
      </c>
      <c r="K2263" s="175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1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78" t="str">
        <f t="shared" si="451"/>
        <v>1.13</v>
      </c>
      <c r="Z2263" s="26">
        <f t="shared" si="442"/>
        <v>497000</v>
      </c>
      <c r="AA2263" s="16">
        <v>1.163</v>
      </c>
      <c r="AB2263" s="35">
        <f t="shared" si="443"/>
        <v>511514.15929203545</v>
      </c>
      <c r="AC2263" s="27">
        <f t="shared" si="444"/>
        <v>82762.990973451335</v>
      </c>
      <c r="AD2263" s="174">
        <v>0.1618</v>
      </c>
      <c r="AE2263" s="173">
        <f t="shared" si="445"/>
        <v>0</v>
      </c>
      <c r="AF2263" s="173" t="str">
        <f>IF(AND(COUNTIFS($J$18:J2263,J2263)=1,AE2263=1),1,"")</f>
        <v/>
      </c>
      <c r="AG2263" s="173" t="str">
        <f>IF(C2263="","",IF(AND(COUNTIFS($J$18:J2263,J2263)=1,C2263&lt;&gt;""),1,""))</f>
        <v/>
      </c>
      <c r="AH2263" s="173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2">
        <v>2022</v>
      </c>
      <c r="C2264" s="172">
        <v>6</v>
      </c>
      <c r="D2264" s="57" t="str">
        <f t="shared" si="439"/>
        <v>Q1</v>
      </c>
      <c r="E2264" s="16" t="s">
        <v>41</v>
      </c>
      <c r="F2264" s="172">
        <v>2022</v>
      </c>
      <c r="G2264" s="172">
        <v>8</v>
      </c>
      <c r="H2264" s="175"/>
      <c r="I2264" s="57" t="str">
        <f t="shared" si="440"/>
        <v>Q2</v>
      </c>
      <c r="J2264" s="175" t="s">
        <v>2186</v>
      </c>
      <c r="K2264" s="175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1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78" t="str">
        <f t="shared" si="451"/>
        <v>1.13</v>
      </c>
      <c r="Z2264" s="26">
        <f t="shared" si="442"/>
        <v>956030</v>
      </c>
      <c r="AA2264" s="16">
        <v>1.163</v>
      </c>
      <c r="AB2264" s="35">
        <f t="shared" si="443"/>
        <v>983949.4601769913</v>
      </c>
      <c r="AC2264" s="27">
        <f t="shared" si="444"/>
        <v>159203.02265663719</v>
      </c>
      <c r="AD2264" s="174">
        <v>0.1618</v>
      </c>
      <c r="AE2264" s="173">
        <f t="shared" si="445"/>
        <v>0</v>
      </c>
      <c r="AF2264" s="173" t="str">
        <f>IF(AND(COUNTIFS($J$18:J2264,J2264)=1,AE2264=1),1,"")</f>
        <v/>
      </c>
      <c r="AG2264" s="173" t="str">
        <f>IF(C2264="","",IF(AND(COUNTIFS($J$18:J2264,J2264)=1,C2264&lt;&gt;""),1,""))</f>
        <v/>
      </c>
      <c r="AH2264" s="173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2">
        <v>2022</v>
      </c>
      <c r="C2265" s="172">
        <v>6</v>
      </c>
      <c r="D2265" s="57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72">
        <v>2022</v>
      </c>
      <c r="G2265" s="172">
        <v>8</v>
      </c>
      <c r="H2265" s="175"/>
      <c r="I2265" s="57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5" t="s">
        <v>2186</v>
      </c>
      <c r="K2265" s="175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ref="P2265:P2328" si="454">IF(M2265="","",IF(AND(N2265&gt;0,L2265&lt;&gt;""),"MAIN UNIT",IF(AND(O2265&gt;0,L2265&lt;&gt;""),"SERVICE/ PARTS","C66 SERVICE/OTHERS")))</f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78" t="str">
        <f t="shared" si="451"/>
        <v>1.13</v>
      </c>
      <c r="Z2265" s="26">
        <f t="shared" ref="Z2265:Z2328" si="455">IF(X2265="","",X2265*MAX(O2265,N2265))</f>
        <v>956030</v>
      </c>
      <c r="AA2265" s="16">
        <v>1.163</v>
      </c>
      <c r="AB2265" s="35">
        <f t="shared" ref="AB2265:AB2328" si="456">IF(AND(R2265&lt;&gt;"C66",R2265&lt;&gt;""),Z2265/Y2265*AA2265,"")</f>
        <v>983949.4601769913</v>
      </c>
      <c r="AC2265" s="27">
        <f t="shared" ref="AC2265:AC2328" si="457">IF(R2265&lt;&gt;"",AB2265*AD2265,"")</f>
        <v>159203.02265663719</v>
      </c>
      <c r="AD2265" s="174">
        <v>0.1618</v>
      </c>
      <c r="AE2265" s="173">
        <f t="shared" ref="AE2265:AE2328" si="458">IF(Q2265="","",IF(Q2265="Yes",1,0))</f>
        <v>0</v>
      </c>
      <c r="AF2265" s="173" t="str">
        <f>IF(AND(COUNTIFS($J$18:J2265,J2265)=1,AE2265=1),1,"")</f>
        <v/>
      </c>
      <c r="AG2265" s="173" t="str">
        <f>IF(C2265="","",IF(AND(COUNTIFS($J$18:J2265,J2265)=1,C2265&lt;&gt;""),1,""))</f>
        <v/>
      </c>
      <c r="AH2265" s="173" t="str">
        <f>IF(G2265="","",IF(AND(COUNTIFS($J$18:J2265,J2265)=1,G2265&lt;&gt;""),1,""))</f>
        <v/>
      </c>
      <c r="AI2265" s="28">
        <f t="shared" ref="AI2265:AI2328" si="459">IF(P2265="C66 SERVICE","",SUMIFS(AB:AB,F:F,F2265,G:G,G2265,E:E,E2265))</f>
        <v>35073581.838938065</v>
      </c>
      <c r="AJ2265" s="28">
        <f t="shared" ref="AJ2265:AJ2328" si="460">IF(P2265="C66 SERVICE","",SUMIFS(AC:AC,F:F,F2265,G:G,G2265,E:E,E2265))</f>
        <v>5034113.9728989378</v>
      </c>
      <c r="AK2265" s="29">
        <f t="shared" ref="AK2265:AK2328" si="461">IF(AJ2265&gt;0,AJ2265/AI2265,"")</f>
        <v>0.1435300790211895</v>
      </c>
      <c r="AL2265" s="25"/>
      <c r="AM2265" s="25"/>
      <c r="AN2265" s="25"/>
      <c r="AO2265" s="25"/>
      <c r="AP2265" s="45" t="str">
        <f t="shared" ref="AP2265:AP2328" si="462">IF(F2265="","",F2265&amp;G2265)</f>
        <v>20228</v>
      </c>
      <c r="AQ2265" s="45" t="str">
        <f t="shared" ref="AQ2265:AQ2328" si="463">IF(W2265="","",F2265&amp;G2265&amp;W2265)</f>
        <v>20228RMB</v>
      </c>
    </row>
    <row r="2266" spans="1:43" s="15" customFormat="1">
      <c r="A2266" s="16" t="s">
        <v>41</v>
      </c>
      <c r="B2266" s="172">
        <v>2022</v>
      </c>
      <c r="C2266" s="172">
        <v>6</v>
      </c>
      <c r="D2266" s="57" t="str">
        <f t="shared" si="452"/>
        <v>Q1</v>
      </c>
      <c r="E2266" s="16" t="s">
        <v>41</v>
      </c>
      <c r="F2266" s="172">
        <v>2022</v>
      </c>
      <c r="G2266" s="172">
        <v>8</v>
      </c>
      <c r="H2266" s="175"/>
      <c r="I2266" s="57" t="str">
        <f t="shared" si="453"/>
        <v>Q2</v>
      </c>
      <c r="J2266" s="175" t="s">
        <v>2187</v>
      </c>
      <c r="K2266" s="175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54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78" t="str">
        <f t="shared" si="451"/>
        <v>1.13</v>
      </c>
      <c r="Z2266" s="26">
        <f t="shared" si="455"/>
        <v>835000</v>
      </c>
      <c r="AA2266" s="16">
        <v>1.163</v>
      </c>
      <c r="AB2266" s="35">
        <f t="shared" si="456"/>
        <v>859384.95575221244</v>
      </c>
      <c r="AC2266" s="27">
        <f t="shared" si="457"/>
        <v>111891.92123893807</v>
      </c>
      <c r="AD2266" s="174">
        <v>0.13020000000000001</v>
      </c>
      <c r="AE2266" s="173">
        <f t="shared" si="458"/>
        <v>0</v>
      </c>
      <c r="AF2266" s="173" t="str">
        <f>IF(AND(COUNTIFS($J$18:J2266,J2266)=1,AE2266=1),1,"")</f>
        <v/>
      </c>
      <c r="AG2266" s="173">
        <f>IF(C2266="","",IF(AND(COUNTIFS($J$18:J2266,J2266)=1,C2266&lt;&gt;""),1,""))</f>
        <v>1</v>
      </c>
      <c r="AH2266" s="173">
        <f>IF(G2266="","",IF(AND(COUNTIFS($J$18:J2266,J2266)=1,G2266&lt;&gt;""),1,""))</f>
        <v>1</v>
      </c>
      <c r="AI2266" s="28">
        <f t="shared" si="459"/>
        <v>35073581.838938065</v>
      </c>
      <c r="AJ2266" s="28">
        <f t="shared" si="460"/>
        <v>5034113.9728989378</v>
      </c>
      <c r="AK2266" s="29">
        <f t="shared" si="461"/>
        <v>0.1435300790211895</v>
      </c>
      <c r="AL2266" s="25"/>
      <c r="AM2266" s="25"/>
      <c r="AN2266" s="25"/>
      <c r="AO2266" s="25"/>
      <c r="AP2266" s="45" t="str">
        <f t="shared" si="462"/>
        <v>20228</v>
      </c>
      <c r="AQ2266" s="45" t="str">
        <f t="shared" si="463"/>
        <v>20228RMB</v>
      </c>
    </row>
    <row r="2267" spans="1:43" s="15" customFormat="1">
      <c r="A2267" s="16" t="s">
        <v>41</v>
      </c>
      <c r="B2267" s="172">
        <v>2022</v>
      </c>
      <c r="C2267" s="172">
        <v>5</v>
      </c>
      <c r="D2267" s="57" t="str">
        <f t="shared" si="452"/>
        <v>Q1</v>
      </c>
      <c r="E2267" s="16" t="s">
        <v>41</v>
      </c>
      <c r="F2267" s="172">
        <v>2022</v>
      </c>
      <c r="G2267" s="172">
        <v>8</v>
      </c>
      <c r="H2267" s="175"/>
      <c r="I2267" s="57" t="str">
        <f t="shared" si="453"/>
        <v>Q2</v>
      </c>
      <c r="J2267" s="175" t="s">
        <v>2188</v>
      </c>
      <c r="K2267" s="175" t="s">
        <v>2189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54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78" t="str">
        <f t="shared" si="451"/>
        <v>1.13</v>
      </c>
      <c r="Z2267" s="26">
        <f t="shared" si="455"/>
        <v>968760</v>
      </c>
      <c r="AA2267" s="16">
        <v>1.163</v>
      </c>
      <c r="AB2267" s="35">
        <f t="shared" si="456"/>
        <v>997051.22123893816</v>
      </c>
      <c r="AC2267" s="27">
        <f t="shared" si="457"/>
        <v>197017.32131681417</v>
      </c>
      <c r="AD2267" s="174">
        <v>0.1976</v>
      </c>
      <c r="AE2267" s="173">
        <f t="shared" si="458"/>
        <v>0</v>
      </c>
      <c r="AF2267" s="173" t="str">
        <f>IF(AND(COUNTIFS($J$18:J2267,J2267)=1,AE2267=1),1,"")</f>
        <v/>
      </c>
      <c r="AG2267" s="173">
        <f>IF(C2267="","",IF(AND(COUNTIFS($J$18:J2267,J2267)=1,C2267&lt;&gt;""),1,""))</f>
        <v>1</v>
      </c>
      <c r="AH2267" s="173">
        <f>IF(G2267="","",IF(AND(COUNTIFS($J$18:J2267,J2267)=1,G2267&lt;&gt;""),1,""))</f>
        <v>1</v>
      </c>
      <c r="AI2267" s="28">
        <f t="shared" si="459"/>
        <v>35073581.838938065</v>
      </c>
      <c r="AJ2267" s="28">
        <f t="shared" si="460"/>
        <v>5034113.9728989378</v>
      </c>
      <c r="AK2267" s="29">
        <f t="shared" si="461"/>
        <v>0.1435300790211895</v>
      </c>
      <c r="AL2267" s="25"/>
      <c r="AM2267" s="25"/>
      <c r="AN2267" s="25"/>
      <c r="AO2267" s="25"/>
      <c r="AP2267" s="45" t="str">
        <f t="shared" si="462"/>
        <v>20228</v>
      </c>
      <c r="AQ2267" s="45" t="str">
        <f t="shared" si="463"/>
        <v>20228RMB</v>
      </c>
    </row>
    <row r="2268" spans="1:43" s="15" customFormat="1">
      <c r="A2268" s="16" t="s">
        <v>41</v>
      </c>
      <c r="B2268" s="172">
        <v>2022</v>
      </c>
      <c r="C2268" s="172">
        <v>5</v>
      </c>
      <c r="D2268" s="57" t="str">
        <f t="shared" si="452"/>
        <v>Q1</v>
      </c>
      <c r="E2268" s="16" t="s">
        <v>41</v>
      </c>
      <c r="F2268" s="172">
        <v>2022</v>
      </c>
      <c r="G2268" s="172">
        <v>8</v>
      </c>
      <c r="H2268" s="175"/>
      <c r="I2268" s="57" t="str">
        <f t="shared" si="453"/>
        <v>Q2</v>
      </c>
      <c r="J2268" s="175" t="s">
        <v>2188</v>
      </c>
      <c r="K2268" s="175" t="s">
        <v>2189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54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78" t="str">
        <f t="shared" si="451"/>
        <v>1.13</v>
      </c>
      <c r="Z2268" s="26">
        <f t="shared" si="455"/>
        <v>968760</v>
      </c>
      <c r="AA2268" s="16">
        <v>1.163</v>
      </c>
      <c r="AB2268" s="35">
        <f t="shared" si="456"/>
        <v>997051.22123893816</v>
      </c>
      <c r="AC2268" s="27">
        <f t="shared" si="457"/>
        <v>197017.32131681417</v>
      </c>
      <c r="AD2268" s="174">
        <v>0.1976</v>
      </c>
      <c r="AE2268" s="173">
        <f t="shared" si="458"/>
        <v>0</v>
      </c>
      <c r="AF2268" s="173" t="str">
        <f>IF(AND(COUNTIFS($J$18:J2268,J2268)=1,AE2268=1),1,"")</f>
        <v/>
      </c>
      <c r="AG2268" s="173" t="str">
        <f>IF(C2268="","",IF(AND(COUNTIFS($J$18:J2268,J2268)=1,C2268&lt;&gt;""),1,""))</f>
        <v/>
      </c>
      <c r="AH2268" s="173" t="str">
        <f>IF(G2268="","",IF(AND(COUNTIFS($J$18:J2268,J2268)=1,G2268&lt;&gt;""),1,""))</f>
        <v/>
      </c>
      <c r="AI2268" s="28">
        <f t="shared" si="459"/>
        <v>35073581.838938065</v>
      </c>
      <c r="AJ2268" s="28">
        <f t="shared" si="460"/>
        <v>5034113.9728989378</v>
      </c>
      <c r="AK2268" s="29">
        <f t="shared" si="461"/>
        <v>0.1435300790211895</v>
      </c>
      <c r="AL2268" s="25"/>
      <c r="AM2268" s="25"/>
      <c r="AN2268" s="25"/>
      <c r="AO2268" s="25"/>
      <c r="AP2268" s="45" t="str">
        <f t="shared" si="462"/>
        <v>20228</v>
      </c>
      <c r="AQ2268" s="45" t="str">
        <f t="shared" si="463"/>
        <v>20228RMB</v>
      </c>
    </row>
    <row r="2269" spans="1:43" s="15" customFormat="1">
      <c r="A2269" s="16" t="s">
        <v>41</v>
      </c>
      <c r="B2269" s="172">
        <v>2022</v>
      </c>
      <c r="C2269" s="172">
        <v>5</v>
      </c>
      <c r="D2269" s="57" t="str">
        <f t="shared" si="452"/>
        <v>Q1</v>
      </c>
      <c r="E2269" s="16" t="s">
        <v>41</v>
      </c>
      <c r="F2269" s="172">
        <v>2022</v>
      </c>
      <c r="G2269" s="172">
        <v>8</v>
      </c>
      <c r="H2269" s="175"/>
      <c r="I2269" s="57" t="str">
        <f t="shared" si="453"/>
        <v>Q2</v>
      </c>
      <c r="J2269" s="175" t="s">
        <v>2188</v>
      </c>
      <c r="K2269" s="175" t="s">
        <v>2189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54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78" t="str">
        <f t="shared" si="451"/>
        <v>1.13</v>
      </c>
      <c r="Z2269" s="26">
        <f t="shared" si="455"/>
        <v>968760</v>
      </c>
      <c r="AA2269" s="16">
        <v>1.163</v>
      </c>
      <c r="AB2269" s="35">
        <f t="shared" si="456"/>
        <v>997051.22123893816</v>
      </c>
      <c r="AC2269" s="27">
        <f t="shared" si="457"/>
        <v>197017.32131681417</v>
      </c>
      <c r="AD2269" s="174">
        <v>0.1976</v>
      </c>
      <c r="AE2269" s="173">
        <f t="shared" si="458"/>
        <v>0</v>
      </c>
      <c r="AF2269" s="173" t="str">
        <f>IF(AND(COUNTIFS($J$18:J2269,J2269)=1,AE2269=1),1,"")</f>
        <v/>
      </c>
      <c r="AG2269" s="173" t="str">
        <f>IF(C2269="","",IF(AND(COUNTIFS($J$18:J2269,J2269)=1,C2269&lt;&gt;""),1,""))</f>
        <v/>
      </c>
      <c r="AH2269" s="173" t="str">
        <f>IF(G2269="","",IF(AND(COUNTIFS($J$18:J2269,J2269)=1,G2269&lt;&gt;""),1,""))</f>
        <v/>
      </c>
      <c r="AI2269" s="28">
        <f t="shared" si="459"/>
        <v>35073581.838938065</v>
      </c>
      <c r="AJ2269" s="28">
        <f t="shared" si="460"/>
        <v>5034113.9728989378</v>
      </c>
      <c r="AK2269" s="29">
        <f t="shared" si="461"/>
        <v>0.1435300790211895</v>
      </c>
      <c r="AL2269" s="25"/>
      <c r="AM2269" s="25"/>
      <c r="AN2269" s="25"/>
      <c r="AO2269" s="25"/>
      <c r="AP2269" s="45" t="str">
        <f t="shared" si="462"/>
        <v>20228</v>
      </c>
      <c r="AQ2269" s="45" t="str">
        <f t="shared" si="463"/>
        <v>20228RMB</v>
      </c>
    </row>
    <row r="2270" spans="1:43" s="15" customFormat="1">
      <c r="A2270" s="16" t="s">
        <v>41</v>
      </c>
      <c r="B2270" s="172">
        <v>2022</v>
      </c>
      <c r="C2270" s="172">
        <v>7</v>
      </c>
      <c r="D2270" s="57" t="str">
        <f t="shared" si="452"/>
        <v>Q2</v>
      </c>
      <c r="E2270" s="16" t="s">
        <v>41</v>
      </c>
      <c r="F2270" s="172">
        <v>2022</v>
      </c>
      <c r="G2270" s="172">
        <v>8</v>
      </c>
      <c r="H2270" s="175"/>
      <c r="I2270" s="57" t="str">
        <f t="shared" si="453"/>
        <v>Q2</v>
      </c>
      <c r="J2270" s="175" t="s">
        <v>2190</v>
      </c>
      <c r="K2270" s="175" t="s">
        <v>2191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54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78" t="str">
        <f t="shared" ref="Y2270:Y2333" si="464">IF(W2270="RMB","1.13", "1")</f>
        <v>1.13</v>
      </c>
      <c r="Z2270" s="26">
        <f t="shared" si="455"/>
        <v>740000</v>
      </c>
      <c r="AA2270" s="16">
        <v>1.163</v>
      </c>
      <c r="AB2270" s="35">
        <f t="shared" si="456"/>
        <v>761610.61946902669</v>
      </c>
      <c r="AC2270" s="27">
        <f t="shared" si="457"/>
        <v>73190.780530973469</v>
      </c>
      <c r="AD2270" s="174">
        <v>9.6100000000000005E-2</v>
      </c>
      <c r="AE2270" s="173">
        <f t="shared" si="458"/>
        <v>1</v>
      </c>
      <c r="AF2270" s="173">
        <f>IF(AND(COUNTIFS($J$18:J2270,J2270)=1,AE2270=1),1,"")</f>
        <v>1</v>
      </c>
      <c r="AG2270" s="173">
        <f>IF(C2270="","",IF(AND(COUNTIFS($J$18:J2270,J2270)=1,C2270&lt;&gt;""),1,""))</f>
        <v>1</v>
      </c>
      <c r="AH2270" s="173">
        <f>IF(G2270="","",IF(AND(COUNTIFS($J$18:J2270,J2270)=1,G2270&lt;&gt;""),1,""))</f>
        <v>1</v>
      </c>
      <c r="AI2270" s="28">
        <f t="shared" si="459"/>
        <v>35073581.838938065</v>
      </c>
      <c r="AJ2270" s="28">
        <f t="shared" si="460"/>
        <v>5034113.9728989378</v>
      </c>
      <c r="AK2270" s="29">
        <f t="shared" si="461"/>
        <v>0.1435300790211895</v>
      </c>
      <c r="AL2270" s="25"/>
      <c r="AM2270" s="25"/>
      <c r="AN2270" s="25"/>
      <c r="AO2270" s="25"/>
      <c r="AP2270" s="45" t="str">
        <f t="shared" si="462"/>
        <v>20228</v>
      </c>
      <c r="AQ2270" s="45" t="str">
        <f t="shared" si="463"/>
        <v>20228RMB</v>
      </c>
    </row>
    <row r="2271" spans="1:43" s="15" customFormat="1">
      <c r="A2271" s="16" t="s">
        <v>41</v>
      </c>
      <c r="B2271" s="172">
        <v>2022</v>
      </c>
      <c r="C2271" s="172">
        <v>7</v>
      </c>
      <c r="D2271" s="57" t="str">
        <f t="shared" si="452"/>
        <v>Q2</v>
      </c>
      <c r="E2271" s="16" t="s">
        <v>41</v>
      </c>
      <c r="F2271" s="172">
        <v>2022</v>
      </c>
      <c r="G2271" s="172">
        <v>8</v>
      </c>
      <c r="H2271" s="175"/>
      <c r="I2271" s="57" t="str">
        <f t="shared" si="453"/>
        <v>Q2</v>
      </c>
      <c r="J2271" s="175" t="s">
        <v>2190</v>
      </c>
      <c r="K2271" s="175" t="s">
        <v>2191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54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78" t="str">
        <f t="shared" si="464"/>
        <v>1.13</v>
      </c>
      <c r="Z2271" s="26">
        <f t="shared" si="455"/>
        <v>435000</v>
      </c>
      <c r="AA2271" s="16">
        <v>1.163</v>
      </c>
      <c r="AB2271" s="35">
        <f t="shared" si="456"/>
        <v>447703.53982300893</v>
      </c>
      <c r="AC2271" s="27">
        <f t="shared" si="457"/>
        <v>43024.310176991159</v>
      </c>
      <c r="AD2271" s="174">
        <v>9.6100000000000005E-2</v>
      </c>
      <c r="AE2271" s="173">
        <f t="shared" si="458"/>
        <v>1</v>
      </c>
      <c r="AF2271" s="173" t="str">
        <f>IF(AND(COUNTIFS($J$18:J2271,J2271)=1,AE2271=1),1,"")</f>
        <v/>
      </c>
      <c r="AG2271" s="173" t="str">
        <f>IF(C2271="","",IF(AND(COUNTIFS($J$18:J2271,J2271)=1,C2271&lt;&gt;""),1,""))</f>
        <v/>
      </c>
      <c r="AH2271" s="173" t="str">
        <f>IF(G2271="","",IF(AND(COUNTIFS($J$18:J2271,J2271)=1,G2271&lt;&gt;""),1,""))</f>
        <v/>
      </c>
      <c r="AI2271" s="28">
        <f t="shared" si="459"/>
        <v>35073581.838938065</v>
      </c>
      <c r="AJ2271" s="28">
        <f t="shared" si="460"/>
        <v>5034113.9728989378</v>
      </c>
      <c r="AK2271" s="29">
        <f t="shared" si="461"/>
        <v>0.1435300790211895</v>
      </c>
      <c r="AL2271" s="25"/>
      <c r="AM2271" s="25"/>
      <c r="AN2271" s="25"/>
      <c r="AO2271" s="25"/>
      <c r="AP2271" s="45" t="str">
        <f t="shared" si="462"/>
        <v>20228</v>
      </c>
      <c r="AQ2271" s="45" t="str">
        <f t="shared" si="463"/>
        <v>20228RMB</v>
      </c>
    </row>
    <row r="2272" spans="1:43" s="15" customFormat="1">
      <c r="A2272" s="16" t="s">
        <v>41</v>
      </c>
      <c r="B2272" s="172">
        <v>2022</v>
      </c>
      <c r="C2272" s="172">
        <v>7</v>
      </c>
      <c r="D2272" s="57" t="str">
        <f t="shared" si="452"/>
        <v>Q2</v>
      </c>
      <c r="E2272" s="16" t="s">
        <v>41</v>
      </c>
      <c r="F2272" s="172">
        <v>2022</v>
      </c>
      <c r="G2272" s="172">
        <v>8</v>
      </c>
      <c r="H2272" s="175"/>
      <c r="I2272" s="57" t="str">
        <f t="shared" si="453"/>
        <v>Q2</v>
      </c>
      <c r="J2272" s="175" t="s">
        <v>2192</v>
      </c>
      <c r="K2272" s="175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54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78" t="str">
        <f t="shared" si="464"/>
        <v>1.13</v>
      </c>
      <c r="Z2272" s="26">
        <f t="shared" si="455"/>
        <v>475000</v>
      </c>
      <c r="AA2272" s="16">
        <v>1.163</v>
      </c>
      <c r="AB2272" s="35">
        <f t="shared" si="456"/>
        <v>488871.68141592928</v>
      </c>
      <c r="AC2272" s="27">
        <f t="shared" si="457"/>
        <v>55731.371681415942</v>
      </c>
      <c r="AD2272" s="174">
        <v>0.114</v>
      </c>
      <c r="AE2272" s="173">
        <f t="shared" si="458"/>
        <v>0</v>
      </c>
      <c r="AF2272" s="173" t="str">
        <f>IF(AND(COUNTIFS($J$18:J2272,J2272)=1,AE2272=1),1,"")</f>
        <v/>
      </c>
      <c r="AG2272" s="173">
        <f>IF(C2272="","",IF(AND(COUNTIFS($J$18:J2272,J2272)=1,C2272&lt;&gt;""),1,""))</f>
        <v>1</v>
      </c>
      <c r="AH2272" s="173">
        <f>IF(G2272="","",IF(AND(COUNTIFS($J$18:J2272,J2272)=1,G2272&lt;&gt;""),1,""))</f>
        <v>1</v>
      </c>
      <c r="AI2272" s="28">
        <f t="shared" si="459"/>
        <v>35073581.838938065</v>
      </c>
      <c r="AJ2272" s="28">
        <f t="shared" si="460"/>
        <v>5034113.9728989378</v>
      </c>
      <c r="AK2272" s="29">
        <f t="shared" si="461"/>
        <v>0.1435300790211895</v>
      </c>
      <c r="AL2272" s="25"/>
      <c r="AM2272" s="25"/>
      <c r="AN2272" s="25"/>
      <c r="AO2272" s="25"/>
      <c r="AP2272" s="45" t="str">
        <f t="shared" si="462"/>
        <v>20228</v>
      </c>
      <c r="AQ2272" s="45" t="str">
        <f t="shared" si="463"/>
        <v>20228RMB</v>
      </c>
    </row>
    <row r="2273" spans="1:43" s="15" customFormat="1">
      <c r="A2273" s="16" t="s">
        <v>41</v>
      </c>
      <c r="B2273" s="172">
        <v>2022</v>
      </c>
      <c r="C2273" s="172">
        <v>7</v>
      </c>
      <c r="D2273" s="57" t="str">
        <f t="shared" si="452"/>
        <v>Q2</v>
      </c>
      <c r="E2273" s="16" t="s">
        <v>41</v>
      </c>
      <c r="F2273" s="172">
        <v>2022</v>
      </c>
      <c r="G2273" s="172">
        <v>8</v>
      </c>
      <c r="H2273" s="175"/>
      <c r="I2273" s="57" t="str">
        <f t="shared" si="453"/>
        <v>Q2</v>
      </c>
      <c r="J2273" s="175" t="s">
        <v>2193</v>
      </c>
      <c r="K2273" s="175" t="s">
        <v>2194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54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78" t="str">
        <f t="shared" si="464"/>
        <v>1.13</v>
      </c>
      <c r="Z2273" s="26">
        <f t="shared" si="455"/>
        <v>1440000</v>
      </c>
      <c r="AA2273" s="16">
        <v>1.163</v>
      </c>
      <c r="AB2273" s="35">
        <f t="shared" si="456"/>
        <v>1482053.0973451328</v>
      </c>
      <c r="AC2273" s="27">
        <f t="shared" si="457"/>
        <v>289741.38053097349</v>
      </c>
      <c r="AD2273" s="174">
        <v>0.19550000000000001</v>
      </c>
      <c r="AE2273" s="173">
        <f t="shared" si="458"/>
        <v>0</v>
      </c>
      <c r="AF2273" s="173" t="str">
        <f>IF(AND(COUNTIFS($J$18:J2273,J2273)=1,AE2273=1),1,"")</f>
        <v/>
      </c>
      <c r="AG2273" s="173">
        <f>IF(C2273="","",IF(AND(COUNTIFS($J$18:J2273,J2273)=1,C2273&lt;&gt;""),1,""))</f>
        <v>1</v>
      </c>
      <c r="AH2273" s="173">
        <f>IF(G2273="","",IF(AND(COUNTIFS($J$18:J2273,J2273)=1,G2273&lt;&gt;""),1,""))</f>
        <v>1</v>
      </c>
      <c r="AI2273" s="28">
        <f t="shared" si="459"/>
        <v>35073581.838938065</v>
      </c>
      <c r="AJ2273" s="28">
        <f t="shared" si="460"/>
        <v>5034113.9728989378</v>
      </c>
      <c r="AK2273" s="29">
        <f t="shared" si="461"/>
        <v>0.1435300790211895</v>
      </c>
      <c r="AL2273" s="25"/>
      <c r="AM2273" s="25"/>
      <c r="AN2273" s="25"/>
      <c r="AO2273" s="25"/>
      <c r="AP2273" s="45" t="str">
        <f t="shared" si="462"/>
        <v>20228</v>
      </c>
      <c r="AQ2273" s="45" t="str">
        <f t="shared" si="463"/>
        <v>20228RMB</v>
      </c>
    </row>
    <row r="2274" spans="1:43" s="15" customFormat="1">
      <c r="A2274" s="16" t="s">
        <v>41</v>
      </c>
      <c r="B2274" s="172">
        <v>2022</v>
      </c>
      <c r="C2274" s="172">
        <v>7</v>
      </c>
      <c r="D2274" s="57" t="str">
        <f t="shared" si="452"/>
        <v>Q2</v>
      </c>
      <c r="E2274" s="16" t="s">
        <v>41</v>
      </c>
      <c r="F2274" s="172">
        <v>2022</v>
      </c>
      <c r="G2274" s="172">
        <v>8</v>
      </c>
      <c r="H2274" s="175"/>
      <c r="I2274" s="57" t="str">
        <f t="shared" si="453"/>
        <v>Q2</v>
      </c>
      <c r="J2274" s="175" t="s">
        <v>2193</v>
      </c>
      <c r="K2274" s="175" t="s">
        <v>2194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54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78" t="str">
        <f t="shared" si="464"/>
        <v>1.13</v>
      </c>
      <c r="Z2274" s="26">
        <f t="shared" si="455"/>
        <v>1440000</v>
      </c>
      <c r="AA2274" s="16">
        <v>1.163</v>
      </c>
      <c r="AB2274" s="35">
        <f t="shared" si="456"/>
        <v>1482053.0973451328</v>
      </c>
      <c r="AC2274" s="27">
        <f t="shared" si="457"/>
        <v>289741.38053097349</v>
      </c>
      <c r="AD2274" s="174">
        <v>0.19550000000000001</v>
      </c>
      <c r="AE2274" s="173">
        <f t="shared" si="458"/>
        <v>0</v>
      </c>
      <c r="AF2274" s="173" t="str">
        <f>IF(AND(COUNTIFS($J$18:J2274,J2274)=1,AE2274=1),1,"")</f>
        <v/>
      </c>
      <c r="AG2274" s="173" t="str">
        <f>IF(C2274="","",IF(AND(COUNTIFS($J$18:J2274,J2274)=1,C2274&lt;&gt;""),1,""))</f>
        <v/>
      </c>
      <c r="AH2274" s="173" t="str">
        <f>IF(G2274="","",IF(AND(COUNTIFS($J$18:J2274,J2274)=1,G2274&lt;&gt;""),1,""))</f>
        <v/>
      </c>
      <c r="AI2274" s="28">
        <f t="shared" si="459"/>
        <v>35073581.838938065</v>
      </c>
      <c r="AJ2274" s="28">
        <f t="shared" si="460"/>
        <v>5034113.9728989378</v>
      </c>
      <c r="AK2274" s="29">
        <f t="shared" si="461"/>
        <v>0.1435300790211895</v>
      </c>
      <c r="AL2274" s="25"/>
      <c r="AM2274" s="25"/>
      <c r="AN2274" s="25"/>
      <c r="AO2274" s="25"/>
      <c r="AP2274" s="45" t="str">
        <f t="shared" si="462"/>
        <v>20228</v>
      </c>
      <c r="AQ2274" s="45" t="str">
        <f t="shared" si="463"/>
        <v>20228RMB</v>
      </c>
    </row>
    <row r="2275" spans="1:43" s="15" customFormat="1">
      <c r="A2275" s="16" t="s">
        <v>41</v>
      </c>
      <c r="B2275" s="172">
        <v>2022</v>
      </c>
      <c r="C2275" s="172">
        <v>7</v>
      </c>
      <c r="D2275" s="57" t="str">
        <f t="shared" si="452"/>
        <v>Q2</v>
      </c>
      <c r="E2275" s="16" t="s">
        <v>41</v>
      </c>
      <c r="F2275" s="172">
        <v>2022</v>
      </c>
      <c r="G2275" s="172">
        <v>8</v>
      </c>
      <c r="H2275" s="175"/>
      <c r="I2275" s="57" t="str">
        <f t="shared" si="453"/>
        <v>Q2</v>
      </c>
      <c r="J2275" s="175" t="s">
        <v>2195</v>
      </c>
      <c r="K2275" s="175" t="s">
        <v>2196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54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78" t="str">
        <f t="shared" si="464"/>
        <v>1.13</v>
      </c>
      <c r="Z2275" s="26">
        <f t="shared" si="455"/>
        <v>860640</v>
      </c>
      <c r="AA2275" s="16">
        <v>1.163</v>
      </c>
      <c r="AB2275" s="35">
        <f t="shared" si="456"/>
        <v>885773.73451327451</v>
      </c>
      <c r="AC2275" s="27">
        <f t="shared" si="457"/>
        <v>111341.75842831862</v>
      </c>
      <c r="AD2275" s="174">
        <v>0.12570000000000001</v>
      </c>
      <c r="AE2275" s="173">
        <f t="shared" si="458"/>
        <v>0</v>
      </c>
      <c r="AF2275" s="173" t="str">
        <f>IF(AND(COUNTIFS($J$18:J2275,J2275)=1,AE2275=1),1,"")</f>
        <v/>
      </c>
      <c r="AG2275" s="173">
        <f>IF(C2275="","",IF(AND(COUNTIFS($J$18:J2275,J2275)=1,C2275&lt;&gt;""),1,""))</f>
        <v>1</v>
      </c>
      <c r="AH2275" s="173">
        <f>IF(G2275="","",IF(AND(COUNTIFS($J$18:J2275,J2275)=1,G2275&lt;&gt;""),1,""))</f>
        <v>1</v>
      </c>
      <c r="AI2275" s="28">
        <f t="shared" si="459"/>
        <v>35073581.838938065</v>
      </c>
      <c r="AJ2275" s="28">
        <f t="shared" si="460"/>
        <v>5034113.9728989378</v>
      </c>
      <c r="AK2275" s="29">
        <f t="shared" si="461"/>
        <v>0.1435300790211895</v>
      </c>
      <c r="AL2275" s="25"/>
      <c r="AM2275" s="25"/>
      <c r="AN2275" s="25"/>
      <c r="AO2275" s="25"/>
      <c r="AP2275" s="45" t="str">
        <f t="shared" si="462"/>
        <v>20228</v>
      </c>
      <c r="AQ2275" s="45" t="str">
        <f t="shared" si="463"/>
        <v>20228RMB</v>
      </c>
    </row>
    <row r="2276" spans="1:43" s="15" customFormat="1">
      <c r="A2276" s="16" t="s">
        <v>41</v>
      </c>
      <c r="B2276" s="172">
        <v>2022</v>
      </c>
      <c r="C2276" s="172">
        <v>7</v>
      </c>
      <c r="D2276" s="57" t="str">
        <f t="shared" si="452"/>
        <v>Q2</v>
      </c>
      <c r="E2276" s="16" t="s">
        <v>41</v>
      </c>
      <c r="F2276" s="172">
        <v>2022</v>
      </c>
      <c r="G2276" s="172">
        <v>8</v>
      </c>
      <c r="H2276" s="175"/>
      <c r="I2276" s="57" t="str">
        <f t="shared" si="453"/>
        <v>Q2</v>
      </c>
      <c r="J2276" s="175">
        <v>2022070501</v>
      </c>
      <c r="K2276" s="175" t="s">
        <v>2197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54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78" t="str">
        <f t="shared" si="464"/>
        <v>1.13</v>
      </c>
      <c r="Z2276" s="26">
        <f t="shared" si="455"/>
        <v>543315</v>
      </c>
      <c r="AA2276" s="16">
        <v>1.163</v>
      </c>
      <c r="AB2276" s="35">
        <f t="shared" si="456"/>
        <v>559181.72123893816</v>
      </c>
      <c r="AC2276" s="27">
        <f t="shared" si="457"/>
        <v>80410.331514159319</v>
      </c>
      <c r="AD2276" s="174">
        <v>0.14380000000000001</v>
      </c>
      <c r="AE2276" s="173">
        <f t="shared" si="458"/>
        <v>1</v>
      </c>
      <c r="AF2276" s="173">
        <f>IF(AND(COUNTIFS($J$18:J2276,J2276)=1,AE2276=1),1,"")</f>
        <v>1</v>
      </c>
      <c r="AG2276" s="173">
        <f>IF(C2276="","",IF(AND(COUNTIFS($J$18:J2276,J2276)=1,C2276&lt;&gt;""),1,""))</f>
        <v>1</v>
      </c>
      <c r="AH2276" s="173">
        <f>IF(G2276="","",IF(AND(COUNTIFS($J$18:J2276,J2276)=1,G2276&lt;&gt;""),1,""))</f>
        <v>1</v>
      </c>
      <c r="AI2276" s="28">
        <f t="shared" si="459"/>
        <v>35073581.838938065</v>
      </c>
      <c r="AJ2276" s="28">
        <f t="shared" si="460"/>
        <v>5034113.9728989378</v>
      </c>
      <c r="AK2276" s="29">
        <f t="shared" si="461"/>
        <v>0.1435300790211895</v>
      </c>
      <c r="AL2276" s="25"/>
      <c r="AM2276" s="25"/>
      <c r="AN2276" s="25"/>
      <c r="AO2276" s="25"/>
      <c r="AP2276" s="45" t="str">
        <f t="shared" si="462"/>
        <v>20228</v>
      </c>
      <c r="AQ2276" s="45" t="str">
        <f t="shared" si="463"/>
        <v>20228RMB</v>
      </c>
    </row>
    <row r="2277" spans="1:43" s="15" customFormat="1">
      <c r="A2277" s="16" t="s">
        <v>41</v>
      </c>
      <c r="B2277" s="172">
        <v>2022</v>
      </c>
      <c r="C2277" s="172">
        <v>7</v>
      </c>
      <c r="D2277" s="57" t="str">
        <f t="shared" si="452"/>
        <v>Q2</v>
      </c>
      <c r="E2277" s="16" t="s">
        <v>41</v>
      </c>
      <c r="F2277" s="172">
        <v>2022</v>
      </c>
      <c r="G2277" s="172">
        <v>8</v>
      </c>
      <c r="H2277" s="175"/>
      <c r="I2277" s="57" t="str">
        <f t="shared" si="453"/>
        <v>Q2</v>
      </c>
      <c r="J2277" s="175" t="s">
        <v>2198</v>
      </c>
      <c r="K2277" s="175" t="s">
        <v>2199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54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78" t="str">
        <f t="shared" si="464"/>
        <v>1.13</v>
      </c>
      <c r="Z2277" s="26">
        <f t="shared" si="455"/>
        <v>900000</v>
      </c>
      <c r="AA2277" s="16">
        <v>1.163</v>
      </c>
      <c r="AB2277" s="35">
        <f t="shared" si="456"/>
        <v>926283.18584070809</v>
      </c>
      <c r="AC2277" s="27">
        <f t="shared" si="457"/>
        <v>157838.65486725664</v>
      </c>
      <c r="AD2277" s="174">
        <v>0.1704</v>
      </c>
      <c r="AE2277" s="173">
        <f t="shared" si="458"/>
        <v>0</v>
      </c>
      <c r="AF2277" s="173" t="str">
        <f>IF(AND(COUNTIFS($J$18:J2277,J2277)=1,AE2277=1),1,"")</f>
        <v/>
      </c>
      <c r="AG2277" s="173">
        <f>IF(C2277="","",IF(AND(COUNTIFS($J$18:J2277,J2277)=1,C2277&lt;&gt;""),1,""))</f>
        <v>1</v>
      </c>
      <c r="AH2277" s="173">
        <f>IF(G2277="","",IF(AND(COUNTIFS($J$18:J2277,J2277)=1,G2277&lt;&gt;""),1,""))</f>
        <v>1</v>
      </c>
      <c r="AI2277" s="28">
        <f t="shared" si="459"/>
        <v>35073581.838938065</v>
      </c>
      <c r="AJ2277" s="28">
        <f t="shared" si="460"/>
        <v>5034113.9728989378</v>
      </c>
      <c r="AK2277" s="29">
        <f t="shared" si="461"/>
        <v>0.1435300790211895</v>
      </c>
      <c r="AL2277" s="25"/>
      <c r="AM2277" s="25"/>
      <c r="AN2277" s="25"/>
      <c r="AO2277" s="25"/>
      <c r="AP2277" s="45" t="str">
        <f t="shared" si="462"/>
        <v>20228</v>
      </c>
      <c r="AQ2277" s="45" t="str">
        <f t="shared" si="463"/>
        <v>20228RMB</v>
      </c>
    </row>
    <row r="2278" spans="1:43" s="15" customFormat="1">
      <c r="A2278" s="16" t="s">
        <v>41</v>
      </c>
      <c r="B2278" s="172">
        <v>2022</v>
      </c>
      <c r="C2278" s="172">
        <v>7</v>
      </c>
      <c r="D2278" s="57" t="str">
        <f t="shared" si="452"/>
        <v>Q2</v>
      </c>
      <c r="E2278" s="16" t="s">
        <v>41</v>
      </c>
      <c r="F2278" s="172">
        <v>2022</v>
      </c>
      <c r="G2278" s="172">
        <v>8</v>
      </c>
      <c r="H2278" s="175"/>
      <c r="I2278" s="57" t="str">
        <f t="shared" si="453"/>
        <v>Q2</v>
      </c>
      <c r="J2278" s="175" t="s">
        <v>2198</v>
      </c>
      <c r="K2278" s="175" t="s">
        <v>2199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54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78" t="str">
        <f t="shared" si="464"/>
        <v>1.13</v>
      </c>
      <c r="Z2278" s="26">
        <f t="shared" si="455"/>
        <v>790000</v>
      </c>
      <c r="AA2278" s="16">
        <v>1.163</v>
      </c>
      <c r="AB2278" s="35">
        <f t="shared" si="456"/>
        <v>813070.79646017705</v>
      </c>
      <c r="AC2278" s="27">
        <f t="shared" si="457"/>
        <v>138547.26371681417</v>
      </c>
      <c r="AD2278" s="174">
        <v>0.1704</v>
      </c>
      <c r="AE2278" s="173">
        <f t="shared" si="458"/>
        <v>0</v>
      </c>
      <c r="AF2278" s="173" t="str">
        <f>IF(AND(COUNTIFS($J$18:J2278,J2278)=1,AE2278=1),1,"")</f>
        <v/>
      </c>
      <c r="AG2278" s="173" t="str">
        <f>IF(C2278="","",IF(AND(COUNTIFS($J$18:J2278,J2278)=1,C2278&lt;&gt;""),1,""))</f>
        <v/>
      </c>
      <c r="AH2278" s="173" t="str">
        <f>IF(G2278="","",IF(AND(COUNTIFS($J$18:J2278,J2278)=1,G2278&lt;&gt;""),1,""))</f>
        <v/>
      </c>
      <c r="AI2278" s="28">
        <f t="shared" si="459"/>
        <v>35073581.838938065</v>
      </c>
      <c r="AJ2278" s="28">
        <f t="shared" si="460"/>
        <v>5034113.9728989378</v>
      </c>
      <c r="AK2278" s="29">
        <f t="shared" si="461"/>
        <v>0.1435300790211895</v>
      </c>
      <c r="AL2278" s="25"/>
      <c r="AM2278" s="25"/>
      <c r="AN2278" s="25"/>
      <c r="AO2278" s="25"/>
      <c r="AP2278" s="45" t="str">
        <f t="shared" si="462"/>
        <v>20228</v>
      </c>
      <c r="AQ2278" s="45" t="str">
        <f t="shared" si="463"/>
        <v>20228RMB</v>
      </c>
    </row>
    <row r="2279" spans="1:43" s="15" customFormat="1">
      <c r="A2279" s="16" t="s">
        <v>41</v>
      </c>
      <c r="B2279" s="172">
        <v>2022</v>
      </c>
      <c r="C2279" s="172">
        <v>7</v>
      </c>
      <c r="D2279" s="57" t="str">
        <f t="shared" si="452"/>
        <v>Q2</v>
      </c>
      <c r="E2279" s="16" t="s">
        <v>41</v>
      </c>
      <c r="F2279" s="172">
        <v>2022</v>
      </c>
      <c r="G2279" s="172">
        <v>8</v>
      </c>
      <c r="H2279" s="175"/>
      <c r="I2279" s="57" t="str">
        <f t="shared" si="453"/>
        <v>Q2</v>
      </c>
      <c r="J2279" s="175" t="s">
        <v>2198</v>
      </c>
      <c r="K2279" s="175" t="s">
        <v>2199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54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78" t="str">
        <f t="shared" si="464"/>
        <v>1.13</v>
      </c>
      <c r="Z2279" s="26">
        <f t="shared" si="455"/>
        <v>790000</v>
      </c>
      <c r="AA2279" s="16">
        <v>1.163</v>
      </c>
      <c r="AB2279" s="35">
        <f t="shared" si="456"/>
        <v>813070.79646017705</v>
      </c>
      <c r="AC2279" s="27">
        <f t="shared" si="457"/>
        <v>138547.26371681417</v>
      </c>
      <c r="AD2279" s="174">
        <v>0.1704</v>
      </c>
      <c r="AE2279" s="173">
        <f t="shared" si="458"/>
        <v>0</v>
      </c>
      <c r="AF2279" s="173" t="str">
        <f>IF(AND(COUNTIFS($J$18:J2279,J2279)=1,AE2279=1),1,"")</f>
        <v/>
      </c>
      <c r="AG2279" s="173" t="str">
        <f>IF(C2279="","",IF(AND(COUNTIFS($J$18:J2279,J2279)=1,C2279&lt;&gt;""),1,""))</f>
        <v/>
      </c>
      <c r="AH2279" s="173" t="str">
        <f>IF(G2279="","",IF(AND(COUNTIFS($J$18:J2279,J2279)=1,G2279&lt;&gt;""),1,""))</f>
        <v/>
      </c>
      <c r="AI2279" s="28">
        <f t="shared" si="459"/>
        <v>35073581.838938065</v>
      </c>
      <c r="AJ2279" s="28">
        <f t="shared" si="460"/>
        <v>5034113.9728989378</v>
      </c>
      <c r="AK2279" s="29">
        <f t="shared" si="461"/>
        <v>0.1435300790211895</v>
      </c>
      <c r="AL2279" s="25"/>
      <c r="AM2279" s="25"/>
      <c r="AN2279" s="25"/>
      <c r="AO2279" s="25"/>
      <c r="AP2279" s="45" t="str">
        <f t="shared" si="462"/>
        <v>20228</v>
      </c>
      <c r="AQ2279" s="45" t="str">
        <f t="shared" si="463"/>
        <v>20228RMB</v>
      </c>
    </row>
    <row r="2280" spans="1:43" s="15" customFormat="1">
      <c r="A2280" s="16" t="s">
        <v>41</v>
      </c>
      <c r="B2280" s="172">
        <v>2022</v>
      </c>
      <c r="C2280" s="172">
        <v>8</v>
      </c>
      <c r="D2280" s="57" t="str">
        <f t="shared" si="452"/>
        <v>Q2</v>
      </c>
      <c r="E2280" s="16" t="s">
        <v>41</v>
      </c>
      <c r="F2280" s="172">
        <v>2022</v>
      </c>
      <c r="G2280" s="172">
        <v>8</v>
      </c>
      <c r="H2280" s="175"/>
      <c r="I2280" s="57" t="str">
        <f t="shared" si="453"/>
        <v>Q2</v>
      </c>
      <c r="J2280" s="175" t="s">
        <v>2200</v>
      </c>
      <c r="K2280" s="175" t="s">
        <v>2201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54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78" t="str">
        <f t="shared" si="464"/>
        <v>1.13</v>
      </c>
      <c r="Z2280" s="26">
        <f t="shared" si="455"/>
        <v>490000</v>
      </c>
      <c r="AA2280" s="16">
        <v>1.163</v>
      </c>
      <c r="AB2280" s="35">
        <f t="shared" si="456"/>
        <v>504309.73451327439</v>
      </c>
      <c r="AC2280" s="27">
        <f t="shared" si="457"/>
        <v>49724.939823008855</v>
      </c>
      <c r="AD2280" s="174">
        <v>9.8599999999999993E-2</v>
      </c>
      <c r="AE2280" s="173">
        <f t="shared" si="458"/>
        <v>0</v>
      </c>
      <c r="AF2280" s="173" t="str">
        <f>IF(AND(COUNTIFS($J$18:J2280,J2280)=1,AE2280=1),1,"")</f>
        <v/>
      </c>
      <c r="AG2280" s="173">
        <f>IF(C2280="","",IF(AND(COUNTIFS($J$18:J2280,J2280)=1,C2280&lt;&gt;""),1,""))</f>
        <v>1</v>
      </c>
      <c r="AH2280" s="173">
        <f>IF(G2280="","",IF(AND(COUNTIFS($J$18:J2280,J2280)=1,G2280&lt;&gt;""),1,""))</f>
        <v>1</v>
      </c>
      <c r="AI2280" s="28">
        <f t="shared" si="459"/>
        <v>35073581.838938065</v>
      </c>
      <c r="AJ2280" s="28">
        <f t="shared" si="460"/>
        <v>5034113.9728989378</v>
      </c>
      <c r="AK2280" s="29">
        <f t="shared" si="461"/>
        <v>0.1435300790211895</v>
      </c>
      <c r="AL2280" s="25"/>
      <c r="AM2280" s="25"/>
      <c r="AN2280" s="25"/>
      <c r="AO2280" s="25"/>
      <c r="AP2280" s="45" t="str">
        <f t="shared" si="462"/>
        <v>20228</v>
      </c>
      <c r="AQ2280" s="45" t="str">
        <f t="shared" si="463"/>
        <v>20228RMB</v>
      </c>
    </row>
    <row r="2281" spans="1:43" s="15" customFormat="1">
      <c r="A2281" s="16" t="s">
        <v>41</v>
      </c>
      <c r="B2281" s="172">
        <v>2022</v>
      </c>
      <c r="C2281" s="172">
        <v>8</v>
      </c>
      <c r="D2281" s="57" t="str">
        <f t="shared" si="452"/>
        <v>Q2</v>
      </c>
      <c r="E2281" s="16" t="s">
        <v>41</v>
      </c>
      <c r="F2281" s="172">
        <v>2022</v>
      </c>
      <c r="G2281" s="172">
        <v>8</v>
      </c>
      <c r="H2281" s="175"/>
      <c r="I2281" s="57" t="str">
        <f t="shared" si="453"/>
        <v>Q2</v>
      </c>
      <c r="J2281" s="175" t="s">
        <v>2202</v>
      </c>
      <c r="K2281" s="175" t="s">
        <v>2203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54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78" t="str">
        <f t="shared" si="464"/>
        <v>1.13</v>
      </c>
      <c r="Z2281" s="26">
        <f t="shared" si="455"/>
        <v>1162603</v>
      </c>
      <c r="AA2281" s="16">
        <v>1.163</v>
      </c>
      <c r="AB2281" s="35">
        <f t="shared" si="456"/>
        <v>1196555.1230088498</v>
      </c>
      <c r="AC2281" s="27">
        <f t="shared" si="457"/>
        <v>246011.73329061954</v>
      </c>
      <c r="AD2281" s="174">
        <v>0.2056</v>
      </c>
      <c r="AE2281" s="173">
        <f t="shared" si="458"/>
        <v>0</v>
      </c>
      <c r="AF2281" s="173" t="str">
        <f>IF(AND(COUNTIFS($J$18:J2281,J2281)=1,AE2281=1),1,"")</f>
        <v/>
      </c>
      <c r="AG2281" s="173">
        <f>IF(C2281="","",IF(AND(COUNTIFS($J$18:J2281,J2281)=1,C2281&lt;&gt;""),1,""))</f>
        <v>1</v>
      </c>
      <c r="AH2281" s="173">
        <f>IF(G2281="","",IF(AND(COUNTIFS($J$18:J2281,J2281)=1,G2281&lt;&gt;""),1,""))</f>
        <v>1</v>
      </c>
      <c r="AI2281" s="28">
        <f t="shared" si="459"/>
        <v>35073581.838938065</v>
      </c>
      <c r="AJ2281" s="28">
        <f t="shared" si="460"/>
        <v>5034113.9728989378</v>
      </c>
      <c r="AK2281" s="29">
        <f t="shared" si="461"/>
        <v>0.1435300790211895</v>
      </c>
      <c r="AL2281" s="25"/>
      <c r="AM2281" s="25"/>
      <c r="AN2281" s="25"/>
      <c r="AO2281" s="25"/>
      <c r="AP2281" s="45" t="str">
        <f t="shared" si="462"/>
        <v>20228</v>
      </c>
      <c r="AQ2281" s="45" t="str">
        <f t="shared" si="463"/>
        <v>20228RMB</v>
      </c>
    </row>
    <row r="2282" spans="1:43" s="15" customFormat="1">
      <c r="A2282" s="16" t="s">
        <v>41</v>
      </c>
      <c r="B2282" s="172">
        <v>2022</v>
      </c>
      <c r="C2282" s="172">
        <v>8</v>
      </c>
      <c r="D2282" s="57" t="str">
        <f t="shared" si="452"/>
        <v>Q2</v>
      </c>
      <c r="E2282" s="16" t="s">
        <v>41</v>
      </c>
      <c r="F2282" s="172">
        <v>2022</v>
      </c>
      <c r="G2282" s="172">
        <v>8</v>
      </c>
      <c r="H2282" s="175"/>
      <c r="I2282" s="57" t="str">
        <f t="shared" si="453"/>
        <v>Q2</v>
      </c>
      <c r="J2282" s="175" t="s">
        <v>2204</v>
      </c>
      <c r="K2282" s="175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54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78" t="str">
        <f t="shared" si="464"/>
        <v>1.13</v>
      </c>
      <c r="Z2282" s="26">
        <f t="shared" si="455"/>
        <v>480000</v>
      </c>
      <c r="AA2282" s="16">
        <v>1.163</v>
      </c>
      <c r="AB2282" s="35">
        <f t="shared" si="456"/>
        <v>494017.69911504426</v>
      </c>
      <c r="AC2282" s="27">
        <f t="shared" si="457"/>
        <v>57602.463716814156</v>
      </c>
      <c r="AD2282" s="174">
        <v>0.1166</v>
      </c>
      <c r="AE2282" s="173">
        <f t="shared" si="458"/>
        <v>0</v>
      </c>
      <c r="AF2282" s="173" t="str">
        <f>IF(AND(COUNTIFS($J$18:J2282,J2282)=1,AE2282=1),1,"")</f>
        <v/>
      </c>
      <c r="AG2282" s="173">
        <f>IF(C2282="","",IF(AND(COUNTIFS($J$18:J2282,J2282)=1,C2282&lt;&gt;""),1,""))</f>
        <v>1</v>
      </c>
      <c r="AH2282" s="173">
        <f>IF(G2282="","",IF(AND(COUNTIFS($J$18:J2282,J2282)=1,G2282&lt;&gt;""),1,""))</f>
        <v>1</v>
      </c>
      <c r="AI2282" s="28">
        <f t="shared" si="459"/>
        <v>35073581.838938065</v>
      </c>
      <c r="AJ2282" s="28">
        <f t="shared" si="460"/>
        <v>5034113.9728989378</v>
      </c>
      <c r="AK2282" s="29">
        <f t="shared" si="461"/>
        <v>0.1435300790211895</v>
      </c>
      <c r="AL2282" s="25"/>
      <c r="AM2282" s="25"/>
      <c r="AN2282" s="25"/>
      <c r="AO2282" s="25"/>
      <c r="AP2282" s="45" t="str">
        <f t="shared" si="462"/>
        <v>20228</v>
      </c>
      <c r="AQ2282" s="45" t="str">
        <f t="shared" si="463"/>
        <v>20228RMB</v>
      </c>
    </row>
    <row r="2283" spans="1:43" s="15" customFormat="1">
      <c r="A2283" s="16" t="s">
        <v>40</v>
      </c>
      <c r="B2283" s="172">
        <v>2022</v>
      </c>
      <c r="C2283" s="172">
        <v>1</v>
      </c>
      <c r="D2283" s="57" t="str">
        <f t="shared" si="452"/>
        <v>Q4</v>
      </c>
      <c r="E2283" s="16" t="s">
        <v>41</v>
      </c>
      <c r="F2283" s="172">
        <v>2022</v>
      </c>
      <c r="G2283" s="172">
        <v>9</v>
      </c>
      <c r="H2283" s="175"/>
      <c r="I2283" s="57" t="str">
        <f t="shared" si="453"/>
        <v>Q2</v>
      </c>
      <c r="J2283" s="175" t="s">
        <v>2205</v>
      </c>
      <c r="K2283" s="175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54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78" t="str">
        <f t="shared" si="464"/>
        <v>1</v>
      </c>
      <c r="Z2283" s="26">
        <f t="shared" si="455"/>
        <v>11200000</v>
      </c>
      <c r="AA2283" s="16">
        <v>5.7799999999999997E-2</v>
      </c>
      <c r="AB2283" s="35">
        <f t="shared" si="456"/>
        <v>647360</v>
      </c>
      <c r="AC2283" s="27">
        <f t="shared" si="457"/>
        <v>81567.360000000001</v>
      </c>
      <c r="AD2283" s="174">
        <v>0.126</v>
      </c>
      <c r="AE2283" s="173">
        <f t="shared" si="458"/>
        <v>0</v>
      </c>
      <c r="AF2283" s="173" t="str">
        <f>IF(AND(COUNTIFS($J$18:J2283,J2283)=1,AE2283=1),1,"")</f>
        <v/>
      </c>
      <c r="AG2283" s="173">
        <f>IF(C2283="","",IF(AND(COUNTIFS($J$18:J2283,J2283)=1,C2283&lt;&gt;""),1,""))</f>
        <v>1</v>
      </c>
      <c r="AH2283" s="173">
        <f>IF(G2283="","",IF(AND(COUNTIFS($J$18:J2283,J2283)=1,G2283&lt;&gt;""),1,""))</f>
        <v>1</v>
      </c>
      <c r="AI2283" s="28">
        <f t="shared" si="459"/>
        <v>15948576.102654872</v>
      </c>
      <c r="AJ2283" s="28">
        <f t="shared" si="460"/>
        <v>2739848.7004853101</v>
      </c>
      <c r="AK2283" s="29">
        <f t="shared" si="461"/>
        <v>0.17179268436567341</v>
      </c>
      <c r="AL2283" s="25"/>
      <c r="AM2283" s="25"/>
      <c r="AN2283" s="25"/>
      <c r="AO2283" s="25"/>
      <c r="AP2283" s="45" t="str">
        <f t="shared" si="462"/>
        <v>20229</v>
      </c>
      <c r="AQ2283" s="45" t="str">
        <f t="shared" si="463"/>
        <v>20229JPY</v>
      </c>
    </row>
    <row r="2284" spans="1:43" s="15" customFormat="1">
      <c r="A2284" s="16" t="s">
        <v>41</v>
      </c>
      <c r="B2284" s="172">
        <v>2022</v>
      </c>
      <c r="C2284" s="172">
        <v>7</v>
      </c>
      <c r="D2284" s="57" t="str">
        <f t="shared" si="452"/>
        <v>Q2</v>
      </c>
      <c r="E2284" s="16" t="s">
        <v>41</v>
      </c>
      <c r="F2284" s="172">
        <v>2022</v>
      </c>
      <c r="G2284" s="172">
        <v>9</v>
      </c>
      <c r="H2284" s="175"/>
      <c r="I2284" s="57" t="str">
        <f t="shared" si="453"/>
        <v>Q2</v>
      </c>
      <c r="J2284" s="175" t="s">
        <v>2192</v>
      </c>
      <c r="K2284" s="175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54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78" t="str">
        <f t="shared" si="464"/>
        <v>1.13</v>
      </c>
      <c r="Z2284" s="26">
        <f t="shared" si="455"/>
        <v>475000</v>
      </c>
      <c r="AA2284" s="16">
        <v>1.135</v>
      </c>
      <c r="AB2284" s="35">
        <f t="shared" si="456"/>
        <v>477101.76991150453</v>
      </c>
      <c r="AC2284" s="27">
        <f t="shared" si="457"/>
        <v>54389.601769911518</v>
      </c>
      <c r="AD2284" s="174">
        <v>0.114</v>
      </c>
      <c r="AE2284" s="173">
        <f t="shared" si="458"/>
        <v>0</v>
      </c>
      <c r="AF2284" s="173" t="str">
        <f>IF(AND(COUNTIFS($J$18:J2284,J2284)=1,AE2284=1),1,"")</f>
        <v/>
      </c>
      <c r="AG2284" s="173" t="str">
        <f>IF(C2284="","",IF(AND(COUNTIFS($J$18:J2284,J2284)=1,C2284&lt;&gt;""),1,""))</f>
        <v/>
      </c>
      <c r="AH2284" s="173" t="str">
        <f>IF(G2284="","",IF(AND(COUNTIFS($J$18:J2284,J2284)=1,G2284&lt;&gt;""),1,""))</f>
        <v/>
      </c>
      <c r="AI2284" s="28">
        <f t="shared" si="459"/>
        <v>15948576.102654872</v>
      </c>
      <c r="AJ2284" s="28">
        <f t="shared" si="460"/>
        <v>2739848.7004853101</v>
      </c>
      <c r="AK2284" s="29">
        <f t="shared" si="461"/>
        <v>0.17179268436567341</v>
      </c>
      <c r="AL2284" s="25"/>
      <c r="AM2284" s="25"/>
      <c r="AN2284" s="25"/>
      <c r="AO2284" s="25"/>
      <c r="AP2284" s="45" t="str">
        <f t="shared" si="462"/>
        <v>20229</v>
      </c>
      <c r="AQ2284" s="45" t="str">
        <f t="shared" si="463"/>
        <v>20229RMB</v>
      </c>
    </row>
    <row r="2285" spans="1:43" s="15" customFormat="1">
      <c r="A2285" s="16" t="s">
        <v>41</v>
      </c>
      <c r="B2285" s="172">
        <v>2022</v>
      </c>
      <c r="C2285" s="172">
        <v>7</v>
      </c>
      <c r="D2285" s="57" t="str">
        <f t="shared" si="452"/>
        <v>Q2</v>
      </c>
      <c r="E2285" s="16" t="s">
        <v>41</v>
      </c>
      <c r="F2285" s="172">
        <v>2022</v>
      </c>
      <c r="G2285" s="172">
        <v>9</v>
      </c>
      <c r="H2285" s="175"/>
      <c r="I2285" s="57" t="str">
        <f t="shared" si="453"/>
        <v>Q2</v>
      </c>
      <c r="J2285" s="175" t="s">
        <v>2206</v>
      </c>
      <c r="K2285" s="175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54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78" t="str">
        <f t="shared" si="464"/>
        <v>1</v>
      </c>
      <c r="Z2285" s="26">
        <f t="shared" si="455"/>
        <v>17000000</v>
      </c>
      <c r="AA2285" s="16">
        <v>5.7799999999999997E-2</v>
      </c>
      <c r="AB2285" s="35">
        <f t="shared" si="456"/>
        <v>982600</v>
      </c>
      <c r="AC2285" s="27">
        <f t="shared" si="457"/>
        <v>169891.54</v>
      </c>
      <c r="AD2285" s="174">
        <v>0.1729</v>
      </c>
      <c r="AE2285" s="173">
        <f t="shared" si="458"/>
        <v>0</v>
      </c>
      <c r="AF2285" s="173" t="str">
        <f>IF(AND(COUNTIFS($J$18:J2285,J2285)=1,AE2285=1),1,"")</f>
        <v/>
      </c>
      <c r="AG2285" s="173">
        <f>IF(C2285="","",IF(AND(COUNTIFS($J$18:J2285,J2285)=1,C2285&lt;&gt;""),1,""))</f>
        <v>1</v>
      </c>
      <c r="AH2285" s="173">
        <f>IF(G2285="","",IF(AND(COUNTIFS($J$18:J2285,J2285)=1,G2285&lt;&gt;""),1,""))</f>
        <v>1</v>
      </c>
      <c r="AI2285" s="28">
        <f t="shared" si="459"/>
        <v>15948576.102654872</v>
      </c>
      <c r="AJ2285" s="28">
        <f t="shared" si="460"/>
        <v>2739848.7004853101</v>
      </c>
      <c r="AK2285" s="29">
        <f t="shared" si="461"/>
        <v>0.17179268436567341</v>
      </c>
      <c r="AL2285" s="25"/>
      <c r="AM2285" s="25"/>
      <c r="AN2285" s="25"/>
      <c r="AO2285" s="25"/>
      <c r="AP2285" s="45" t="str">
        <f t="shared" si="462"/>
        <v>20229</v>
      </c>
      <c r="AQ2285" s="45" t="str">
        <f t="shared" si="463"/>
        <v>20229JPY</v>
      </c>
    </row>
    <row r="2286" spans="1:43" s="15" customFormat="1">
      <c r="A2286" s="16" t="s">
        <v>41</v>
      </c>
      <c r="B2286" s="172">
        <v>2022</v>
      </c>
      <c r="C2286" s="172">
        <v>7</v>
      </c>
      <c r="D2286" s="57" t="str">
        <f t="shared" si="452"/>
        <v>Q2</v>
      </c>
      <c r="E2286" s="16" t="s">
        <v>41</v>
      </c>
      <c r="F2286" s="172">
        <v>2022</v>
      </c>
      <c r="G2286" s="172">
        <v>9</v>
      </c>
      <c r="H2286" s="175"/>
      <c r="I2286" s="57" t="str">
        <f t="shared" si="453"/>
        <v>Q2</v>
      </c>
      <c r="J2286" s="175" t="s">
        <v>2206</v>
      </c>
      <c r="K2286" s="175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54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78" t="str">
        <f t="shared" si="464"/>
        <v>1</v>
      </c>
      <c r="Z2286" s="26">
        <f t="shared" si="455"/>
        <v>12294000</v>
      </c>
      <c r="AA2286" s="16">
        <v>5.7799999999999997E-2</v>
      </c>
      <c r="AB2286" s="35">
        <f t="shared" si="456"/>
        <v>710593.2</v>
      </c>
      <c r="AC2286" s="27">
        <f t="shared" si="457"/>
        <v>122861.56427999999</v>
      </c>
      <c r="AD2286" s="174">
        <v>0.1729</v>
      </c>
      <c r="AE2286" s="173">
        <f t="shared" si="458"/>
        <v>0</v>
      </c>
      <c r="AF2286" s="173" t="str">
        <f>IF(AND(COUNTIFS($J$18:J2286,J2286)=1,AE2286=1),1,"")</f>
        <v/>
      </c>
      <c r="AG2286" s="173" t="str">
        <f>IF(C2286="","",IF(AND(COUNTIFS($J$18:J2286,J2286)=1,C2286&lt;&gt;""),1,""))</f>
        <v/>
      </c>
      <c r="AH2286" s="173" t="str">
        <f>IF(G2286="","",IF(AND(COUNTIFS($J$18:J2286,J2286)=1,G2286&lt;&gt;""),1,""))</f>
        <v/>
      </c>
      <c r="AI2286" s="28">
        <f t="shared" si="459"/>
        <v>15948576.102654872</v>
      </c>
      <c r="AJ2286" s="28">
        <f t="shared" si="460"/>
        <v>2739848.7004853101</v>
      </c>
      <c r="AK2286" s="29">
        <f t="shared" si="461"/>
        <v>0.17179268436567341</v>
      </c>
      <c r="AL2286" s="25"/>
      <c r="AM2286" s="25"/>
      <c r="AN2286" s="25"/>
      <c r="AO2286" s="25"/>
      <c r="AP2286" s="45" t="str">
        <f t="shared" si="462"/>
        <v>20229</v>
      </c>
      <c r="AQ2286" s="45" t="str">
        <f t="shared" si="463"/>
        <v>20229JPY</v>
      </c>
    </row>
    <row r="2287" spans="1:43" s="15" customFormat="1">
      <c r="A2287" s="16" t="s">
        <v>41</v>
      </c>
      <c r="B2287" s="172">
        <v>2022</v>
      </c>
      <c r="C2287" s="172">
        <v>8</v>
      </c>
      <c r="D2287" s="57" t="str">
        <f t="shared" si="452"/>
        <v>Q2</v>
      </c>
      <c r="E2287" s="16" t="s">
        <v>41</v>
      </c>
      <c r="F2287" s="172">
        <v>2022</v>
      </c>
      <c r="G2287" s="172">
        <v>9</v>
      </c>
      <c r="H2287" s="175"/>
      <c r="I2287" s="57" t="str">
        <f t="shared" si="453"/>
        <v>Q2</v>
      </c>
      <c r="J2287" s="175" t="s">
        <v>2207</v>
      </c>
      <c r="K2287" s="175" t="s">
        <v>2208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54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78" t="str">
        <f t="shared" si="464"/>
        <v>1.13</v>
      </c>
      <c r="Z2287" s="26">
        <f t="shared" si="455"/>
        <v>560000</v>
      </c>
      <c r="AA2287" s="16">
        <v>1.135</v>
      </c>
      <c r="AB2287" s="35">
        <f t="shared" si="456"/>
        <v>562477.8761061948</v>
      </c>
      <c r="AC2287" s="27">
        <f t="shared" si="457"/>
        <v>106027.07964601772</v>
      </c>
      <c r="AD2287" s="174">
        <v>0.1885</v>
      </c>
      <c r="AE2287" s="173">
        <f t="shared" si="458"/>
        <v>1</v>
      </c>
      <c r="AF2287" s="173">
        <f>IF(AND(COUNTIFS($J$18:J2287,J2287)=1,AE2287=1),1,"")</f>
        <v>1</v>
      </c>
      <c r="AG2287" s="173">
        <f>IF(C2287="","",IF(AND(COUNTIFS($J$18:J2287,J2287)=1,C2287&lt;&gt;""),1,""))</f>
        <v>1</v>
      </c>
      <c r="AH2287" s="173">
        <f>IF(G2287="","",IF(AND(COUNTIFS($J$18:J2287,J2287)=1,G2287&lt;&gt;""),1,""))</f>
        <v>1</v>
      </c>
      <c r="AI2287" s="28">
        <f t="shared" si="459"/>
        <v>15948576.102654872</v>
      </c>
      <c r="AJ2287" s="28">
        <f t="shared" si="460"/>
        <v>2739848.7004853101</v>
      </c>
      <c r="AK2287" s="29">
        <f t="shared" si="461"/>
        <v>0.17179268436567341</v>
      </c>
      <c r="AL2287" s="25"/>
      <c r="AM2287" s="25"/>
      <c r="AN2287" s="25"/>
      <c r="AO2287" s="25"/>
      <c r="AP2287" s="45" t="str">
        <f t="shared" si="462"/>
        <v>20229</v>
      </c>
      <c r="AQ2287" s="45" t="str">
        <f t="shared" si="463"/>
        <v>20229RMB</v>
      </c>
    </row>
    <row r="2288" spans="1:43" s="15" customFormat="1">
      <c r="A2288" s="16" t="s">
        <v>41</v>
      </c>
      <c r="B2288" s="172">
        <v>2022</v>
      </c>
      <c r="C2288" s="172">
        <v>11</v>
      </c>
      <c r="D2288" s="57" t="str">
        <f t="shared" si="452"/>
        <v>Q3</v>
      </c>
      <c r="E2288" s="16" t="s">
        <v>42</v>
      </c>
      <c r="F2288" s="172">
        <v>2023</v>
      </c>
      <c r="G2288" s="172">
        <v>4</v>
      </c>
      <c r="H2288" s="175"/>
      <c r="I2288" s="57" t="str">
        <f t="shared" si="453"/>
        <v>Q1</v>
      </c>
      <c r="J2288" s="175" t="s">
        <v>2209</v>
      </c>
      <c r="K2288" s="175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54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78" t="str">
        <f t="shared" si="464"/>
        <v>1.13</v>
      </c>
      <c r="Z2288" s="26">
        <f t="shared" si="455"/>
        <v>900000</v>
      </c>
      <c r="AA2288" s="16">
        <v>1.1399999999999999</v>
      </c>
      <c r="AB2288" s="35">
        <f t="shared" si="456"/>
        <v>907964.60176991147</v>
      </c>
      <c r="AC2288" s="27">
        <f t="shared" si="457"/>
        <v>86165.840707964599</v>
      </c>
      <c r="AD2288" s="174">
        <v>9.4899999999999998E-2</v>
      </c>
      <c r="AE2288" s="173">
        <f t="shared" si="458"/>
        <v>0</v>
      </c>
      <c r="AF2288" s="173" t="str">
        <f>IF(AND(COUNTIFS($J$18:J2288,J2288)=1,AE2288=1),1,"")</f>
        <v/>
      </c>
      <c r="AG2288" s="173">
        <f>IF(C2288="","",IF(AND(COUNTIFS($J$18:J2288,J2288)=1,C2288&lt;&gt;""),1,""))</f>
        <v>1</v>
      </c>
      <c r="AH2288" s="173">
        <f>IF(G2288="","",IF(AND(COUNTIFS($J$18:J2288,J2288)=1,G2288&lt;&gt;""),1,""))</f>
        <v>1</v>
      </c>
      <c r="AI2288" s="28">
        <f t="shared" si="459"/>
        <v>30573205.452778772</v>
      </c>
      <c r="AJ2288" s="28">
        <f t="shared" si="460"/>
        <v>3790930.1683151261</v>
      </c>
      <c r="AK2288" s="29">
        <f t="shared" si="461"/>
        <v>0.12399518179964253</v>
      </c>
      <c r="AL2288" s="25"/>
      <c r="AM2288" s="25"/>
      <c r="AN2288" s="25"/>
      <c r="AO2288" s="25"/>
      <c r="AP2288" s="45" t="str">
        <f t="shared" si="462"/>
        <v>20234</v>
      </c>
      <c r="AQ2288" s="45" t="str">
        <f t="shared" si="463"/>
        <v>20234RMB</v>
      </c>
    </row>
    <row r="2289" spans="1:43" s="15" customFormat="1">
      <c r="A2289" s="16" t="s">
        <v>41</v>
      </c>
      <c r="B2289" s="172">
        <v>2022</v>
      </c>
      <c r="C2289" s="172">
        <v>11</v>
      </c>
      <c r="D2289" s="57" t="str">
        <f t="shared" si="452"/>
        <v>Q3</v>
      </c>
      <c r="E2289" s="16" t="s">
        <v>42</v>
      </c>
      <c r="F2289" s="172">
        <v>2023</v>
      </c>
      <c r="G2289" s="172">
        <v>4</v>
      </c>
      <c r="H2289" s="175"/>
      <c r="I2289" s="57" t="str">
        <f t="shared" si="453"/>
        <v>Q1</v>
      </c>
      <c r="J2289" s="175" t="s">
        <v>2209</v>
      </c>
      <c r="K2289" s="175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54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78" t="str">
        <f t="shared" si="464"/>
        <v>1.13</v>
      </c>
      <c r="Z2289" s="26">
        <f t="shared" si="455"/>
        <v>700000</v>
      </c>
      <c r="AA2289" s="16">
        <v>1.1399999999999999</v>
      </c>
      <c r="AB2289" s="35">
        <f t="shared" si="456"/>
        <v>706194.69026548672</v>
      </c>
      <c r="AC2289" s="27">
        <f t="shared" si="457"/>
        <v>67017.876106194686</v>
      </c>
      <c r="AD2289" s="174">
        <v>9.4899999999999998E-2</v>
      </c>
      <c r="AE2289" s="173">
        <f t="shared" si="458"/>
        <v>0</v>
      </c>
      <c r="AF2289" s="173" t="str">
        <f>IF(AND(COUNTIFS($J$18:J2289,J2289)=1,AE2289=1),1,"")</f>
        <v/>
      </c>
      <c r="AG2289" s="173" t="str">
        <f>IF(C2289="","",IF(AND(COUNTIFS($J$18:J2289,J2289)=1,C2289&lt;&gt;""),1,""))</f>
        <v/>
      </c>
      <c r="AH2289" s="173" t="str">
        <f>IF(G2289="","",IF(AND(COUNTIFS($J$18:J2289,J2289)=1,G2289&lt;&gt;""),1,""))</f>
        <v/>
      </c>
      <c r="AI2289" s="28">
        <f t="shared" si="459"/>
        <v>30573205.452778772</v>
      </c>
      <c r="AJ2289" s="28">
        <f t="shared" si="460"/>
        <v>3790930.1683151261</v>
      </c>
      <c r="AK2289" s="29">
        <f t="shared" si="461"/>
        <v>0.12399518179964253</v>
      </c>
      <c r="AL2289" s="25"/>
      <c r="AM2289" s="25"/>
      <c r="AN2289" s="25"/>
      <c r="AO2289" s="25"/>
      <c r="AP2289" s="45" t="str">
        <f t="shared" si="462"/>
        <v>20234</v>
      </c>
      <c r="AQ2289" s="45" t="str">
        <f t="shared" si="463"/>
        <v>20234RMB</v>
      </c>
    </row>
    <row r="2290" spans="1:43" s="15" customFormat="1">
      <c r="A2290" s="16" t="s">
        <v>41</v>
      </c>
      <c r="B2290" s="172">
        <v>2022</v>
      </c>
      <c r="C2290" s="172">
        <v>12</v>
      </c>
      <c r="D2290" s="57" t="str">
        <f t="shared" si="452"/>
        <v>Q3</v>
      </c>
      <c r="E2290" s="16" t="s">
        <v>42</v>
      </c>
      <c r="F2290" s="172">
        <v>2023</v>
      </c>
      <c r="G2290" s="172">
        <v>4</v>
      </c>
      <c r="H2290" s="175"/>
      <c r="I2290" s="57" t="str">
        <f t="shared" si="453"/>
        <v>Q1</v>
      </c>
      <c r="J2290" s="175" t="s">
        <v>2210</v>
      </c>
      <c r="K2290" s="175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54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78" t="str">
        <f t="shared" si="464"/>
        <v>1.13</v>
      </c>
      <c r="Z2290" s="26">
        <f t="shared" si="455"/>
        <v>415000</v>
      </c>
      <c r="AA2290" s="16">
        <v>1.1399999999999999</v>
      </c>
      <c r="AB2290" s="35">
        <f t="shared" si="456"/>
        <v>418672.5663716814</v>
      </c>
      <c r="AC2290" s="27">
        <f t="shared" si="457"/>
        <v>47728.672566371679</v>
      </c>
      <c r="AD2290" s="174">
        <v>0.114</v>
      </c>
      <c r="AE2290" s="173">
        <f t="shared" si="458"/>
        <v>0</v>
      </c>
      <c r="AF2290" s="173" t="str">
        <f>IF(AND(COUNTIFS($J$18:J2290,J2290)=1,AE2290=1),1,"")</f>
        <v/>
      </c>
      <c r="AG2290" s="173">
        <f>IF(C2290="","",IF(AND(COUNTIFS($J$18:J2290,J2290)=1,C2290&lt;&gt;""),1,""))</f>
        <v>1</v>
      </c>
      <c r="AH2290" s="173">
        <f>IF(G2290="","",IF(AND(COUNTIFS($J$18:J2290,J2290)=1,G2290&lt;&gt;""),1,""))</f>
        <v>1</v>
      </c>
      <c r="AI2290" s="28">
        <f t="shared" si="459"/>
        <v>30573205.452778772</v>
      </c>
      <c r="AJ2290" s="28">
        <f t="shared" si="460"/>
        <v>3790930.1683151261</v>
      </c>
      <c r="AK2290" s="29">
        <f t="shared" si="461"/>
        <v>0.12399518179964253</v>
      </c>
      <c r="AL2290" s="25"/>
      <c r="AM2290" s="25"/>
      <c r="AN2290" s="25"/>
      <c r="AO2290" s="25"/>
      <c r="AP2290" s="45" t="str">
        <f t="shared" si="462"/>
        <v>20234</v>
      </c>
      <c r="AQ2290" s="45" t="str">
        <f t="shared" si="463"/>
        <v>20234RMB</v>
      </c>
    </row>
    <row r="2291" spans="1:43" s="15" customFormat="1">
      <c r="A2291" s="16" t="s">
        <v>41</v>
      </c>
      <c r="B2291" s="172">
        <v>2022</v>
      </c>
      <c r="C2291" s="172">
        <v>12</v>
      </c>
      <c r="D2291" s="57" t="str">
        <f t="shared" si="452"/>
        <v>Q3</v>
      </c>
      <c r="E2291" s="16" t="s">
        <v>42</v>
      </c>
      <c r="F2291" s="172">
        <v>2023</v>
      </c>
      <c r="G2291" s="172">
        <v>4</v>
      </c>
      <c r="H2291" s="175"/>
      <c r="I2291" s="57" t="str">
        <f t="shared" si="453"/>
        <v>Q1</v>
      </c>
      <c r="J2291" s="175" t="s">
        <v>2210</v>
      </c>
      <c r="K2291" s="175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54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78" t="str">
        <f t="shared" si="464"/>
        <v>1.13</v>
      </c>
      <c r="Z2291" s="26">
        <f t="shared" si="455"/>
        <v>415000</v>
      </c>
      <c r="AA2291" s="16">
        <v>1.1399999999999999</v>
      </c>
      <c r="AB2291" s="35">
        <f t="shared" si="456"/>
        <v>418672.5663716814</v>
      </c>
      <c r="AC2291" s="27">
        <f t="shared" si="457"/>
        <v>47728.672566371679</v>
      </c>
      <c r="AD2291" s="174">
        <v>0.114</v>
      </c>
      <c r="AE2291" s="173">
        <f t="shared" si="458"/>
        <v>0</v>
      </c>
      <c r="AF2291" s="173" t="str">
        <f>IF(AND(COUNTIFS($J$18:J2291,J2291)=1,AE2291=1),1,"")</f>
        <v/>
      </c>
      <c r="AG2291" s="173" t="str">
        <f>IF(C2291="","",IF(AND(COUNTIFS($J$18:J2291,J2291)=1,C2291&lt;&gt;""),1,""))</f>
        <v/>
      </c>
      <c r="AH2291" s="173" t="str">
        <f>IF(G2291="","",IF(AND(COUNTIFS($J$18:J2291,J2291)=1,G2291&lt;&gt;""),1,""))</f>
        <v/>
      </c>
      <c r="AI2291" s="28">
        <f t="shared" si="459"/>
        <v>30573205.452778772</v>
      </c>
      <c r="AJ2291" s="28">
        <f t="shared" si="460"/>
        <v>3790930.1683151261</v>
      </c>
      <c r="AK2291" s="29">
        <f t="shared" si="461"/>
        <v>0.12399518179964253</v>
      </c>
      <c r="AL2291" s="25"/>
      <c r="AM2291" s="25"/>
      <c r="AN2291" s="25"/>
      <c r="AO2291" s="25"/>
      <c r="AP2291" s="45" t="str">
        <f t="shared" si="462"/>
        <v>20234</v>
      </c>
      <c r="AQ2291" s="45" t="str">
        <f t="shared" si="463"/>
        <v>20234RMB</v>
      </c>
    </row>
    <row r="2292" spans="1:43" s="15" customFormat="1">
      <c r="A2292" s="16" t="s">
        <v>41</v>
      </c>
      <c r="B2292" s="172">
        <v>2022</v>
      </c>
      <c r="C2292" s="172">
        <v>12</v>
      </c>
      <c r="D2292" s="57" t="str">
        <f t="shared" si="452"/>
        <v>Q3</v>
      </c>
      <c r="E2292" s="16" t="s">
        <v>42</v>
      </c>
      <c r="F2292" s="172">
        <v>2023</v>
      </c>
      <c r="G2292" s="172">
        <v>4</v>
      </c>
      <c r="H2292" s="175"/>
      <c r="I2292" s="57" t="str">
        <f t="shared" si="453"/>
        <v>Q1</v>
      </c>
      <c r="J2292" s="175" t="s">
        <v>2211</v>
      </c>
      <c r="K2292" s="175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54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78" t="str">
        <f t="shared" si="464"/>
        <v>1.13</v>
      </c>
      <c r="Z2292" s="26">
        <f t="shared" si="455"/>
        <v>447500</v>
      </c>
      <c r="AA2292" s="16">
        <v>1.1399999999999999</v>
      </c>
      <c r="AB2292" s="35">
        <f t="shared" si="456"/>
        <v>451460.17699115042</v>
      </c>
      <c r="AC2292" s="27">
        <f t="shared" si="457"/>
        <v>93136.234513274336</v>
      </c>
      <c r="AD2292" s="174">
        <v>0.20630000000000001</v>
      </c>
      <c r="AE2292" s="173">
        <f t="shared" si="458"/>
        <v>0</v>
      </c>
      <c r="AF2292" s="173" t="str">
        <f>IF(AND(COUNTIFS($J$18:J2292,J2292)=1,AE2292=1),1,"")</f>
        <v/>
      </c>
      <c r="AG2292" s="173">
        <f>IF(C2292="","",IF(AND(COUNTIFS($J$18:J2292,J2292)=1,C2292&lt;&gt;""),1,""))</f>
        <v>1</v>
      </c>
      <c r="AH2292" s="173">
        <f>IF(G2292="","",IF(AND(COUNTIFS($J$18:J2292,J2292)=1,G2292&lt;&gt;""),1,""))</f>
        <v>1</v>
      </c>
      <c r="AI2292" s="28">
        <f t="shared" si="459"/>
        <v>30573205.452778772</v>
      </c>
      <c r="AJ2292" s="28">
        <f t="shared" si="460"/>
        <v>3790930.1683151261</v>
      </c>
      <c r="AK2292" s="29">
        <f t="shared" si="461"/>
        <v>0.12399518179964253</v>
      </c>
      <c r="AL2292" s="25"/>
      <c r="AM2292" s="25"/>
      <c r="AN2292" s="25"/>
      <c r="AO2292" s="25"/>
      <c r="AP2292" s="45" t="str">
        <f t="shared" si="462"/>
        <v>20234</v>
      </c>
      <c r="AQ2292" s="45" t="str">
        <f t="shared" si="463"/>
        <v>20234RMB</v>
      </c>
    </row>
    <row r="2293" spans="1:43" s="15" customFormat="1">
      <c r="A2293" s="16" t="s">
        <v>41</v>
      </c>
      <c r="B2293" s="172">
        <v>2022</v>
      </c>
      <c r="C2293" s="172">
        <v>12</v>
      </c>
      <c r="D2293" s="57" t="str">
        <f t="shared" si="452"/>
        <v>Q3</v>
      </c>
      <c r="E2293" s="16" t="s">
        <v>42</v>
      </c>
      <c r="F2293" s="172">
        <v>2023</v>
      </c>
      <c r="G2293" s="172">
        <v>4</v>
      </c>
      <c r="H2293" s="175"/>
      <c r="I2293" s="57" t="str">
        <f t="shared" si="453"/>
        <v>Q1</v>
      </c>
      <c r="J2293" s="175" t="s">
        <v>2211</v>
      </c>
      <c r="K2293" s="175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54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78" t="str">
        <f t="shared" si="464"/>
        <v>1.13</v>
      </c>
      <c r="Z2293" s="26">
        <f t="shared" si="455"/>
        <v>447500</v>
      </c>
      <c r="AA2293" s="16">
        <v>1.1399999999999999</v>
      </c>
      <c r="AB2293" s="35">
        <f t="shared" si="456"/>
        <v>451460.17699115042</v>
      </c>
      <c r="AC2293" s="27">
        <f t="shared" si="457"/>
        <v>93136.234513274336</v>
      </c>
      <c r="AD2293" s="174">
        <v>0.20630000000000001</v>
      </c>
      <c r="AE2293" s="173">
        <f t="shared" si="458"/>
        <v>0</v>
      </c>
      <c r="AF2293" s="173" t="str">
        <f>IF(AND(COUNTIFS($J$18:J2293,J2293)=1,AE2293=1),1,"")</f>
        <v/>
      </c>
      <c r="AG2293" s="173" t="str">
        <f>IF(C2293="","",IF(AND(COUNTIFS($J$18:J2293,J2293)=1,C2293&lt;&gt;""),1,""))</f>
        <v/>
      </c>
      <c r="AH2293" s="173" t="str">
        <f>IF(G2293="","",IF(AND(COUNTIFS($J$18:J2293,J2293)=1,G2293&lt;&gt;""),1,""))</f>
        <v/>
      </c>
      <c r="AI2293" s="28">
        <f t="shared" si="459"/>
        <v>30573205.452778772</v>
      </c>
      <c r="AJ2293" s="28">
        <f t="shared" si="460"/>
        <v>3790930.1683151261</v>
      </c>
      <c r="AK2293" s="29">
        <f t="shared" si="461"/>
        <v>0.12399518179964253</v>
      </c>
      <c r="AL2293" s="25"/>
      <c r="AM2293" s="25"/>
      <c r="AN2293" s="25"/>
      <c r="AO2293" s="25"/>
      <c r="AP2293" s="45" t="str">
        <f t="shared" si="462"/>
        <v>20234</v>
      </c>
      <c r="AQ2293" s="45" t="str">
        <f t="shared" si="463"/>
        <v>20234RMB</v>
      </c>
    </row>
    <row r="2294" spans="1:43" s="15" customFormat="1">
      <c r="A2294" s="16" t="s">
        <v>41</v>
      </c>
      <c r="B2294" s="172">
        <v>2022</v>
      </c>
      <c r="C2294" s="172">
        <v>12</v>
      </c>
      <c r="D2294" s="57" t="str">
        <f t="shared" si="452"/>
        <v>Q3</v>
      </c>
      <c r="E2294" s="16" t="s">
        <v>42</v>
      </c>
      <c r="F2294" s="172">
        <v>2023</v>
      </c>
      <c r="G2294" s="172">
        <v>4</v>
      </c>
      <c r="H2294" s="175"/>
      <c r="I2294" s="57" t="str">
        <f t="shared" si="453"/>
        <v>Q1</v>
      </c>
      <c r="J2294" s="175" t="s">
        <v>2211</v>
      </c>
      <c r="K2294" s="175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54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78" t="str">
        <f t="shared" si="464"/>
        <v>1.13</v>
      </c>
      <c r="Z2294" s="26">
        <f t="shared" si="455"/>
        <v>447500</v>
      </c>
      <c r="AA2294" s="16">
        <v>1.1399999999999999</v>
      </c>
      <c r="AB2294" s="35">
        <f t="shared" si="456"/>
        <v>451460.17699115042</v>
      </c>
      <c r="AC2294" s="27">
        <f t="shared" si="457"/>
        <v>93136.234513274336</v>
      </c>
      <c r="AD2294" s="174">
        <v>0.20630000000000001</v>
      </c>
      <c r="AE2294" s="173">
        <f t="shared" si="458"/>
        <v>0</v>
      </c>
      <c r="AF2294" s="173" t="str">
        <f>IF(AND(COUNTIFS($J$18:J2294,J2294)=1,AE2294=1),1,"")</f>
        <v/>
      </c>
      <c r="AG2294" s="173" t="str">
        <f>IF(C2294="","",IF(AND(COUNTIFS($J$18:J2294,J2294)=1,C2294&lt;&gt;""),1,""))</f>
        <v/>
      </c>
      <c r="AH2294" s="173" t="str">
        <f>IF(G2294="","",IF(AND(COUNTIFS($J$18:J2294,J2294)=1,G2294&lt;&gt;""),1,""))</f>
        <v/>
      </c>
      <c r="AI2294" s="28">
        <f t="shared" si="459"/>
        <v>30573205.452778772</v>
      </c>
      <c r="AJ2294" s="28">
        <f t="shared" si="460"/>
        <v>3790930.1683151261</v>
      </c>
      <c r="AK2294" s="29">
        <f t="shared" si="461"/>
        <v>0.12399518179964253</v>
      </c>
      <c r="AL2294" s="25"/>
      <c r="AM2294" s="25"/>
      <c r="AN2294" s="25"/>
      <c r="AO2294" s="25"/>
      <c r="AP2294" s="45" t="str">
        <f t="shared" si="462"/>
        <v>20234</v>
      </c>
      <c r="AQ2294" s="45" t="str">
        <f t="shared" si="463"/>
        <v>20234RMB</v>
      </c>
    </row>
    <row r="2295" spans="1:43" s="15" customFormat="1">
      <c r="A2295" s="16" t="s">
        <v>41</v>
      </c>
      <c r="B2295" s="172">
        <v>2022</v>
      </c>
      <c r="C2295" s="172">
        <v>12</v>
      </c>
      <c r="D2295" s="57" t="str">
        <f t="shared" si="452"/>
        <v>Q3</v>
      </c>
      <c r="E2295" s="16" t="s">
        <v>42</v>
      </c>
      <c r="F2295" s="172">
        <v>2023</v>
      </c>
      <c r="G2295" s="172">
        <v>4</v>
      </c>
      <c r="H2295" s="175"/>
      <c r="I2295" s="57" t="str">
        <f t="shared" si="453"/>
        <v>Q1</v>
      </c>
      <c r="J2295" s="175" t="s">
        <v>2211</v>
      </c>
      <c r="K2295" s="175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54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78" t="str">
        <f t="shared" si="464"/>
        <v>1.13</v>
      </c>
      <c r="Z2295" s="26">
        <f t="shared" si="455"/>
        <v>447500</v>
      </c>
      <c r="AA2295" s="16">
        <v>1.1399999999999999</v>
      </c>
      <c r="AB2295" s="35">
        <f t="shared" si="456"/>
        <v>451460.17699115042</v>
      </c>
      <c r="AC2295" s="27">
        <f t="shared" si="457"/>
        <v>93136.234513274336</v>
      </c>
      <c r="AD2295" s="174">
        <v>0.20630000000000001</v>
      </c>
      <c r="AE2295" s="173">
        <f t="shared" si="458"/>
        <v>0</v>
      </c>
      <c r="AF2295" s="173" t="str">
        <f>IF(AND(COUNTIFS($J$18:J2295,J2295)=1,AE2295=1),1,"")</f>
        <v/>
      </c>
      <c r="AG2295" s="173" t="str">
        <f>IF(C2295="","",IF(AND(COUNTIFS($J$18:J2295,J2295)=1,C2295&lt;&gt;""),1,""))</f>
        <v/>
      </c>
      <c r="AH2295" s="173" t="str">
        <f>IF(G2295="","",IF(AND(COUNTIFS($J$18:J2295,J2295)=1,G2295&lt;&gt;""),1,""))</f>
        <v/>
      </c>
      <c r="AI2295" s="28">
        <f t="shared" si="459"/>
        <v>30573205.452778772</v>
      </c>
      <c r="AJ2295" s="28">
        <f t="shared" si="460"/>
        <v>3790930.1683151261</v>
      </c>
      <c r="AK2295" s="29">
        <f t="shared" si="461"/>
        <v>0.12399518179964253</v>
      </c>
      <c r="AL2295" s="25"/>
      <c r="AM2295" s="25"/>
      <c r="AN2295" s="25"/>
      <c r="AO2295" s="25"/>
      <c r="AP2295" s="45" t="str">
        <f t="shared" si="462"/>
        <v>20234</v>
      </c>
      <c r="AQ2295" s="45" t="str">
        <f t="shared" si="463"/>
        <v>20234RMB</v>
      </c>
    </row>
    <row r="2296" spans="1:43" s="15" customFormat="1">
      <c r="A2296" s="16" t="s">
        <v>41</v>
      </c>
      <c r="B2296" s="172">
        <v>2022</v>
      </c>
      <c r="C2296" s="172">
        <v>12</v>
      </c>
      <c r="D2296" s="57" t="str">
        <f t="shared" si="452"/>
        <v>Q3</v>
      </c>
      <c r="E2296" s="16" t="s">
        <v>42</v>
      </c>
      <c r="F2296" s="172">
        <v>2023</v>
      </c>
      <c r="G2296" s="172">
        <v>4</v>
      </c>
      <c r="H2296" s="175"/>
      <c r="I2296" s="57" t="str">
        <f t="shared" si="453"/>
        <v>Q1</v>
      </c>
      <c r="J2296" s="175" t="s">
        <v>2211</v>
      </c>
      <c r="K2296" s="175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54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78" t="str">
        <f t="shared" si="464"/>
        <v>1.13</v>
      </c>
      <c r="Z2296" s="26">
        <f t="shared" si="455"/>
        <v>447500</v>
      </c>
      <c r="AA2296" s="16">
        <v>1.1399999999999999</v>
      </c>
      <c r="AB2296" s="35">
        <f t="shared" si="456"/>
        <v>451460.17699115042</v>
      </c>
      <c r="AC2296" s="27">
        <f t="shared" si="457"/>
        <v>93136.234513274336</v>
      </c>
      <c r="AD2296" s="174">
        <v>0.20630000000000001</v>
      </c>
      <c r="AE2296" s="173">
        <f t="shared" si="458"/>
        <v>0</v>
      </c>
      <c r="AF2296" s="173" t="str">
        <f>IF(AND(COUNTIFS($J$18:J2296,J2296)=1,AE2296=1),1,"")</f>
        <v/>
      </c>
      <c r="AG2296" s="173" t="str">
        <f>IF(C2296="","",IF(AND(COUNTIFS($J$18:J2296,J2296)=1,C2296&lt;&gt;""),1,""))</f>
        <v/>
      </c>
      <c r="AH2296" s="173" t="str">
        <f>IF(G2296="","",IF(AND(COUNTIFS($J$18:J2296,J2296)=1,G2296&lt;&gt;""),1,""))</f>
        <v/>
      </c>
      <c r="AI2296" s="28">
        <f t="shared" si="459"/>
        <v>30573205.452778772</v>
      </c>
      <c r="AJ2296" s="28">
        <f t="shared" si="460"/>
        <v>3790930.1683151261</v>
      </c>
      <c r="AK2296" s="29">
        <f t="shared" si="461"/>
        <v>0.12399518179964253</v>
      </c>
      <c r="AL2296" s="25"/>
      <c r="AM2296" s="25"/>
      <c r="AN2296" s="25"/>
      <c r="AO2296" s="25"/>
      <c r="AP2296" s="45" t="str">
        <f t="shared" si="462"/>
        <v>20234</v>
      </c>
      <c r="AQ2296" s="45" t="str">
        <f t="shared" si="463"/>
        <v>20234RMB</v>
      </c>
    </row>
    <row r="2297" spans="1:43" s="15" customFormat="1">
      <c r="A2297" s="16" t="s">
        <v>41</v>
      </c>
      <c r="B2297" s="172">
        <v>2022</v>
      </c>
      <c r="C2297" s="172">
        <v>12</v>
      </c>
      <c r="D2297" s="57" t="str">
        <f t="shared" si="452"/>
        <v>Q3</v>
      </c>
      <c r="E2297" s="16" t="s">
        <v>42</v>
      </c>
      <c r="F2297" s="172">
        <v>2023</v>
      </c>
      <c r="G2297" s="172">
        <v>4</v>
      </c>
      <c r="H2297" s="175"/>
      <c r="I2297" s="57" t="str">
        <f t="shared" si="453"/>
        <v>Q1</v>
      </c>
      <c r="J2297" s="175" t="s">
        <v>2211</v>
      </c>
      <c r="K2297" s="175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54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78" t="str">
        <f t="shared" si="464"/>
        <v>1.13</v>
      </c>
      <c r="Z2297" s="26">
        <f t="shared" si="455"/>
        <v>447500</v>
      </c>
      <c r="AA2297" s="16">
        <v>1.1399999999999999</v>
      </c>
      <c r="AB2297" s="35">
        <f t="shared" si="456"/>
        <v>451460.17699115042</v>
      </c>
      <c r="AC2297" s="27">
        <f t="shared" si="457"/>
        <v>93136.234513274336</v>
      </c>
      <c r="AD2297" s="174">
        <v>0.20630000000000001</v>
      </c>
      <c r="AE2297" s="173">
        <f t="shared" si="458"/>
        <v>0</v>
      </c>
      <c r="AF2297" s="173" t="str">
        <f>IF(AND(COUNTIFS($J$18:J2297,J2297)=1,AE2297=1),1,"")</f>
        <v/>
      </c>
      <c r="AG2297" s="173" t="str">
        <f>IF(C2297="","",IF(AND(COUNTIFS($J$18:J2297,J2297)=1,C2297&lt;&gt;""),1,""))</f>
        <v/>
      </c>
      <c r="AH2297" s="173" t="str">
        <f>IF(G2297="","",IF(AND(COUNTIFS($J$18:J2297,J2297)=1,G2297&lt;&gt;""),1,""))</f>
        <v/>
      </c>
      <c r="AI2297" s="28">
        <f t="shared" si="459"/>
        <v>30573205.452778772</v>
      </c>
      <c r="AJ2297" s="28">
        <f t="shared" si="460"/>
        <v>3790930.1683151261</v>
      </c>
      <c r="AK2297" s="29">
        <f t="shared" si="461"/>
        <v>0.12399518179964253</v>
      </c>
      <c r="AL2297" s="25"/>
      <c r="AM2297" s="25"/>
      <c r="AN2297" s="25"/>
      <c r="AO2297" s="25"/>
      <c r="AP2297" s="45" t="str">
        <f t="shared" si="462"/>
        <v>20234</v>
      </c>
      <c r="AQ2297" s="45" t="str">
        <f t="shared" si="463"/>
        <v>20234RMB</v>
      </c>
    </row>
    <row r="2298" spans="1:43" s="15" customFormat="1">
      <c r="A2298" s="16" t="s">
        <v>41</v>
      </c>
      <c r="B2298" s="172">
        <v>2022</v>
      </c>
      <c r="C2298" s="172">
        <v>8</v>
      </c>
      <c r="D2298" s="57" t="str">
        <f t="shared" si="452"/>
        <v>Q2</v>
      </c>
      <c r="E2298" s="16" t="s">
        <v>41</v>
      </c>
      <c r="F2298" s="172">
        <v>2022</v>
      </c>
      <c r="G2298" s="172">
        <v>9</v>
      </c>
      <c r="H2298" s="175"/>
      <c r="I2298" s="57" t="str">
        <f t="shared" si="453"/>
        <v>Q2</v>
      </c>
      <c r="J2298" s="175" t="s">
        <v>2212</v>
      </c>
      <c r="K2298" s="175" t="s">
        <v>2213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54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78" t="str">
        <f t="shared" si="464"/>
        <v>1.13</v>
      </c>
      <c r="Z2298" s="26">
        <f t="shared" si="455"/>
        <v>560000</v>
      </c>
      <c r="AA2298" s="16">
        <v>1.135</v>
      </c>
      <c r="AB2298" s="35">
        <f t="shared" si="456"/>
        <v>562477.8761061948</v>
      </c>
      <c r="AC2298" s="27">
        <f t="shared" si="457"/>
        <v>109345.69911504426</v>
      </c>
      <c r="AD2298" s="174">
        <v>0.19439999999999999</v>
      </c>
      <c r="AE2298" s="173">
        <f t="shared" si="458"/>
        <v>1</v>
      </c>
      <c r="AF2298" s="173">
        <f>IF(AND(COUNTIFS($J$18:J2298,J2298)=1,AE2298=1),1,"")</f>
        <v>1</v>
      </c>
      <c r="AG2298" s="173">
        <f>IF(C2298="","",IF(AND(COUNTIFS($J$18:J2298,J2298)=1,C2298&lt;&gt;""),1,""))</f>
        <v>1</v>
      </c>
      <c r="AH2298" s="173">
        <f>IF(G2298="","",IF(AND(COUNTIFS($J$18:J2298,J2298)=1,G2298&lt;&gt;""),1,""))</f>
        <v>1</v>
      </c>
      <c r="AI2298" s="28">
        <f t="shared" si="459"/>
        <v>15948576.102654872</v>
      </c>
      <c r="AJ2298" s="28">
        <f t="shared" si="460"/>
        <v>2739848.7004853101</v>
      </c>
      <c r="AK2298" s="29">
        <f t="shared" si="461"/>
        <v>0.17179268436567341</v>
      </c>
      <c r="AL2298" s="25"/>
      <c r="AM2298" s="25"/>
      <c r="AN2298" s="25"/>
      <c r="AO2298" s="25"/>
      <c r="AP2298" s="45" t="str">
        <f t="shared" si="462"/>
        <v>20229</v>
      </c>
      <c r="AQ2298" s="45" t="str">
        <f t="shared" si="463"/>
        <v>20229RMB</v>
      </c>
    </row>
    <row r="2299" spans="1:43" s="15" customFormat="1">
      <c r="A2299" s="16" t="s">
        <v>41</v>
      </c>
      <c r="B2299" s="172">
        <v>2022</v>
      </c>
      <c r="C2299" s="172">
        <v>8</v>
      </c>
      <c r="D2299" s="57" t="str">
        <f t="shared" si="452"/>
        <v>Q2</v>
      </c>
      <c r="E2299" s="16" t="s">
        <v>41</v>
      </c>
      <c r="F2299" s="172">
        <v>2022</v>
      </c>
      <c r="G2299" s="172">
        <v>9</v>
      </c>
      <c r="H2299" s="175"/>
      <c r="I2299" s="57" t="str">
        <f t="shared" si="453"/>
        <v>Q2</v>
      </c>
      <c r="J2299" s="175" t="s">
        <v>2214</v>
      </c>
      <c r="K2299" s="175" t="s">
        <v>2203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54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78" t="str">
        <f t="shared" si="464"/>
        <v>1.13</v>
      </c>
      <c r="Z2299" s="26">
        <f t="shared" si="455"/>
        <v>1162603</v>
      </c>
      <c r="AA2299" s="16">
        <v>1.135</v>
      </c>
      <c r="AB2299" s="35">
        <f t="shared" si="456"/>
        <v>1167747.2610619471</v>
      </c>
      <c r="AC2299" s="27">
        <f t="shared" si="457"/>
        <v>271384.46347079647</v>
      </c>
      <c r="AD2299" s="174">
        <v>0.2324</v>
      </c>
      <c r="AE2299" s="173">
        <f t="shared" si="458"/>
        <v>0</v>
      </c>
      <c r="AF2299" s="173" t="str">
        <f>IF(AND(COUNTIFS($J$18:J2299,J2299)=1,AE2299=1),1,"")</f>
        <v/>
      </c>
      <c r="AG2299" s="173">
        <f>IF(C2299="","",IF(AND(COUNTIFS($J$18:J2299,J2299)=1,C2299&lt;&gt;""),1,""))</f>
        <v>1</v>
      </c>
      <c r="AH2299" s="173">
        <f>IF(G2299="","",IF(AND(COUNTIFS($J$18:J2299,J2299)=1,G2299&lt;&gt;""),1,""))</f>
        <v>1</v>
      </c>
      <c r="AI2299" s="28">
        <f t="shared" si="459"/>
        <v>15948576.102654872</v>
      </c>
      <c r="AJ2299" s="28">
        <f t="shared" si="460"/>
        <v>2739848.7004853101</v>
      </c>
      <c r="AK2299" s="29">
        <f t="shared" si="461"/>
        <v>0.17179268436567341</v>
      </c>
      <c r="AL2299" s="25"/>
      <c r="AM2299" s="25"/>
      <c r="AN2299" s="25"/>
      <c r="AO2299" s="25"/>
      <c r="AP2299" s="45" t="str">
        <f t="shared" si="462"/>
        <v>20229</v>
      </c>
      <c r="AQ2299" s="45" t="str">
        <f t="shared" si="463"/>
        <v>20229RMB</v>
      </c>
    </row>
    <row r="2300" spans="1:43" s="15" customFormat="1">
      <c r="A2300" s="16" t="s">
        <v>41</v>
      </c>
      <c r="B2300" s="172">
        <v>2022</v>
      </c>
      <c r="C2300" s="172">
        <v>8</v>
      </c>
      <c r="D2300" s="57" t="str">
        <f t="shared" si="452"/>
        <v>Q2</v>
      </c>
      <c r="E2300" s="16" t="s">
        <v>41</v>
      </c>
      <c r="F2300" s="172">
        <v>2022</v>
      </c>
      <c r="G2300" s="172">
        <v>9</v>
      </c>
      <c r="H2300" s="175"/>
      <c r="I2300" s="57" t="str">
        <f t="shared" si="453"/>
        <v>Q2</v>
      </c>
      <c r="J2300" s="175" t="s">
        <v>2214</v>
      </c>
      <c r="K2300" s="175" t="s">
        <v>2203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54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78" t="str">
        <f t="shared" si="464"/>
        <v>1.13</v>
      </c>
      <c r="Z2300" s="26">
        <f t="shared" si="455"/>
        <v>1162603</v>
      </c>
      <c r="AA2300" s="16">
        <v>1.135</v>
      </c>
      <c r="AB2300" s="35">
        <f t="shared" si="456"/>
        <v>1167747.2610619471</v>
      </c>
      <c r="AC2300" s="27">
        <f t="shared" si="457"/>
        <v>271384.46347079647</v>
      </c>
      <c r="AD2300" s="174">
        <v>0.2324</v>
      </c>
      <c r="AE2300" s="173">
        <f t="shared" si="458"/>
        <v>0</v>
      </c>
      <c r="AF2300" s="173" t="str">
        <f>IF(AND(COUNTIFS($J$18:J2300,J2300)=1,AE2300=1),1,"")</f>
        <v/>
      </c>
      <c r="AG2300" s="173" t="str">
        <f>IF(C2300="","",IF(AND(COUNTIFS($J$18:J2300,J2300)=1,C2300&lt;&gt;""),1,""))</f>
        <v/>
      </c>
      <c r="AH2300" s="173" t="str">
        <f>IF(G2300="","",IF(AND(COUNTIFS($J$18:J2300,J2300)=1,G2300&lt;&gt;""),1,""))</f>
        <v/>
      </c>
      <c r="AI2300" s="28">
        <f t="shared" si="459"/>
        <v>15948576.102654872</v>
      </c>
      <c r="AJ2300" s="28">
        <f t="shared" si="460"/>
        <v>2739848.7004853101</v>
      </c>
      <c r="AK2300" s="29">
        <f t="shared" si="461"/>
        <v>0.17179268436567341</v>
      </c>
      <c r="AL2300" s="25"/>
      <c r="AM2300" s="25"/>
      <c r="AN2300" s="25"/>
      <c r="AO2300" s="25"/>
      <c r="AP2300" s="45" t="str">
        <f t="shared" si="462"/>
        <v>20229</v>
      </c>
      <c r="AQ2300" s="45" t="str">
        <f t="shared" si="463"/>
        <v>20229RMB</v>
      </c>
    </row>
    <row r="2301" spans="1:43" s="15" customFormat="1">
      <c r="A2301" s="16" t="s">
        <v>41</v>
      </c>
      <c r="B2301" s="172">
        <v>2022</v>
      </c>
      <c r="C2301" s="172">
        <v>8</v>
      </c>
      <c r="D2301" s="57" t="str">
        <f t="shared" si="452"/>
        <v>Q2</v>
      </c>
      <c r="E2301" s="16" t="s">
        <v>41</v>
      </c>
      <c r="F2301" s="172">
        <v>2022</v>
      </c>
      <c r="G2301" s="172">
        <v>9</v>
      </c>
      <c r="H2301" s="175"/>
      <c r="I2301" s="57" t="str">
        <f t="shared" si="453"/>
        <v>Q2</v>
      </c>
      <c r="J2301" s="175" t="s">
        <v>2214</v>
      </c>
      <c r="K2301" s="175" t="s">
        <v>2203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54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78" t="str">
        <f t="shared" si="464"/>
        <v>1.13</v>
      </c>
      <c r="Z2301" s="26">
        <f t="shared" si="455"/>
        <v>1162603</v>
      </c>
      <c r="AA2301" s="16">
        <v>1.135</v>
      </c>
      <c r="AB2301" s="35">
        <f t="shared" si="456"/>
        <v>1167747.2610619471</v>
      </c>
      <c r="AC2301" s="27">
        <f t="shared" si="457"/>
        <v>271384.46347079647</v>
      </c>
      <c r="AD2301" s="174">
        <v>0.2324</v>
      </c>
      <c r="AE2301" s="173">
        <f t="shared" si="458"/>
        <v>0</v>
      </c>
      <c r="AF2301" s="173" t="str">
        <f>IF(AND(COUNTIFS($J$18:J2301,J2301)=1,AE2301=1),1,"")</f>
        <v/>
      </c>
      <c r="AG2301" s="173" t="str">
        <f>IF(C2301="","",IF(AND(COUNTIFS($J$18:J2301,J2301)=1,C2301&lt;&gt;""),1,""))</f>
        <v/>
      </c>
      <c r="AH2301" s="173" t="str">
        <f>IF(G2301="","",IF(AND(COUNTIFS($J$18:J2301,J2301)=1,G2301&lt;&gt;""),1,""))</f>
        <v/>
      </c>
      <c r="AI2301" s="28">
        <f t="shared" si="459"/>
        <v>15948576.102654872</v>
      </c>
      <c r="AJ2301" s="28">
        <f t="shared" si="460"/>
        <v>2739848.7004853101</v>
      </c>
      <c r="AK2301" s="29">
        <f t="shared" si="461"/>
        <v>0.17179268436567341</v>
      </c>
      <c r="AL2301" s="25"/>
      <c r="AM2301" s="25"/>
      <c r="AN2301" s="25"/>
      <c r="AO2301" s="25"/>
      <c r="AP2301" s="45" t="str">
        <f t="shared" si="462"/>
        <v>20229</v>
      </c>
      <c r="AQ2301" s="45" t="str">
        <f t="shared" si="463"/>
        <v>20229RMB</v>
      </c>
    </row>
    <row r="2302" spans="1:43" s="15" customFormat="1">
      <c r="A2302" s="16" t="s">
        <v>41</v>
      </c>
      <c r="B2302" s="172">
        <v>2022</v>
      </c>
      <c r="C2302" s="172">
        <v>9</v>
      </c>
      <c r="D2302" s="57" t="str">
        <f t="shared" si="452"/>
        <v>Q2</v>
      </c>
      <c r="E2302" s="16" t="s">
        <v>41</v>
      </c>
      <c r="F2302" s="172">
        <v>2022</v>
      </c>
      <c r="G2302" s="172">
        <v>9</v>
      </c>
      <c r="H2302" s="175"/>
      <c r="I2302" s="57" t="str">
        <f t="shared" si="453"/>
        <v>Q2</v>
      </c>
      <c r="J2302" s="175" t="s">
        <v>2215</v>
      </c>
      <c r="K2302" s="175" t="s">
        <v>2216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54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78" t="str">
        <f t="shared" si="464"/>
        <v>1.13</v>
      </c>
      <c r="Z2302" s="26">
        <f t="shared" si="455"/>
        <v>600000</v>
      </c>
      <c r="AA2302" s="16">
        <v>1.135</v>
      </c>
      <c r="AB2302" s="35">
        <f t="shared" si="456"/>
        <v>602654.8672566372</v>
      </c>
      <c r="AC2302" s="27">
        <f t="shared" si="457"/>
        <v>112816.99115044248</v>
      </c>
      <c r="AD2302" s="174">
        <v>0.18720000000000001</v>
      </c>
      <c r="AE2302" s="173">
        <f t="shared" si="458"/>
        <v>1</v>
      </c>
      <c r="AF2302" s="173">
        <f>IF(AND(COUNTIFS($J$18:J2302,J2302)=1,AE2302=1),1,"")</f>
        <v>1</v>
      </c>
      <c r="AG2302" s="173">
        <f>IF(C2302="","",IF(AND(COUNTIFS($J$18:J2302,J2302)=1,C2302&lt;&gt;""),1,""))</f>
        <v>1</v>
      </c>
      <c r="AH2302" s="173">
        <f>IF(G2302="","",IF(AND(COUNTIFS($J$18:J2302,J2302)=1,G2302&lt;&gt;""),1,""))</f>
        <v>1</v>
      </c>
      <c r="AI2302" s="28">
        <f t="shared" si="459"/>
        <v>15948576.102654872</v>
      </c>
      <c r="AJ2302" s="28">
        <f t="shared" si="460"/>
        <v>2739848.7004853101</v>
      </c>
      <c r="AK2302" s="29">
        <f t="shared" si="461"/>
        <v>0.17179268436567341</v>
      </c>
      <c r="AL2302" s="25"/>
      <c r="AM2302" s="25"/>
      <c r="AN2302" s="25"/>
      <c r="AO2302" s="25"/>
      <c r="AP2302" s="45" t="str">
        <f t="shared" si="462"/>
        <v>20229</v>
      </c>
      <c r="AQ2302" s="45" t="str">
        <f t="shared" si="463"/>
        <v>20229RMB</v>
      </c>
    </row>
    <row r="2303" spans="1:43" s="15" customFormat="1">
      <c r="A2303" s="16" t="s">
        <v>41</v>
      </c>
      <c r="B2303" s="172">
        <v>2022</v>
      </c>
      <c r="C2303" s="172">
        <v>8</v>
      </c>
      <c r="D2303" s="57" t="str">
        <f t="shared" si="452"/>
        <v>Q2</v>
      </c>
      <c r="E2303" s="16" t="s">
        <v>41</v>
      </c>
      <c r="F2303" s="172">
        <v>2022</v>
      </c>
      <c r="G2303" s="172">
        <v>9</v>
      </c>
      <c r="H2303" s="175"/>
      <c r="I2303" s="57" t="str">
        <f t="shared" si="453"/>
        <v>Q2</v>
      </c>
      <c r="J2303" s="175" t="s">
        <v>2214</v>
      </c>
      <c r="K2303" s="175" t="s">
        <v>2203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54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78" t="str">
        <f t="shared" si="464"/>
        <v>1.13</v>
      </c>
      <c r="Z2303" s="26">
        <f t="shared" si="455"/>
        <v>971079</v>
      </c>
      <c r="AA2303" s="16">
        <v>1.135</v>
      </c>
      <c r="AB2303" s="35">
        <f t="shared" si="456"/>
        <v>975375.8097345134</v>
      </c>
      <c r="AC2303" s="27">
        <f t="shared" si="457"/>
        <v>226677.33818230091</v>
      </c>
      <c r="AD2303" s="174">
        <v>0.2324</v>
      </c>
      <c r="AE2303" s="173">
        <f t="shared" si="458"/>
        <v>0</v>
      </c>
      <c r="AF2303" s="173" t="str">
        <f>IF(AND(COUNTIFS($J$18:J2303,J2303)=1,AE2303=1),1,"")</f>
        <v/>
      </c>
      <c r="AG2303" s="173" t="str">
        <f>IF(C2303="","",IF(AND(COUNTIFS($J$18:J2303,J2303)=1,C2303&lt;&gt;""),1,""))</f>
        <v/>
      </c>
      <c r="AH2303" s="173" t="str">
        <f>IF(G2303="","",IF(AND(COUNTIFS($J$18:J2303,J2303)=1,G2303&lt;&gt;""),1,""))</f>
        <v/>
      </c>
      <c r="AI2303" s="28">
        <f t="shared" si="459"/>
        <v>15948576.102654872</v>
      </c>
      <c r="AJ2303" s="28">
        <f t="shared" si="460"/>
        <v>2739848.7004853101</v>
      </c>
      <c r="AK2303" s="29">
        <f t="shared" si="461"/>
        <v>0.17179268436567341</v>
      </c>
      <c r="AL2303" s="25"/>
      <c r="AM2303" s="25"/>
      <c r="AN2303" s="25"/>
      <c r="AO2303" s="25"/>
      <c r="AP2303" s="45" t="str">
        <f t="shared" si="462"/>
        <v>20229</v>
      </c>
      <c r="AQ2303" s="45" t="str">
        <f t="shared" si="463"/>
        <v>20229RMB</v>
      </c>
    </row>
    <row r="2304" spans="1:43" s="15" customFormat="1">
      <c r="A2304" s="16" t="s">
        <v>41</v>
      </c>
      <c r="B2304" s="172">
        <v>2022</v>
      </c>
      <c r="C2304" s="172">
        <v>8</v>
      </c>
      <c r="D2304" s="57" t="str">
        <f t="shared" si="452"/>
        <v>Q2</v>
      </c>
      <c r="E2304" s="16" t="s">
        <v>41</v>
      </c>
      <c r="F2304" s="172">
        <v>2022</v>
      </c>
      <c r="G2304" s="172">
        <v>9</v>
      </c>
      <c r="H2304" s="175"/>
      <c r="I2304" s="57" t="str">
        <f t="shared" si="453"/>
        <v>Q2</v>
      </c>
      <c r="J2304" s="175" t="s">
        <v>2217</v>
      </c>
      <c r="K2304" s="175" t="s">
        <v>2218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54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78" t="str">
        <f t="shared" si="464"/>
        <v>1.13</v>
      </c>
      <c r="Z2304" s="26">
        <f t="shared" si="455"/>
        <v>471400</v>
      </c>
      <c r="AA2304" s="16">
        <v>1.135</v>
      </c>
      <c r="AB2304" s="35">
        <f t="shared" si="456"/>
        <v>473485.84070796467</v>
      </c>
      <c r="AC2304" s="27">
        <f t="shared" si="457"/>
        <v>72916.819469026552</v>
      </c>
      <c r="AD2304" s="174">
        <v>0.154</v>
      </c>
      <c r="AE2304" s="173">
        <f t="shared" si="458"/>
        <v>1</v>
      </c>
      <c r="AF2304" s="173">
        <f>IF(AND(COUNTIFS($J$18:J2304,J2304)=1,AE2304=1),1,"")</f>
        <v>1</v>
      </c>
      <c r="AG2304" s="173">
        <f>IF(C2304="","",IF(AND(COUNTIFS($J$18:J2304,J2304)=1,C2304&lt;&gt;""),1,""))</f>
        <v>1</v>
      </c>
      <c r="AH2304" s="173">
        <f>IF(G2304="","",IF(AND(COUNTIFS($J$18:J2304,J2304)=1,G2304&lt;&gt;""),1,""))</f>
        <v>1</v>
      </c>
      <c r="AI2304" s="28">
        <f t="shared" si="459"/>
        <v>15948576.102654872</v>
      </c>
      <c r="AJ2304" s="28">
        <f t="shared" si="460"/>
        <v>2739848.7004853101</v>
      </c>
      <c r="AK2304" s="29">
        <f t="shared" si="461"/>
        <v>0.17179268436567341</v>
      </c>
      <c r="AL2304" s="25"/>
      <c r="AM2304" s="25"/>
      <c r="AN2304" s="25"/>
      <c r="AO2304" s="25"/>
      <c r="AP2304" s="45" t="str">
        <f t="shared" si="462"/>
        <v>20229</v>
      </c>
      <c r="AQ2304" s="45" t="str">
        <f t="shared" si="463"/>
        <v>20229RMB</v>
      </c>
    </row>
    <row r="2305" spans="1:43" s="15" customFormat="1">
      <c r="A2305" s="16" t="s">
        <v>41</v>
      </c>
      <c r="B2305" s="172">
        <v>2022</v>
      </c>
      <c r="C2305" s="172">
        <v>8</v>
      </c>
      <c r="D2305" s="57" t="str">
        <f t="shared" si="452"/>
        <v>Q2</v>
      </c>
      <c r="E2305" s="16" t="s">
        <v>41</v>
      </c>
      <c r="F2305" s="172">
        <v>2022</v>
      </c>
      <c r="G2305" s="172">
        <v>9</v>
      </c>
      <c r="H2305" s="175"/>
      <c r="I2305" s="57" t="str">
        <f t="shared" si="453"/>
        <v>Q2</v>
      </c>
      <c r="J2305" s="175" t="s">
        <v>2219</v>
      </c>
      <c r="K2305" s="175" t="s">
        <v>2220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54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78" t="str">
        <f t="shared" si="464"/>
        <v>1.13</v>
      </c>
      <c r="Z2305" s="26">
        <f t="shared" si="455"/>
        <v>440000</v>
      </c>
      <c r="AA2305" s="16">
        <v>1.135</v>
      </c>
      <c r="AB2305" s="35">
        <f t="shared" si="456"/>
        <v>441946.90265486733</v>
      </c>
      <c r="AC2305" s="27">
        <f t="shared" si="457"/>
        <v>60325.752212389394</v>
      </c>
      <c r="AD2305" s="174">
        <v>0.13650000000000001</v>
      </c>
      <c r="AE2305" s="173">
        <f t="shared" si="458"/>
        <v>1</v>
      </c>
      <c r="AF2305" s="173">
        <f>IF(AND(COUNTIFS($J$18:J2305,J2305)=1,AE2305=1),1,"")</f>
        <v>1</v>
      </c>
      <c r="AG2305" s="173">
        <f>IF(C2305="","",IF(AND(COUNTIFS($J$18:J2305,J2305)=1,C2305&lt;&gt;""),1,""))</f>
        <v>1</v>
      </c>
      <c r="AH2305" s="173">
        <f>IF(G2305="","",IF(AND(COUNTIFS($J$18:J2305,J2305)=1,G2305&lt;&gt;""),1,""))</f>
        <v>1</v>
      </c>
      <c r="AI2305" s="28">
        <f t="shared" si="459"/>
        <v>15948576.102654872</v>
      </c>
      <c r="AJ2305" s="28">
        <f t="shared" si="460"/>
        <v>2739848.7004853101</v>
      </c>
      <c r="AK2305" s="29">
        <f t="shared" si="461"/>
        <v>0.17179268436567341</v>
      </c>
      <c r="AL2305" s="25"/>
      <c r="AM2305" s="25"/>
      <c r="AN2305" s="25"/>
      <c r="AO2305" s="25"/>
      <c r="AP2305" s="45" t="str">
        <f t="shared" si="462"/>
        <v>20229</v>
      </c>
      <c r="AQ2305" s="45" t="str">
        <f t="shared" si="463"/>
        <v>20229RMB</v>
      </c>
    </row>
    <row r="2306" spans="1:43" s="15" customFormat="1">
      <c r="A2306" s="16" t="s">
        <v>41</v>
      </c>
      <c r="B2306" s="172">
        <v>2022</v>
      </c>
      <c r="C2306" s="172">
        <v>8</v>
      </c>
      <c r="D2306" s="57" t="str">
        <f t="shared" si="452"/>
        <v>Q2</v>
      </c>
      <c r="E2306" s="16" t="s">
        <v>41</v>
      </c>
      <c r="F2306" s="172">
        <v>2022</v>
      </c>
      <c r="G2306" s="172">
        <v>9</v>
      </c>
      <c r="H2306" s="175"/>
      <c r="I2306" s="57" t="str">
        <f t="shared" si="453"/>
        <v>Q2</v>
      </c>
      <c r="J2306" s="175" t="s">
        <v>2221</v>
      </c>
      <c r="K2306" s="175" t="s">
        <v>2222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si="454"/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78" t="str">
        <f t="shared" si="464"/>
        <v>1.13</v>
      </c>
      <c r="Z2306" s="26">
        <f t="shared" si="455"/>
        <v>570000</v>
      </c>
      <c r="AA2306" s="16">
        <v>1.135</v>
      </c>
      <c r="AB2306" s="35">
        <f t="shared" si="456"/>
        <v>572522.12389380543</v>
      </c>
      <c r="AC2306" s="27">
        <f t="shared" si="457"/>
        <v>80897.376106194715</v>
      </c>
      <c r="AD2306" s="174">
        <v>0.14130000000000001</v>
      </c>
      <c r="AE2306" s="173">
        <f t="shared" si="458"/>
        <v>1</v>
      </c>
      <c r="AF2306" s="173">
        <f>IF(AND(COUNTIFS($J$18:J2306,J2306)=1,AE2306=1),1,"")</f>
        <v>1</v>
      </c>
      <c r="AG2306" s="173">
        <f>IF(C2306="","",IF(AND(COUNTIFS($J$18:J2306,J2306)=1,C2306&lt;&gt;""),1,""))</f>
        <v>1</v>
      </c>
      <c r="AH2306" s="173">
        <f>IF(G2306="","",IF(AND(COUNTIFS($J$18:J2306,J2306)=1,G2306&lt;&gt;""),1,""))</f>
        <v>1</v>
      </c>
      <c r="AI2306" s="28">
        <f t="shared" si="459"/>
        <v>15948576.102654872</v>
      </c>
      <c r="AJ2306" s="28">
        <f t="shared" si="460"/>
        <v>2739848.7004853101</v>
      </c>
      <c r="AK2306" s="29">
        <f t="shared" si="461"/>
        <v>0.17179268436567341</v>
      </c>
      <c r="AL2306" s="25"/>
      <c r="AM2306" s="25"/>
      <c r="AN2306" s="25"/>
      <c r="AO2306" s="25"/>
      <c r="AP2306" s="45" t="str">
        <f t="shared" si="462"/>
        <v>20229</v>
      </c>
      <c r="AQ2306" s="45" t="str">
        <f t="shared" si="463"/>
        <v>20229RMB</v>
      </c>
    </row>
    <row r="2307" spans="1:43" s="15" customFormat="1">
      <c r="A2307" s="16" t="s">
        <v>41</v>
      </c>
      <c r="B2307" s="172">
        <v>2022</v>
      </c>
      <c r="C2307" s="172">
        <v>8</v>
      </c>
      <c r="D2307" s="57" t="str">
        <f t="shared" si="452"/>
        <v>Q2</v>
      </c>
      <c r="E2307" s="16" t="s">
        <v>41</v>
      </c>
      <c r="F2307" s="172">
        <v>2022</v>
      </c>
      <c r="G2307" s="172">
        <v>9</v>
      </c>
      <c r="H2307" s="175"/>
      <c r="I2307" s="57" t="str">
        <f t="shared" si="453"/>
        <v>Q2</v>
      </c>
      <c r="J2307" s="175" t="s">
        <v>2221</v>
      </c>
      <c r="K2307" s="175" t="s">
        <v>2222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4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78" t="str">
        <f t="shared" si="464"/>
        <v>1.13</v>
      </c>
      <c r="Z2307" s="26">
        <f t="shared" si="455"/>
        <v>800000</v>
      </c>
      <c r="AA2307" s="16">
        <v>1.135</v>
      </c>
      <c r="AB2307" s="35">
        <f t="shared" si="456"/>
        <v>803539.82300884963</v>
      </c>
      <c r="AC2307" s="27">
        <f t="shared" si="457"/>
        <v>113540.17699115047</v>
      </c>
      <c r="AD2307" s="174">
        <v>0.14130000000000001</v>
      </c>
      <c r="AE2307" s="173">
        <f t="shared" si="458"/>
        <v>1</v>
      </c>
      <c r="AF2307" s="173" t="str">
        <f>IF(AND(COUNTIFS($J$18:J2307,J2307)=1,AE2307=1),1,"")</f>
        <v/>
      </c>
      <c r="AG2307" s="173" t="str">
        <f>IF(C2307="","",IF(AND(COUNTIFS($J$18:J2307,J2307)=1,C2307&lt;&gt;""),1,""))</f>
        <v/>
      </c>
      <c r="AH2307" s="173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2">
        <v>2022</v>
      </c>
      <c r="C2308" s="172">
        <v>6</v>
      </c>
      <c r="D2308" s="57" t="str">
        <f t="shared" si="452"/>
        <v>Q1</v>
      </c>
      <c r="E2308" s="16" t="s">
        <v>41</v>
      </c>
      <c r="F2308" s="172">
        <v>2022</v>
      </c>
      <c r="G2308" s="172">
        <v>9</v>
      </c>
      <c r="H2308" s="175"/>
      <c r="I2308" s="57" t="str">
        <f t="shared" si="453"/>
        <v>Q2</v>
      </c>
      <c r="J2308" s="175" t="s">
        <v>2223</v>
      </c>
      <c r="K2308" s="175" t="s">
        <v>2224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4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78" t="str">
        <f t="shared" si="464"/>
        <v>1.13</v>
      </c>
      <c r="Z2308" s="26">
        <f t="shared" si="455"/>
        <v>610000</v>
      </c>
      <c r="AA2308" s="16">
        <v>1.135</v>
      </c>
      <c r="AB2308" s="35">
        <f t="shared" si="456"/>
        <v>612699.11504424794</v>
      </c>
      <c r="AC2308" s="27">
        <f t="shared" si="457"/>
        <v>106915.99557522126</v>
      </c>
      <c r="AD2308" s="174">
        <v>0.17449999999999999</v>
      </c>
      <c r="AE2308" s="173">
        <f t="shared" si="458"/>
        <v>1</v>
      </c>
      <c r="AF2308" s="173">
        <f>IF(AND(COUNTIFS($J$18:J2308,J2308)=1,AE2308=1),1,"")</f>
        <v>1</v>
      </c>
      <c r="AG2308" s="173">
        <f>IF(C2308="","",IF(AND(COUNTIFS($J$18:J2308,J2308)=1,C2308&lt;&gt;""),1,""))</f>
        <v>1</v>
      </c>
      <c r="AH2308" s="173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2">
        <v>2022</v>
      </c>
      <c r="C2309" s="172">
        <v>6</v>
      </c>
      <c r="D2309" s="57" t="str">
        <f t="shared" si="452"/>
        <v>Q1</v>
      </c>
      <c r="E2309" s="16" t="s">
        <v>41</v>
      </c>
      <c r="F2309" s="172">
        <v>2022</v>
      </c>
      <c r="G2309" s="172">
        <v>9</v>
      </c>
      <c r="H2309" s="175"/>
      <c r="I2309" s="57" t="str">
        <f t="shared" si="453"/>
        <v>Q2</v>
      </c>
      <c r="J2309" s="175" t="s">
        <v>2223</v>
      </c>
      <c r="K2309" s="175" t="s">
        <v>2224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4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78" t="str">
        <f t="shared" si="464"/>
        <v>1.13</v>
      </c>
      <c r="Z2309" s="26">
        <f t="shared" si="455"/>
        <v>610000</v>
      </c>
      <c r="AA2309" s="16">
        <v>1.135</v>
      </c>
      <c r="AB2309" s="35">
        <f t="shared" si="456"/>
        <v>612699.11504424794</v>
      </c>
      <c r="AC2309" s="27">
        <f t="shared" si="457"/>
        <v>106915.99557522126</v>
      </c>
      <c r="AD2309" s="174">
        <v>0.17449999999999999</v>
      </c>
      <c r="AE2309" s="173">
        <f t="shared" si="458"/>
        <v>1</v>
      </c>
      <c r="AF2309" s="173" t="str">
        <f>IF(AND(COUNTIFS($J$18:J2309,J2309)=1,AE2309=1),1,"")</f>
        <v/>
      </c>
      <c r="AG2309" s="173" t="str">
        <f>IF(C2309="","",IF(AND(COUNTIFS($J$18:J2309,J2309)=1,C2309&lt;&gt;""),1,""))</f>
        <v/>
      </c>
      <c r="AH2309" s="173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2">
        <v>2022</v>
      </c>
      <c r="C2310" s="172">
        <v>6</v>
      </c>
      <c r="D2310" s="57" t="str">
        <f t="shared" si="452"/>
        <v>Q1</v>
      </c>
      <c r="E2310" s="16" t="s">
        <v>41</v>
      </c>
      <c r="F2310" s="172">
        <v>2022</v>
      </c>
      <c r="G2310" s="172">
        <v>10</v>
      </c>
      <c r="H2310" s="175"/>
      <c r="I2310" s="57" t="str">
        <f t="shared" si="453"/>
        <v>Q3</v>
      </c>
      <c r="J2310" s="175" t="s">
        <v>2225</v>
      </c>
      <c r="K2310" s="175" t="s">
        <v>2226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4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78" t="str">
        <f t="shared" si="464"/>
        <v>1</v>
      </c>
      <c r="Z2310" s="26">
        <f t="shared" si="455"/>
        <v>13980000</v>
      </c>
      <c r="AA2310" s="16">
        <v>5.5399999999999998E-2</v>
      </c>
      <c r="AB2310" s="35">
        <f t="shared" si="456"/>
        <v>774492</v>
      </c>
      <c r="AC2310" s="27">
        <f t="shared" si="457"/>
        <v>111371.94960000001</v>
      </c>
      <c r="AD2310" s="174">
        <v>0.14380000000000001</v>
      </c>
      <c r="AE2310" s="173">
        <f t="shared" si="458"/>
        <v>1</v>
      </c>
      <c r="AF2310" s="173">
        <f>IF(AND(COUNTIFS($J$18:J2310,J2310)=1,AE2310=1),1,"")</f>
        <v>1</v>
      </c>
      <c r="AG2310" s="173">
        <f>IF(C2310="","",IF(AND(COUNTIFS($J$18:J2310,J2310)=1,C2310&lt;&gt;""),1,""))</f>
        <v>1</v>
      </c>
      <c r="AH2310" s="173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2">
        <v>2022</v>
      </c>
      <c r="C2311" s="172">
        <v>7</v>
      </c>
      <c r="D2311" s="57" t="str">
        <f t="shared" si="452"/>
        <v>Q2</v>
      </c>
      <c r="E2311" s="16" t="s">
        <v>41</v>
      </c>
      <c r="F2311" s="172">
        <v>2022</v>
      </c>
      <c r="G2311" s="172">
        <v>10</v>
      </c>
      <c r="H2311" s="175"/>
      <c r="I2311" s="57" t="str">
        <f t="shared" si="453"/>
        <v>Q3</v>
      </c>
      <c r="J2311" s="175" t="s">
        <v>2227</v>
      </c>
      <c r="K2311" s="175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4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78" t="str">
        <f t="shared" si="464"/>
        <v>1.13</v>
      </c>
      <c r="Z2311" s="26">
        <f t="shared" si="455"/>
        <v>1015900</v>
      </c>
      <c r="AA2311" s="16">
        <v>1.1000000000000001</v>
      </c>
      <c r="AB2311" s="35">
        <f t="shared" si="456"/>
        <v>988929.20353982318</v>
      </c>
      <c r="AC2311" s="27">
        <f t="shared" si="457"/>
        <v>206587.31061946906</v>
      </c>
      <c r="AD2311" s="174">
        <v>0.2089</v>
      </c>
      <c r="AE2311" s="173">
        <f t="shared" si="458"/>
        <v>0</v>
      </c>
      <c r="AF2311" s="173" t="str">
        <f>IF(AND(COUNTIFS($J$18:J2311,J2311)=1,AE2311=1),1,"")</f>
        <v/>
      </c>
      <c r="AG2311" s="173">
        <f>IF(C2311="","",IF(AND(COUNTIFS($J$18:J2311,J2311)=1,C2311&lt;&gt;""),1,""))</f>
        <v>1</v>
      </c>
      <c r="AH2311" s="173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2">
        <v>2022</v>
      </c>
      <c r="C2312" s="172">
        <v>9</v>
      </c>
      <c r="D2312" s="57" t="str">
        <f t="shared" si="452"/>
        <v>Q2</v>
      </c>
      <c r="E2312" s="16" t="s">
        <v>41</v>
      </c>
      <c r="F2312" s="172">
        <v>2022</v>
      </c>
      <c r="G2312" s="172">
        <v>10</v>
      </c>
      <c r="H2312" s="175"/>
      <c r="I2312" s="57" t="str">
        <f t="shared" si="453"/>
        <v>Q3</v>
      </c>
      <c r="J2312" s="175" t="s">
        <v>2228</v>
      </c>
      <c r="K2312" s="175" t="s">
        <v>2229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4"/>
        <v>MAIN UNIT</v>
      </c>
      <c r="Q2312" s="16" t="s">
        <v>958</v>
      </c>
      <c r="R2312" s="16" t="s">
        <v>49</v>
      </c>
      <c r="S2312" s="16" t="s">
        <v>37</v>
      </c>
      <c r="T2312" s="16" t="s">
        <v>2230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78" t="str">
        <f t="shared" si="464"/>
        <v>1</v>
      </c>
      <c r="Z2312" s="26">
        <f t="shared" si="455"/>
        <v>98000</v>
      </c>
      <c r="AA2312" s="16">
        <v>7.8</v>
      </c>
      <c r="AB2312" s="35">
        <f t="shared" si="456"/>
        <v>764400</v>
      </c>
      <c r="AC2312" s="27">
        <f t="shared" si="457"/>
        <v>167632.91999999998</v>
      </c>
      <c r="AD2312" s="174">
        <v>0.21929999999999999</v>
      </c>
      <c r="AE2312" s="173">
        <f t="shared" si="458"/>
        <v>1</v>
      </c>
      <c r="AF2312" s="173">
        <f>IF(AND(COUNTIFS($J$18:J2312,J2312)=1,AE2312=1),1,"")</f>
        <v>1</v>
      </c>
      <c r="AG2312" s="173">
        <f>IF(C2312="","",IF(AND(COUNTIFS($J$18:J2312,J2312)=1,C2312&lt;&gt;""),1,""))</f>
        <v>1</v>
      </c>
      <c r="AH2312" s="173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2">
        <v>2022</v>
      </c>
      <c r="C2313" s="172">
        <v>9</v>
      </c>
      <c r="D2313" s="57" t="str">
        <f t="shared" si="452"/>
        <v>Q2</v>
      </c>
      <c r="E2313" s="16" t="s">
        <v>41</v>
      </c>
      <c r="F2313" s="172">
        <v>2022</v>
      </c>
      <c r="G2313" s="172">
        <v>10</v>
      </c>
      <c r="H2313" s="175"/>
      <c r="I2313" s="57" t="str">
        <f t="shared" si="453"/>
        <v>Q3</v>
      </c>
      <c r="J2313" s="175" t="s">
        <v>2228</v>
      </c>
      <c r="K2313" s="175" t="s">
        <v>2229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4"/>
        <v>MAIN UNIT</v>
      </c>
      <c r="Q2313" s="16" t="s">
        <v>958</v>
      </c>
      <c r="R2313" s="16" t="s">
        <v>49</v>
      </c>
      <c r="S2313" s="16" t="s">
        <v>37</v>
      </c>
      <c r="T2313" s="16" t="s">
        <v>2230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78" t="str">
        <f t="shared" si="464"/>
        <v>1</v>
      </c>
      <c r="Z2313" s="26">
        <f t="shared" si="455"/>
        <v>126000</v>
      </c>
      <c r="AA2313" s="16">
        <v>7.8</v>
      </c>
      <c r="AB2313" s="35">
        <f t="shared" si="456"/>
        <v>982800</v>
      </c>
      <c r="AC2313" s="27">
        <f t="shared" si="457"/>
        <v>215528.04</v>
      </c>
      <c r="AD2313" s="174">
        <v>0.21929999999999999</v>
      </c>
      <c r="AE2313" s="173">
        <f t="shared" si="458"/>
        <v>1</v>
      </c>
      <c r="AF2313" s="173" t="str">
        <f>IF(AND(COUNTIFS($J$18:J2313,J2313)=1,AE2313=1),1,"")</f>
        <v/>
      </c>
      <c r="AG2313" s="173" t="str">
        <f>IF(C2313="","",IF(AND(COUNTIFS($J$18:J2313,J2313)=1,C2313&lt;&gt;""),1,""))</f>
        <v/>
      </c>
      <c r="AH2313" s="173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2">
        <v>2022</v>
      </c>
      <c r="C2314" s="172">
        <v>9</v>
      </c>
      <c r="D2314" s="57" t="str">
        <f t="shared" si="452"/>
        <v>Q2</v>
      </c>
      <c r="E2314" s="16" t="s">
        <v>41</v>
      </c>
      <c r="F2314" s="172">
        <v>2022</v>
      </c>
      <c r="G2314" s="172">
        <v>10</v>
      </c>
      <c r="H2314" s="175"/>
      <c r="I2314" s="57" t="str">
        <f t="shared" si="453"/>
        <v>Q3</v>
      </c>
      <c r="J2314" s="175" t="s">
        <v>2231</v>
      </c>
      <c r="K2314" s="175" t="s">
        <v>2232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4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78" t="str">
        <f t="shared" si="464"/>
        <v>1</v>
      </c>
      <c r="Z2314" s="26">
        <f t="shared" si="455"/>
        <v>12600000</v>
      </c>
      <c r="AA2314" s="16">
        <v>5.5399999999999998E-2</v>
      </c>
      <c r="AB2314" s="35">
        <f t="shared" si="456"/>
        <v>698040</v>
      </c>
      <c r="AC2314" s="27">
        <f t="shared" si="457"/>
        <v>100029.13200000001</v>
      </c>
      <c r="AD2314" s="174">
        <v>0.14330000000000001</v>
      </c>
      <c r="AE2314" s="173">
        <f t="shared" si="458"/>
        <v>0</v>
      </c>
      <c r="AF2314" s="173" t="str">
        <f>IF(AND(COUNTIFS($J$18:J2314,J2314)=1,AE2314=1),1,"")</f>
        <v/>
      </c>
      <c r="AG2314" s="173">
        <f>IF(C2314="","",IF(AND(COUNTIFS($J$18:J2314,J2314)=1,C2314&lt;&gt;""),1,""))</f>
        <v>1</v>
      </c>
      <c r="AH2314" s="173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2">
        <v>2022</v>
      </c>
      <c r="C2315" s="172">
        <v>9</v>
      </c>
      <c r="D2315" s="57" t="str">
        <f t="shared" si="452"/>
        <v>Q2</v>
      </c>
      <c r="E2315" s="16" t="s">
        <v>41</v>
      </c>
      <c r="F2315" s="172">
        <v>2022</v>
      </c>
      <c r="G2315" s="172">
        <v>10</v>
      </c>
      <c r="H2315" s="175"/>
      <c r="I2315" s="57" t="str">
        <f t="shared" si="453"/>
        <v>Q3</v>
      </c>
      <c r="J2315" s="175" t="s">
        <v>2231</v>
      </c>
      <c r="K2315" s="175" t="s">
        <v>2232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4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78" t="str">
        <f t="shared" si="464"/>
        <v>1</v>
      </c>
      <c r="Z2315" s="26">
        <f t="shared" si="455"/>
        <v>7600000</v>
      </c>
      <c r="AA2315" s="16">
        <v>5.5399999999999998E-2</v>
      </c>
      <c r="AB2315" s="35">
        <f t="shared" si="456"/>
        <v>421040</v>
      </c>
      <c r="AC2315" s="27">
        <f t="shared" si="457"/>
        <v>60335.032000000007</v>
      </c>
      <c r="AD2315" s="174">
        <v>0.14330000000000001</v>
      </c>
      <c r="AE2315" s="173">
        <f t="shared" si="458"/>
        <v>0</v>
      </c>
      <c r="AF2315" s="173" t="str">
        <f>IF(AND(COUNTIFS($J$18:J2315,J2315)=1,AE2315=1),1,"")</f>
        <v/>
      </c>
      <c r="AG2315" s="173" t="str">
        <f>IF(C2315="","",IF(AND(COUNTIFS($J$18:J2315,J2315)=1,C2315&lt;&gt;""),1,""))</f>
        <v/>
      </c>
      <c r="AH2315" s="173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2">
        <v>2022</v>
      </c>
      <c r="C2316" s="172">
        <v>9</v>
      </c>
      <c r="D2316" s="57" t="str">
        <f t="shared" si="452"/>
        <v>Q2</v>
      </c>
      <c r="E2316" s="16" t="s">
        <v>41</v>
      </c>
      <c r="F2316" s="172">
        <v>2022</v>
      </c>
      <c r="G2316" s="172">
        <v>10</v>
      </c>
      <c r="H2316" s="175"/>
      <c r="I2316" s="57" t="str">
        <f t="shared" si="453"/>
        <v>Q3</v>
      </c>
      <c r="J2316" s="175" t="s">
        <v>2231</v>
      </c>
      <c r="K2316" s="175" t="s">
        <v>2232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4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78" t="str">
        <f t="shared" si="464"/>
        <v>1</v>
      </c>
      <c r="Z2316" s="26">
        <f t="shared" si="455"/>
        <v>7600000</v>
      </c>
      <c r="AA2316" s="16">
        <v>5.5399999999999998E-2</v>
      </c>
      <c r="AB2316" s="35">
        <f t="shared" si="456"/>
        <v>421040</v>
      </c>
      <c r="AC2316" s="27">
        <f t="shared" si="457"/>
        <v>60335.032000000007</v>
      </c>
      <c r="AD2316" s="174">
        <v>0.14330000000000001</v>
      </c>
      <c r="AE2316" s="173">
        <f t="shared" si="458"/>
        <v>0</v>
      </c>
      <c r="AF2316" s="173" t="str">
        <f>IF(AND(COUNTIFS($J$18:J2316,J2316)=1,AE2316=1),1,"")</f>
        <v/>
      </c>
      <c r="AG2316" s="173" t="str">
        <f>IF(C2316="","",IF(AND(COUNTIFS($J$18:J2316,J2316)=1,C2316&lt;&gt;""),1,""))</f>
        <v/>
      </c>
      <c r="AH2316" s="173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2">
        <v>2022</v>
      </c>
      <c r="C2317" s="172">
        <v>9</v>
      </c>
      <c r="D2317" s="57" t="str">
        <f t="shared" si="452"/>
        <v>Q2</v>
      </c>
      <c r="E2317" s="16" t="s">
        <v>41</v>
      </c>
      <c r="F2317" s="172">
        <v>2022</v>
      </c>
      <c r="G2317" s="172">
        <v>10</v>
      </c>
      <c r="H2317" s="175"/>
      <c r="I2317" s="57" t="str">
        <f t="shared" si="453"/>
        <v>Q3</v>
      </c>
      <c r="J2317" s="175" t="s">
        <v>2231</v>
      </c>
      <c r="K2317" s="175" t="s">
        <v>2232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4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78" t="str">
        <f t="shared" si="464"/>
        <v>1</v>
      </c>
      <c r="Z2317" s="26">
        <f t="shared" si="455"/>
        <v>7600000</v>
      </c>
      <c r="AA2317" s="16">
        <v>5.5399999999999998E-2</v>
      </c>
      <c r="AB2317" s="35">
        <f t="shared" si="456"/>
        <v>421040</v>
      </c>
      <c r="AC2317" s="27">
        <f t="shared" si="457"/>
        <v>60335.032000000007</v>
      </c>
      <c r="AD2317" s="174">
        <v>0.14330000000000001</v>
      </c>
      <c r="AE2317" s="173">
        <f t="shared" si="458"/>
        <v>0</v>
      </c>
      <c r="AF2317" s="173" t="str">
        <f>IF(AND(COUNTIFS($J$18:J2317,J2317)=1,AE2317=1),1,"")</f>
        <v/>
      </c>
      <c r="AG2317" s="173" t="str">
        <f>IF(C2317="","",IF(AND(COUNTIFS($J$18:J2317,J2317)=1,C2317&lt;&gt;""),1,""))</f>
        <v/>
      </c>
      <c r="AH2317" s="173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2">
        <v>2022</v>
      </c>
      <c r="C2318" s="172">
        <v>9</v>
      </c>
      <c r="D2318" s="57" t="str">
        <f t="shared" si="452"/>
        <v>Q2</v>
      </c>
      <c r="E2318" s="16" t="s">
        <v>41</v>
      </c>
      <c r="F2318" s="172">
        <v>2022</v>
      </c>
      <c r="G2318" s="172">
        <v>10</v>
      </c>
      <c r="H2318" s="175"/>
      <c r="I2318" s="57" t="str">
        <f t="shared" si="453"/>
        <v>Q3</v>
      </c>
      <c r="J2318" s="175" t="s">
        <v>2233</v>
      </c>
      <c r="K2318" s="175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4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78" t="str">
        <f t="shared" si="464"/>
        <v>1.13</v>
      </c>
      <c r="Z2318" s="26">
        <f t="shared" si="455"/>
        <v>440000</v>
      </c>
      <c r="AA2318" s="16">
        <v>1.1000000000000001</v>
      </c>
      <c r="AB2318" s="35">
        <f t="shared" si="456"/>
        <v>428318.58407079655</v>
      </c>
      <c r="AC2318" s="27">
        <f t="shared" si="457"/>
        <v>54439.292035398241</v>
      </c>
      <c r="AD2318" s="174">
        <v>0.12709999999999999</v>
      </c>
      <c r="AE2318" s="173">
        <f t="shared" si="458"/>
        <v>0</v>
      </c>
      <c r="AF2318" s="173" t="str">
        <f>IF(AND(COUNTIFS($J$18:J2318,J2318)=1,AE2318=1),1,"")</f>
        <v/>
      </c>
      <c r="AG2318" s="173">
        <f>IF(C2318="","",IF(AND(COUNTIFS($J$18:J2318,J2318)=1,C2318&lt;&gt;""),1,""))</f>
        <v>1</v>
      </c>
      <c r="AH2318" s="173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2">
        <v>2022</v>
      </c>
      <c r="C2319" s="172">
        <v>9</v>
      </c>
      <c r="D2319" s="57" t="str">
        <f t="shared" si="452"/>
        <v>Q2</v>
      </c>
      <c r="E2319" s="16" t="s">
        <v>41</v>
      </c>
      <c r="F2319" s="172">
        <v>2022</v>
      </c>
      <c r="G2319" s="172">
        <v>10</v>
      </c>
      <c r="H2319" s="175"/>
      <c r="I2319" s="57" t="str">
        <f t="shared" si="453"/>
        <v>Q3</v>
      </c>
      <c r="J2319" s="175" t="s">
        <v>2234</v>
      </c>
      <c r="K2319" s="175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4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78" t="str">
        <f t="shared" si="464"/>
        <v>1.13</v>
      </c>
      <c r="Z2319" s="26">
        <f t="shared" si="455"/>
        <v>775000</v>
      </c>
      <c r="AA2319" s="16">
        <v>1.1000000000000001</v>
      </c>
      <c r="AB2319" s="35">
        <f t="shared" si="456"/>
        <v>754424.77876106207</v>
      </c>
      <c r="AC2319" s="27">
        <f t="shared" si="457"/>
        <v>110221.46017699117</v>
      </c>
      <c r="AD2319" s="174">
        <v>0.14610000000000001</v>
      </c>
      <c r="AE2319" s="173">
        <f t="shared" si="458"/>
        <v>0</v>
      </c>
      <c r="AF2319" s="173" t="str">
        <f>IF(AND(COUNTIFS($J$18:J2319,J2319)=1,AE2319=1),1,"")</f>
        <v/>
      </c>
      <c r="AG2319" s="173">
        <f>IF(C2319="","",IF(AND(COUNTIFS($J$18:J2319,J2319)=1,C2319&lt;&gt;""),1,""))</f>
        <v>1</v>
      </c>
      <c r="AH2319" s="173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2">
        <v>2022</v>
      </c>
      <c r="C2320" s="172">
        <v>9</v>
      </c>
      <c r="D2320" s="57" t="str">
        <f t="shared" si="452"/>
        <v>Q2</v>
      </c>
      <c r="E2320" s="16" t="s">
        <v>41</v>
      </c>
      <c r="F2320" s="172">
        <v>2022</v>
      </c>
      <c r="G2320" s="172">
        <v>10</v>
      </c>
      <c r="H2320" s="175"/>
      <c r="I2320" s="57" t="str">
        <f t="shared" si="453"/>
        <v>Q3</v>
      </c>
      <c r="J2320" s="175" t="s">
        <v>2234</v>
      </c>
      <c r="K2320" s="175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4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78" t="str">
        <f t="shared" si="464"/>
        <v>1.13</v>
      </c>
      <c r="Z2320" s="26">
        <f t="shared" si="455"/>
        <v>775000</v>
      </c>
      <c r="AA2320" s="16">
        <v>1.1000000000000001</v>
      </c>
      <c r="AB2320" s="35">
        <f t="shared" si="456"/>
        <v>754424.77876106207</v>
      </c>
      <c r="AC2320" s="27">
        <f t="shared" si="457"/>
        <v>110221.46017699117</v>
      </c>
      <c r="AD2320" s="174">
        <v>0.14610000000000001</v>
      </c>
      <c r="AE2320" s="173">
        <f t="shared" si="458"/>
        <v>0</v>
      </c>
      <c r="AF2320" s="173" t="str">
        <f>IF(AND(COUNTIFS($J$18:J2320,J2320)=1,AE2320=1),1,"")</f>
        <v/>
      </c>
      <c r="AG2320" s="173" t="str">
        <f>IF(C2320="","",IF(AND(COUNTIFS($J$18:J2320,J2320)=1,C2320&lt;&gt;""),1,""))</f>
        <v/>
      </c>
      <c r="AH2320" s="173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2">
        <v>2022</v>
      </c>
      <c r="C2321" s="172">
        <v>9</v>
      </c>
      <c r="D2321" s="57" t="str">
        <f t="shared" si="452"/>
        <v>Q2</v>
      </c>
      <c r="E2321" s="16" t="s">
        <v>41</v>
      </c>
      <c r="F2321" s="172">
        <v>2022</v>
      </c>
      <c r="G2321" s="172">
        <v>10</v>
      </c>
      <c r="H2321" s="175"/>
      <c r="I2321" s="57" t="str">
        <f t="shared" si="453"/>
        <v>Q3</v>
      </c>
      <c r="J2321" s="175" t="s">
        <v>2235</v>
      </c>
      <c r="K2321" s="175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4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78" t="str">
        <f t="shared" si="464"/>
        <v>1.13</v>
      </c>
      <c r="Z2321" s="26">
        <f t="shared" si="455"/>
        <v>910000</v>
      </c>
      <c r="AA2321" s="16">
        <v>1.1000000000000001</v>
      </c>
      <c r="AB2321" s="35">
        <f t="shared" si="456"/>
        <v>885840.70796460193</v>
      </c>
      <c r="AC2321" s="27">
        <f t="shared" si="457"/>
        <v>134736.37168141597</v>
      </c>
      <c r="AD2321" s="174">
        <v>0.15210000000000001</v>
      </c>
      <c r="AE2321" s="173">
        <f t="shared" si="458"/>
        <v>0</v>
      </c>
      <c r="AF2321" s="173" t="str">
        <f>IF(AND(COUNTIFS($J$18:J2321,J2321)=1,AE2321=1),1,"")</f>
        <v/>
      </c>
      <c r="AG2321" s="173">
        <f>IF(C2321="","",IF(AND(COUNTIFS($J$18:J2321,J2321)=1,C2321&lt;&gt;""),1,""))</f>
        <v>1</v>
      </c>
      <c r="AH2321" s="173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2">
        <v>2022</v>
      </c>
      <c r="C2322" s="172">
        <v>9</v>
      </c>
      <c r="D2322" s="57" t="str">
        <f t="shared" si="452"/>
        <v>Q2</v>
      </c>
      <c r="E2322" s="16" t="s">
        <v>41</v>
      </c>
      <c r="F2322" s="172">
        <v>2022</v>
      </c>
      <c r="G2322" s="172">
        <v>10</v>
      </c>
      <c r="H2322" s="175"/>
      <c r="I2322" s="57" t="str">
        <f t="shared" si="453"/>
        <v>Q3</v>
      </c>
      <c r="J2322" s="175" t="s">
        <v>2235</v>
      </c>
      <c r="K2322" s="175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4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78" t="str">
        <f t="shared" si="464"/>
        <v>1.13</v>
      </c>
      <c r="Z2322" s="26">
        <f t="shared" si="455"/>
        <v>700000</v>
      </c>
      <c r="AA2322" s="16">
        <v>1.1000000000000001</v>
      </c>
      <c r="AB2322" s="35">
        <f t="shared" si="456"/>
        <v>681415.92920353985</v>
      </c>
      <c r="AC2322" s="27">
        <f t="shared" si="457"/>
        <v>103643.36283185842</v>
      </c>
      <c r="AD2322" s="174">
        <v>0.15210000000000001</v>
      </c>
      <c r="AE2322" s="173">
        <f t="shared" si="458"/>
        <v>0</v>
      </c>
      <c r="AF2322" s="173" t="str">
        <f>IF(AND(COUNTIFS($J$18:J2322,J2322)=1,AE2322=1),1,"")</f>
        <v/>
      </c>
      <c r="AG2322" s="173" t="str">
        <f>IF(C2322="","",IF(AND(COUNTIFS($J$18:J2322,J2322)=1,C2322&lt;&gt;""),1,""))</f>
        <v/>
      </c>
      <c r="AH2322" s="173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2">
        <v>2022</v>
      </c>
      <c r="C2323" s="172">
        <v>9</v>
      </c>
      <c r="D2323" s="57" t="str">
        <f t="shared" si="452"/>
        <v>Q2</v>
      </c>
      <c r="E2323" s="16" t="s">
        <v>41</v>
      </c>
      <c r="F2323" s="172">
        <v>2022</v>
      </c>
      <c r="G2323" s="172">
        <v>10</v>
      </c>
      <c r="H2323" s="175"/>
      <c r="I2323" s="57" t="str">
        <f t="shared" si="453"/>
        <v>Q3</v>
      </c>
      <c r="J2323" s="175" t="s">
        <v>2236</v>
      </c>
      <c r="K2323" s="175" t="s">
        <v>2237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4"/>
        <v>MAIN UNIT</v>
      </c>
      <c r="Q2323" s="16" t="s">
        <v>56</v>
      </c>
      <c r="R2323" s="16" t="s">
        <v>49</v>
      </c>
      <c r="S2323" s="16" t="s">
        <v>39</v>
      </c>
      <c r="T2323" s="16" t="s">
        <v>2238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78" t="str">
        <f t="shared" si="464"/>
        <v>1.13</v>
      </c>
      <c r="Z2323" s="26">
        <f t="shared" si="455"/>
        <v>507000</v>
      </c>
      <c r="AA2323" s="16">
        <v>1.1000000000000001</v>
      </c>
      <c r="AB2323" s="35">
        <f t="shared" si="456"/>
        <v>493539.82300884963</v>
      </c>
      <c r="AC2323" s="27">
        <f t="shared" si="457"/>
        <v>77387.04424778762</v>
      </c>
      <c r="AD2323" s="174">
        <v>0.15679999999999999</v>
      </c>
      <c r="AE2323" s="173">
        <f t="shared" si="458"/>
        <v>1</v>
      </c>
      <c r="AF2323" s="173">
        <f>IF(AND(COUNTIFS($J$18:J2323,J2323)=1,AE2323=1),1,"")</f>
        <v>1</v>
      </c>
      <c r="AG2323" s="173">
        <f>IF(C2323="","",IF(AND(COUNTIFS($J$18:J2323,J2323)=1,C2323&lt;&gt;""),1,""))</f>
        <v>1</v>
      </c>
      <c r="AH2323" s="173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2">
        <v>2022</v>
      </c>
      <c r="C2324" s="172">
        <v>10</v>
      </c>
      <c r="D2324" s="57" t="str">
        <f t="shared" si="452"/>
        <v>Q3</v>
      </c>
      <c r="E2324" s="16" t="s">
        <v>41</v>
      </c>
      <c r="F2324" s="172">
        <v>2022</v>
      </c>
      <c r="G2324" s="172">
        <v>10</v>
      </c>
      <c r="H2324" s="175"/>
      <c r="I2324" s="57" t="str">
        <f t="shared" si="453"/>
        <v>Q3</v>
      </c>
      <c r="J2324" s="175" t="s">
        <v>2239</v>
      </c>
      <c r="K2324" s="175" t="s">
        <v>2105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4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78" t="str">
        <f t="shared" si="464"/>
        <v>1.13</v>
      </c>
      <c r="Z2324" s="26">
        <f t="shared" si="455"/>
        <v>470000</v>
      </c>
      <c r="AA2324" s="16">
        <v>1.1000000000000001</v>
      </c>
      <c r="AB2324" s="35">
        <f t="shared" si="456"/>
        <v>457522.12389380543</v>
      </c>
      <c r="AC2324" s="27">
        <f t="shared" si="457"/>
        <v>75399.646017699139</v>
      </c>
      <c r="AD2324" s="174">
        <v>0.1648</v>
      </c>
      <c r="AE2324" s="173">
        <f t="shared" si="458"/>
        <v>0</v>
      </c>
      <c r="AF2324" s="173" t="str">
        <f>IF(AND(COUNTIFS($J$18:J2324,J2324)=1,AE2324=1),1,"")</f>
        <v/>
      </c>
      <c r="AG2324" s="173">
        <f>IF(C2324="","",IF(AND(COUNTIFS($J$18:J2324,J2324)=1,C2324&lt;&gt;""),1,""))</f>
        <v>1</v>
      </c>
      <c r="AH2324" s="173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2">
        <v>2022</v>
      </c>
      <c r="C2325" s="172">
        <v>10</v>
      </c>
      <c r="D2325" s="57" t="str">
        <f t="shared" si="452"/>
        <v>Q3</v>
      </c>
      <c r="E2325" s="16" t="s">
        <v>41</v>
      </c>
      <c r="F2325" s="172">
        <v>2022</v>
      </c>
      <c r="G2325" s="172">
        <v>10</v>
      </c>
      <c r="H2325" s="175"/>
      <c r="I2325" s="57" t="str">
        <f t="shared" si="453"/>
        <v>Q3</v>
      </c>
      <c r="J2325" s="175" t="s">
        <v>2240</v>
      </c>
      <c r="K2325" s="175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4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78" t="str">
        <f t="shared" si="464"/>
        <v>1.13</v>
      </c>
      <c r="Z2325" s="26">
        <f t="shared" si="455"/>
        <v>826000</v>
      </c>
      <c r="AA2325" s="16">
        <v>1.1000000000000001</v>
      </c>
      <c r="AB2325" s="35">
        <f t="shared" si="456"/>
        <v>804070.79646017717</v>
      </c>
      <c r="AC2325" s="27">
        <f t="shared" si="457"/>
        <v>121334.28318584074</v>
      </c>
      <c r="AD2325" s="174">
        <v>0.15090000000000001</v>
      </c>
      <c r="AE2325" s="173">
        <f t="shared" si="458"/>
        <v>0</v>
      </c>
      <c r="AF2325" s="173" t="str">
        <f>IF(AND(COUNTIFS($J$18:J2325,J2325)=1,AE2325=1),1,"")</f>
        <v/>
      </c>
      <c r="AG2325" s="173">
        <f>IF(C2325="","",IF(AND(COUNTIFS($J$18:J2325,J2325)=1,C2325&lt;&gt;""),1,""))</f>
        <v>1</v>
      </c>
      <c r="AH2325" s="173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2">
        <v>2022</v>
      </c>
      <c r="C2326" s="172">
        <v>10</v>
      </c>
      <c r="D2326" s="57" t="str">
        <f t="shared" si="452"/>
        <v>Q3</v>
      </c>
      <c r="E2326" s="16" t="s">
        <v>41</v>
      </c>
      <c r="F2326" s="172">
        <v>2022</v>
      </c>
      <c r="G2326" s="172">
        <v>10</v>
      </c>
      <c r="H2326" s="175"/>
      <c r="I2326" s="57" t="str">
        <f t="shared" si="453"/>
        <v>Q3</v>
      </c>
      <c r="J2326" s="175" t="s">
        <v>2241</v>
      </c>
      <c r="K2326" s="175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4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78" t="str">
        <f t="shared" si="464"/>
        <v>1.13</v>
      </c>
      <c r="Z2326" s="26">
        <f t="shared" si="455"/>
        <v>925000</v>
      </c>
      <c r="AA2326" s="16">
        <v>1.1000000000000001</v>
      </c>
      <c r="AB2326" s="35">
        <f t="shared" si="456"/>
        <v>900442.47787610639</v>
      </c>
      <c r="AC2326" s="27">
        <f t="shared" si="457"/>
        <v>162169.69026548677</v>
      </c>
      <c r="AD2326" s="174">
        <v>0.18010000000000001</v>
      </c>
      <c r="AE2326" s="173">
        <f t="shared" si="458"/>
        <v>0</v>
      </c>
      <c r="AF2326" s="173" t="str">
        <f>IF(AND(COUNTIFS($J$18:J2326,J2326)=1,AE2326=1),1,"")</f>
        <v/>
      </c>
      <c r="AG2326" s="173">
        <f>IF(C2326="","",IF(AND(COUNTIFS($J$18:J2326,J2326)=1,C2326&lt;&gt;""),1,""))</f>
        <v>1</v>
      </c>
      <c r="AH2326" s="173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2">
        <v>2022</v>
      </c>
      <c r="C2327" s="172">
        <v>10</v>
      </c>
      <c r="D2327" s="57" t="str">
        <f t="shared" si="452"/>
        <v>Q3</v>
      </c>
      <c r="E2327" s="16" t="s">
        <v>41</v>
      </c>
      <c r="F2327" s="172">
        <v>2022</v>
      </c>
      <c r="G2327" s="172">
        <v>10</v>
      </c>
      <c r="H2327" s="175"/>
      <c r="I2327" s="57" t="str">
        <f t="shared" si="453"/>
        <v>Q3</v>
      </c>
      <c r="J2327" s="175" t="s">
        <v>2241</v>
      </c>
      <c r="K2327" s="175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4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78" t="str">
        <f t="shared" si="464"/>
        <v>1.13</v>
      </c>
      <c r="Z2327" s="26">
        <f t="shared" si="455"/>
        <v>925000</v>
      </c>
      <c r="AA2327" s="16">
        <v>1.1000000000000001</v>
      </c>
      <c r="AB2327" s="35">
        <f t="shared" si="456"/>
        <v>900442.47787610639</v>
      </c>
      <c r="AC2327" s="27">
        <f t="shared" si="457"/>
        <v>162169.69026548677</v>
      </c>
      <c r="AD2327" s="174">
        <v>0.18010000000000001</v>
      </c>
      <c r="AE2327" s="173">
        <f t="shared" si="458"/>
        <v>0</v>
      </c>
      <c r="AF2327" s="173" t="str">
        <f>IF(AND(COUNTIFS($J$18:J2327,J2327)=1,AE2327=1),1,"")</f>
        <v/>
      </c>
      <c r="AG2327" s="173" t="str">
        <f>IF(C2327="","",IF(AND(COUNTIFS($J$18:J2327,J2327)=1,C2327&lt;&gt;""),1,""))</f>
        <v/>
      </c>
      <c r="AH2327" s="173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2">
        <v>2022</v>
      </c>
      <c r="C2328" s="172">
        <v>10</v>
      </c>
      <c r="D2328" s="57" t="str">
        <f t="shared" si="452"/>
        <v>Q3</v>
      </c>
      <c r="E2328" s="16" t="s">
        <v>41</v>
      </c>
      <c r="F2328" s="172">
        <v>2022</v>
      </c>
      <c r="G2328" s="172">
        <v>10</v>
      </c>
      <c r="H2328" s="175"/>
      <c r="I2328" s="57" t="str">
        <f t="shared" si="453"/>
        <v>Q3</v>
      </c>
      <c r="J2328" s="175" t="s">
        <v>2241</v>
      </c>
      <c r="K2328" s="175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4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78" t="str">
        <f t="shared" si="464"/>
        <v>1.13</v>
      </c>
      <c r="Z2328" s="26">
        <f t="shared" si="455"/>
        <v>925000</v>
      </c>
      <c r="AA2328" s="16">
        <v>1.1000000000000001</v>
      </c>
      <c r="AB2328" s="35">
        <f t="shared" si="456"/>
        <v>900442.47787610639</v>
      </c>
      <c r="AC2328" s="27">
        <f t="shared" si="457"/>
        <v>162169.69026548677</v>
      </c>
      <c r="AD2328" s="174">
        <v>0.18010000000000001</v>
      </c>
      <c r="AE2328" s="173">
        <f t="shared" si="458"/>
        <v>0</v>
      </c>
      <c r="AF2328" s="173" t="str">
        <f>IF(AND(COUNTIFS($J$18:J2328,J2328)=1,AE2328=1),1,"")</f>
        <v/>
      </c>
      <c r="AG2328" s="173" t="str">
        <f>IF(C2328="","",IF(AND(COUNTIFS($J$18:J2328,J2328)=1,C2328&lt;&gt;""),1,""))</f>
        <v/>
      </c>
      <c r="AH2328" s="173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2">
        <v>2022</v>
      </c>
      <c r="C2329" s="172">
        <v>10</v>
      </c>
      <c r="D2329" s="57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72">
        <v>2022</v>
      </c>
      <c r="G2329" s="172">
        <v>10</v>
      </c>
      <c r="H2329" s="175"/>
      <c r="I2329" s="57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5" t="s">
        <v>2241</v>
      </c>
      <c r="K2329" s="175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ref="P2329:P2392" si="467">IF(M2329="","",IF(AND(N2329&gt;0,L2329&lt;&gt;""),"MAIN UNIT",IF(AND(O2329&gt;0,L2329&lt;&gt;""),"SERVICE/ PARTS","C66 SERVICE/OTHERS")))</f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78" t="str">
        <f t="shared" si="464"/>
        <v>1.13</v>
      </c>
      <c r="Z2329" s="26">
        <f t="shared" ref="Z2329:Z2392" si="468">IF(X2329="","",X2329*MAX(O2329,N2329))</f>
        <v>925000</v>
      </c>
      <c r="AA2329" s="16">
        <v>1.1000000000000001</v>
      </c>
      <c r="AB2329" s="35">
        <f t="shared" ref="AB2329:AB2392" si="469">IF(AND(R2329&lt;&gt;"C66",R2329&lt;&gt;""),Z2329/Y2329*AA2329,"")</f>
        <v>900442.47787610639</v>
      </c>
      <c r="AC2329" s="27">
        <f t="shared" ref="AC2329:AC2392" si="470">IF(R2329&lt;&gt;"",AB2329*AD2329,"")</f>
        <v>162169.69026548677</v>
      </c>
      <c r="AD2329" s="174">
        <v>0.18010000000000001</v>
      </c>
      <c r="AE2329" s="173">
        <f t="shared" ref="AE2329:AE2392" si="471">IF(Q2329="","",IF(Q2329="Yes",1,0))</f>
        <v>0</v>
      </c>
      <c r="AF2329" s="173" t="str">
        <f>IF(AND(COUNTIFS($J$18:J2329,J2329)=1,AE2329=1),1,"")</f>
        <v/>
      </c>
      <c r="AG2329" s="173" t="str">
        <f>IF(C2329="","",IF(AND(COUNTIFS($J$18:J2329,J2329)=1,C2329&lt;&gt;""),1,""))</f>
        <v/>
      </c>
      <c r="AH2329" s="173" t="str">
        <f>IF(G2329="","",IF(AND(COUNTIFS($J$18:J2329,J2329)=1,G2329&lt;&gt;""),1,""))</f>
        <v/>
      </c>
      <c r="AI2329" s="28">
        <f t="shared" ref="AI2329:AI2392" si="472">IF(P2329="C66 SERVICE","",SUMIFS(AB:AB,F:F,F2329,G:G,G2329,E:E,E2329))</f>
        <v>22717528.991150446</v>
      </c>
      <c r="AJ2329" s="28">
        <f t="shared" ref="AJ2329:AJ2392" si="473">IF(P2329="C66 SERVICE","",SUMIFS(AC:AC,F:F,F2329,G:G,G2329,E:E,E2329))</f>
        <v>3947747.192555753</v>
      </c>
      <c r="AK2329" s="29">
        <f t="shared" ref="AK2329:AK2392" si="474">IF(AJ2329&gt;0,AJ2329/AI2329,"")</f>
        <v>0.17377537821536787</v>
      </c>
      <c r="AL2329" s="25"/>
      <c r="AM2329" s="25"/>
      <c r="AN2329" s="25"/>
      <c r="AO2329" s="25"/>
      <c r="AP2329" s="45" t="str">
        <f t="shared" ref="AP2329:AP2392" si="475">IF(F2329="","",F2329&amp;G2329)</f>
        <v>202210</v>
      </c>
      <c r="AQ2329" s="45" t="str">
        <f t="shared" ref="AQ2329:AQ2392" si="476">IF(W2329="","",F2329&amp;G2329&amp;W2329)</f>
        <v>202210RMB</v>
      </c>
    </row>
    <row r="2330" spans="1:43" s="15" customFormat="1">
      <c r="A2330" s="16" t="s">
        <v>41</v>
      </c>
      <c r="B2330" s="172">
        <v>2022</v>
      </c>
      <c r="C2330" s="172">
        <v>10</v>
      </c>
      <c r="D2330" s="57" t="str">
        <f t="shared" si="465"/>
        <v>Q3</v>
      </c>
      <c r="E2330" s="16" t="s">
        <v>41</v>
      </c>
      <c r="F2330" s="172">
        <v>2022</v>
      </c>
      <c r="G2330" s="172">
        <v>10</v>
      </c>
      <c r="H2330" s="175"/>
      <c r="I2330" s="57" t="str">
        <f t="shared" si="466"/>
        <v>Q3</v>
      </c>
      <c r="J2330" s="175" t="s">
        <v>2241</v>
      </c>
      <c r="K2330" s="175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67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78" t="str">
        <f t="shared" si="464"/>
        <v>1.13</v>
      </c>
      <c r="Z2330" s="26">
        <f t="shared" si="468"/>
        <v>710800</v>
      </c>
      <c r="AA2330" s="16">
        <v>1.1000000000000001</v>
      </c>
      <c r="AB2330" s="35">
        <f t="shared" si="469"/>
        <v>691929.20353982307</v>
      </c>
      <c r="AC2330" s="27">
        <f t="shared" si="470"/>
        <v>124616.44955752214</v>
      </c>
      <c r="AD2330" s="174">
        <v>0.18010000000000001</v>
      </c>
      <c r="AE2330" s="173">
        <f t="shared" si="471"/>
        <v>0</v>
      </c>
      <c r="AF2330" s="173" t="str">
        <f>IF(AND(COUNTIFS($J$18:J2330,J2330)=1,AE2330=1),1,"")</f>
        <v/>
      </c>
      <c r="AG2330" s="173" t="str">
        <f>IF(C2330="","",IF(AND(COUNTIFS($J$18:J2330,J2330)=1,C2330&lt;&gt;""),1,""))</f>
        <v/>
      </c>
      <c r="AH2330" s="173" t="str">
        <f>IF(G2330="","",IF(AND(COUNTIFS($J$18:J2330,J2330)=1,G2330&lt;&gt;""),1,""))</f>
        <v/>
      </c>
      <c r="AI2330" s="28">
        <f t="shared" si="472"/>
        <v>22717528.991150446</v>
      </c>
      <c r="AJ2330" s="28">
        <f t="shared" si="473"/>
        <v>3947747.192555753</v>
      </c>
      <c r="AK2330" s="29">
        <f t="shared" si="474"/>
        <v>0.17377537821536787</v>
      </c>
      <c r="AL2330" s="25"/>
      <c r="AM2330" s="25"/>
      <c r="AN2330" s="25"/>
      <c r="AO2330" s="25"/>
      <c r="AP2330" s="45" t="str">
        <f t="shared" si="475"/>
        <v>202210</v>
      </c>
      <c r="AQ2330" s="45" t="str">
        <f t="shared" si="476"/>
        <v>202210RMB</v>
      </c>
    </row>
    <row r="2331" spans="1:43" s="15" customFormat="1">
      <c r="A2331" s="16" t="s">
        <v>41</v>
      </c>
      <c r="B2331" s="172">
        <v>2022</v>
      </c>
      <c r="C2331" s="172">
        <v>10</v>
      </c>
      <c r="D2331" s="57" t="str">
        <f t="shared" si="465"/>
        <v>Q3</v>
      </c>
      <c r="E2331" s="16" t="s">
        <v>41</v>
      </c>
      <c r="F2331" s="172">
        <v>2022</v>
      </c>
      <c r="G2331" s="172">
        <v>10</v>
      </c>
      <c r="H2331" s="175"/>
      <c r="I2331" s="57" t="str">
        <f t="shared" si="466"/>
        <v>Q3</v>
      </c>
      <c r="J2331" s="175" t="s">
        <v>2241</v>
      </c>
      <c r="K2331" s="175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67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78" t="str">
        <f t="shared" si="464"/>
        <v>1.13</v>
      </c>
      <c r="Z2331" s="26">
        <f t="shared" si="468"/>
        <v>710800</v>
      </c>
      <c r="AA2331" s="16">
        <v>1.1000000000000001</v>
      </c>
      <c r="AB2331" s="35">
        <f t="shared" si="469"/>
        <v>691929.20353982307</v>
      </c>
      <c r="AC2331" s="27">
        <f t="shared" si="470"/>
        <v>124616.44955752214</v>
      </c>
      <c r="AD2331" s="174">
        <v>0.18010000000000001</v>
      </c>
      <c r="AE2331" s="173">
        <f t="shared" si="471"/>
        <v>0</v>
      </c>
      <c r="AF2331" s="173" t="str">
        <f>IF(AND(COUNTIFS($J$18:J2331,J2331)=1,AE2331=1),1,"")</f>
        <v/>
      </c>
      <c r="AG2331" s="173" t="str">
        <f>IF(C2331="","",IF(AND(COUNTIFS($J$18:J2331,J2331)=1,C2331&lt;&gt;""),1,""))</f>
        <v/>
      </c>
      <c r="AH2331" s="173" t="str">
        <f>IF(G2331="","",IF(AND(COUNTIFS($J$18:J2331,J2331)=1,G2331&lt;&gt;""),1,""))</f>
        <v/>
      </c>
      <c r="AI2331" s="28">
        <f t="shared" si="472"/>
        <v>22717528.991150446</v>
      </c>
      <c r="AJ2331" s="28">
        <f t="shared" si="473"/>
        <v>3947747.192555753</v>
      </c>
      <c r="AK2331" s="29">
        <f t="shared" si="474"/>
        <v>0.17377537821536787</v>
      </c>
      <c r="AL2331" s="25"/>
      <c r="AM2331" s="25"/>
      <c r="AN2331" s="25"/>
      <c r="AO2331" s="25"/>
      <c r="AP2331" s="45" t="str">
        <f t="shared" si="475"/>
        <v>202210</v>
      </c>
      <c r="AQ2331" s="45" t="str">
        <f t="shared" si="476"/>
        <v>202210RMB</v>
      </c>
    </row>
    <row r="2332" spans="1:43" s="15" customFormat="1">
      <c r="A2332" s="16" t="s">
        <v>41</v>
      </c>
      <c r="B2332" s="172">
        <v>2022</v>
      </c>
      <c r="C2332" s="172">
        <v>10</v>
      </c>
      <c r="D2332" s="57" t="str">
        <f t="shared" si="465"/>
        <v>Q3</v>
      </c>
      <c r="E2332" s="16" t="s">
        <v>41</v>
      </c>
      <c r="F2332" s="172">
        <v>2022</v>
      </c>
      <c r="G2332" s="172">
        <v>10</v>
      </c>
      <c r="H2332" s="175"/>
      <c r="I2332" s="57" t="str">
        <f t="shared" si="466"/>
        <v>Q3</v>
      </c>
      <c r="J2332" s="175" t="s">
        <v>2242</v>
      </c>
      <c r="K2332" s="175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67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78" t="str">
        <f t="shared" si="464"/>
        <v>1.13</v>
      </c>
      <c r="Z2332" s="26">
        <f t="shared" si="468"/>
        <v>430000</v>
      </c>
      <c r="AA2332" s="16">
        <v>1.1000000000000001</v>
      </c>
      <c r="AB2332" s="35">
        <f t="shared" si="469"/>
        <v>418584.07079646026</v>
      </c>
      <c r="AC2332" s="27">
        <f t="shared" si="470"/>
        <v>55755.398230088511</v>
      </c>
      <c r="AD2332" s="174">
        <v>0.13320000000000001</v>
      </c>
      <c r="AE2332" s="173">
        <f t="shared" si="471"/>
        <v>0</v>
      </c>
      <c r="AF2332" s="173" t="str">
        <f>IF(AND(COUNTIFS($J$18:J2332,J2332)=1,AE2332=1),1,"")</f>
        <v/>
      </c>
      <c r="AG2332" s="173">
        <f>IF(C2332="","",IF(AND(COUNTIFS($J$18:J2332,J2332)=1,C2332&lt;&gt;""),1,""))</f>
        <v>1</v>
      </c>
      <c r="AH2332" s="173">
        <f>IF(G2332="","",IF(AND(COUNTIFS($J$18:J2332,J2332)=1,G2332&lt;&gt;""),1,""))</f>
        <v>1</v>
      </c>
      <c r="AI2332" s="28">
        <f t="shared" si="472"/>
        <v>22717528.991150446</v>
      </c>
      <c r="AJ2332" s="28">
        <f t="shared" si="473"/>
        <v>3947747.192555753</v>
      </c>
      <c r="AK2332" s="29">
        <f t="shared" si="474"/>
        <v>0.17377537821536787</v>
      </c>
      <c r="AL2332" s="25"/>
      <c r="AM2332" s="25"/>
      <c r="AN2332" s="25"/>
      <c r="AO2332" s="25"/>
      <c r="AP2332" s="45" t="str">
        <f t="shared" si="475"/>
        <v>202210</v>
      </c>
      <c r="AQ2332" s="45" t="str">
        <f t="shared" si="476"/>
        <v>202210RMB</v>
      </c>
    </row>
    <row r="2333" spans="1:43" s="15" customFormat="1">
      <c r="A2333" s="16" t="s">
        <v>41</v>
      </c>
      <c r="B2333" s="172">
        <v>2022</v>
      </c>
      <c r="C2333" s="172">
        <v>10</v>
      </c>
      <c r="D2333" s="57" t="str">
        <f t="shared" si="465"/>
        <v>Q3</v>
      </c>
      <c r="E2333" s="16" t="s">
        <v>41</v>
      </c>
      <c r="F2333" s="172">
        <v>2022</v>
      </c>
      <c r="G2333" s="172">
        <v>10</v>
      </c>
      <c r="H2333" s="175"/>
      <c r="I2333" s="57" t="str">
        <f t="shared" si="466"/>
        <v>Q3</v>
      </c>
      <c r="J2333" s="175" t="s">
        <v>2243</v>
      </c>
      <c r="K2333" s="175" t="s">
        <v>2244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67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78" t="str">
        <f t="shared" si="464"/>
        <v>1</v>
      </c>
      <c r="Z2333" s="26">
        <f t="shared" si="468"/>
        <v>18000000</v>
      </c>
      <c r="AA2333" s="16">
        <v>5.5399999999999998E-2</v>
      </c>
      <c r="AB2333" s="35">
        <f t="shared" si="469"/>
        <v>997200</v>
      </c>
      <c r="AC2333" s="27">
        <f t="shared" si="470"/>
        <v>80075.16</v>
      </c>
      <c r="AD2333" s="174">
        <v>8.0299999999999996E-2</v>
      </c>
      <c r="AE2333" s="173">
        <f t="shared" si="471"/>
        <v>1</v>
      </c>
      <c r="AF2333" s="173">
        <f>IF(AND(COUNTIFS($J$18:J2333,J2333)=1,AE2333=1),1,"")</f>
        <v>1</v>
      </c>
      <c r="AG2333" s="173">
        <f>IF(C2333="","",IF(AND(COUNTIFS($J$18:J2333,J2333)=1,C2333&lt;&gt;""),1,""))</f>
        <v>1</v>
      </c>
      <c r="AH2333" s="173">
        <f>IF(G2333="","",IF(AND(COUNTIFS($J$18:J2333,J2333)=1,G2333&lt;&gt;""),1,""))</f>
        <v>1</v>
      </c>
      <c r="AI2333" s="28">
        <f t="shared" si="472"/>
        <v>22717528.991150446</v>
      </c>
      <c r="AJ2333" s="28">
        <f t="shared" si="473"/>
        <v>3947747.192555753</v>
      </c>
      <c r="AK2333" s="29">
        <f t="shared" si="474"/>
        <v>0.17377537821536787</v>
      </c>
      <c r="AL2333" s="25"/>
      <c r="AM2333" s="25"/>
      <c r="AN2333" s="25"/>
      <c r="AO2333" s="25"/>
      <c r="AP2333" s="45" t="str">
        <f t="shared" si="475"/>
        <v>202210</v>
      </c>
      <c r="AQ2333" s="45" t="str">
        <f t="shared" si="476"/>
        <v>202210JPY</v>
      </c>
    </row>
    <row r="2334" spans="1:43" s="15" customFormat="1">
      <c r="A2334" s="16" t="s">
        <v>41</v>
      </c>
      <c r="B2334" s="172">
        <v>2022</v>
      </c>
      <c r="C2334" s="172">
        <v>10</v>
      </c>
      <c r="D2334" s="57" t="str">
        <f t="shared" si="465"/>
        <v>Q3</v>
      </c>
      <c r="E2334" s="16" t="s">
        <v>41</v>
      </c>
      <c r="F2334" s="172">
        <v>2022</v>
      </c>
      <c r="G2334" s="172">
        <v>10</v>
      </c>
      <c r="H2334" s="175"/>
      <c r="I2334" s="57" t="str">
        <f t="shared" si="466"/>
        <v>Q3</v>
      </c>
      <c r="J2334" s="175" t="s">
        <v>2243</v>
      </c>
      <c r="K2334" s="175" t="s">
        <v>2244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67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78" t="str">
        <f t="shared" ref="Y2334:Y2371" si="477">IF(W2334="RMB","1.13", "1")</f>
        <v>1</v>
      </c>
      <c r="Z2334" s="26">
        <f t="shared" si="468"/>
        <v>11500000</v>
      </c>
      <c r="AA2334" s="16">
        <v>5.5399999999999998E-2</v>
      </c>
      <c r="AB2334" s="35">
        <f t="shared" si="469"/>
        <v>637100</v>
      </c>
      <c r="AC2334" s="27">
        <f t="shared" si="470"/>
        <v>51159.13</v>
      </c>
      <c r="AD2334" s="174">
        <v>8.0299999999999996E-2</v>
      </c>
      <c r="AE2334" s="173">
        <f t="shared" si="471"/>
        <v>1</v>
      </c>
      <c r="AF2334" s="173" t="str">
        <f>IF(AND(COUNTIFS($J$18:J2334,J2334)=1,AE2334=1),1,"")</f>
        <v/>
      </c>
      <c r="AG2334" s="173" t="str">
        <f>IF(C2334="","",IF(AND(COUNTIFS($J$18:J2334,J2334)=1,C2334&lt;&gt;""),1,""))</f>
        <v/>
      </c>
      <c r="AH2334" s="173" t="str">
        <f>IF(G2334="","",IF(AND(COUNTIFS($J$18:J2334,J2334)=1,G2334&lt;&gt;""),1,""))</f>
        <v/>
      </c>
      <c r="AI2334" s="28">
        <f t="shared" si="472"/>
        <v>22717528.991150446</v>
      </c>
      <c r="AJ2334" s="28">
        <f t="shared" si="473"/>
        <v>3947747.192555753</v>
      </c>
      <c r="AK2334" s="29">
        <f t="shared" si="474"/>
        <v>0.17377537821536787</v>
      </c>
      <c r="AL2334" s="25"/>
      <c r="AM2334" s="25"/>
      <c r="AN2334" s="25"/>
      <c r="AO2334" s="25"/>
      <c r="AP2334" s="45" t="str">
        <f t="shared" si="475"/>
        <v>202210</v>
      </c>
      <c r="AQ2334" s="45" t="str">
        <f t="shared" si="476"/>
        <v>202210JPY</v>
      </c>
    </row>
    <row r="2335" spans="1:43" s="15" customFormat="1">
      <c r="A2335" s="16" t="s">
        <v>41</v>
      </c>
      <c r="B2335" s="172">
        <v>2022</v>
      </c>
      <c r="C2335" s="172">
        <v>8</v>
      </c>
      <c r="D2335" s="57" t="str">
        <f t="shared" si="465"/>
        <v>Q2</v>
      </c>
      <c r="E2335" s="16" t="s">
        <v>41</v>
      </c>
      <c r="F2335" s="172">
        <v>2022</v>
      </c>
      <c r="G2335" s="172">
        <v>11</v>
      </c>
      <c r="H2335" s="175"/>
      <c r="I2335" s="57" t="str">
        <f t="shared" si="466"/>
        <v>Q3</v>
      </c>
      <c r="J2335" s="175" t="s">
        <v>2245</v>
      </c>
      <c r="K2335" s="175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67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78" t="str">
        <f t="shared" si="477"/>
        <v>1.13</v>
      </c>
      <c r="Z2335" s="26">
        <f t="shared" si="468"/>
        <v>1133889</v>
      </c>
      <c r="AA2335" s="16">
        <v>1.08</v>
      </c>
      <c r="AB2335" s="35">
        <f t="shared" si="469"/>
        <v>1083716.9203539826</v>
      </c>
      <c r="AC2335" s="27">
        <f t="shared" si="470"/>
        <v>164941.71527787615</v>
      </c>
      <c r="AD2335" s="174">
        <v>0.1522</v>
      </c>
      <c r="AE2335" s="173">
        <f t="shared" si="471"/>
        <v>0</v>
      </c>
      <c r="AF2335" s="173" t="str">
        <f>IF(AND(COUNTIFS($J$18:J2335,J2335)=1,AE2335=1),1,"")</f>
        <v/>
      </c>
      <c r="AG2335" s="173">
        <f>IF(C2335="","",IF(AND(COUNTIFS($J$18:J2335,J2335)=1,C2335&lt;&gt;""),1,""))</f>
        <v>1</v>
      </c>
      <c r="AH2335" s="173">
        <f>IF(G2335="","",IF(AND(COUNTIFS($J$18:J2335,J2335)=1,G2335&lt;&gt;""),1,""))</f>
        <v>1</v>
      </c>
      <c r="AI2335" s="28">
        <f t="shared" si="472"/>
        <v>31017966.201968145</v>
      </c>
      <c r="AJ2335" s="28">
        <f t="shared" si="473"/>
        <v>4704250.3347305888</v>
      </c>
      <c r="AK2335" s="29">
        <f t="shared" si="474"/>
        <v>0.15166211427595455</v>
      </c>
      <c r="AL2335" s="25"/>
      <c r="AM2335" s="25"/>
      <c r="AN2335" s="25"/>
      <c r="AO2335" s="25"/>
      <c r="AP2335" s="45" t="str">
        <f t="shared" si="475"/>
        <v>202211</v>
      </c>
      <c r="AQ2335" s="45" t="str">
        <f t="shared" si="476"/>
        <v>202211RMB</v>
      </c>
    </row>
    <row r="2336" spans="1:43" s="15" customFormat="1">
      <c r="A2336" s="16" t="s">
        <v>41</v>
      </c>
      <c r="B2336" s="172">
        <v>2022</v>
      </c>
      <c r="C2336" s="172">
        <v>8</v>
      </c>
      <c r="D2336" s="57" t="str">
        <f t="shared" si="465"/>
        <v>Q2</v>
      </c>
      <c r="E2336" s="16" t="s">
        <v>41</v>
      </c>
      <c r="F2336" s="172">
        <v>2022</v>
      </c>
      <c r="G2336" s="172">
        <v>11</v>
      </c>
      <c r="H2336" s="175"/>
      <c r="I2336" s="57" t="str">
        <f t="shared" si="466"/>
        <v>Q3</v>
      </c>
      <c r="J2336" s="175" t="s">
        <v>2245</v>
      </c>
      <c r="K2336" s="175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67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78" t="str">
        <f t="shared" si="477"/>
        <v>1.13</v>
      </c>
      <c r="Z2336" s="26">
        <f t="shared" si="468"/>
        <v>545000</v>
      </c>
      <c r="AA2336" s="16">
        <v>1.08</v>
      </c>
      <c r="AB2336" s="35">
        <f t="shared" si="469"/>
        <v>520884.95575221244</v>
      </c>
      <c r="AC2336" s="27">
        <f t="shared" si="470"/>
        <v>79278.69026548673</v>
      </c>
      <c r="AD2336" s="174">
        <v>0.1522</v>
      </c>
      <c r="AE2336" s="173">
        <f t="shared" si="471"/>
        <v>0</v>
      </c>
      <c r="AF2336" s="173" t="str">
        <f>IF(AND(COUNTIFS($J$18:J2336,J2336)=1,AE2336=1),1,"")</f>
        <v/>
      </c>
      <c r="AG2336" s="173" t="str">
        <f>IF(C2336="","",IF(AND(COUNTIFS($J$18:J2336,J2336)=1,C2336&lt;&gt;""),1,""))</f>
        <v/>
      </c>
      <c r="AH2336" s="173" t="str">
        <f>IF(G2336="","",IF(AND(COUNTIFS($J$18:J2336,J2336)=1,G2336&lt;&gt;""),1,""))</f>
        <v/>
      </c>
      <c r="AI2336" s="28">
        <f t="shared" si="472"/>
        <v>31017966.201968145</v>
      </c>
      <c r="AJ2336" s="28">
        <f t="shared" si="473"/>
        <v>4704250.3347305888</v>
      </c>
      <c r="AK2336" s="29">
        <f t="shared" si="474"/>
        <v>0.15166211427595455</v>
      </c>
      <c r="AL2336" s="25"/>
      <c r="AM2336" s="25"/>
      <c r="AN2336" s="25"/>
      <c r="AO2336" s="25"/>
      <c r="AP2336" s="45" t="str">
        <f t="shared" si="475"/>
        <v>202211</v>
      </c>
      <c r="AQ2336" s="45" t="str">
        <f t="shared" si="476"/>
        <v>202211RMB</v>
      </c>
    </row>
    <row r="2337" spans="1:43" s="15" customFormat="1">
      <c r="A2337" s="16" t="s">
        <v>41</v>
      </c>
      <c r="B2337" s="172">
        <v>2022</v>
      </c>
      <c r="C2337" s="172">
        <v>8</v>
      </c>
      <c r="D2337" s="57" t="str">
        <f t="shared" si="465"/>
        <v>Q2</v>
      </c>
      <c r="E2337" s="16" t="s">
        <v>41</v>
      </c>
      <c r="F2337" s="172">
        <v>2022</v>
      </c>
      <c r="G2337" s="172">
        <v>11</v>
      </c>
      <c r="H2337" s="175"/>
      <c r="I2337" s="57" t="str">
        <f t="shared" si="466"/>
        <v>Q3</v>
      </c>
      <c r="J2337" s="175" t="s">
        <v>2245</v>
      </c>
      <c r="K2337" s="175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67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78" t="str">
        <f t="shared" si="477"/>
        <v>1.13</v>
      </c>
      <c r="Z2337" s="26">
        <f t="shared" si="468"/>
        <v>680000</v>
      </c>
      <c r="AA2337" s="16">
        <v>1.08</v>
      </c>
      <c r="AB2337" s="35">
        <f t="shared" si="469"/>
        <v>649911.50442477886</v>
      </c>
      <c r="AC2337" s="27">
        <f t="shared" si="470"/>
        <v>98916.530973451343</v>
      </c>
      <c r="AD2337" s="174">
        <v>0.1522</v>
      </c>
      <c r="AE2337" s="173">
        <f t="shared" si="471"/>
        <v>0</v>
      </c>
      <c r="AF2337" s="173" t="str">
        <f>IF(AND(COUNTIFS($J$18:J2337,J2337)=1,AE2337=1),1,"")</f>
        <v/>
      </c>
      <c r="AG2337" s="173" t="str">
        <f>IF(C2337="","",IF(AND(COUNTIFS($J$18:J2337,J2337)=1,C2337&lt;&gt;""),1,""))</f>
        <v/>
      </c>
      <c r="AH2337" s="173" t="str">
        <f>IF(G2337="","",IF(AND(COUNTIFS($J$18:J2337,J2337)=1,G2337&lt;&gt;""),1,""))</f>
        <v/>
      </c>
      <c r="AI2337" s="28">
        <f t="shared" si="472"/>
        <v>31017966.201968145</v>
      </c>
      <c r="AJ2337" s="28">
        <f t="shared" si="473"/>
        <v>4704250.3347305888</v>
      </c>
      <c r="AK2337" s="29">
        <f t="shared" si="474"/>
        <v>0.15166211427595455</v>
      </c>
      <c r="AL2337" s="25"/>
      <c r="AM2337" s="25"/>
      <c r="AN2337" s="25"/>
      <c r="AO2337" s="25"/>
      <c r="AP2337" s="45" t="str">
        <f t="shared" si="475"/>
        <v>202211</v>
      </c>
      <c r="AQ2337" s="45" t="str">
        <f t="shared" si="476"/>
        <v>202211RMB</v>
      </c>
    </row>
    <row r="2338" spans="1:43" s="15" customFormat="1">
      <c r="A2338" s="16" t="s">
        <v>41</v>
      </c>
      <c r="B2338" s="172">
        <v>2022</v>
      </c>
      <c r="C2338" s="172">
        <v>8</v>
      </c>
      <c r="D2338" s="57" t="str">
        <f t="shared" si="465"/>
        <v>Q2</v>
      </c>
      <c r="E2338" s="16" t="s">
        <v>41</v>
      </c>
      <c r="F2338" s="172">
        <v>2022</v>
      </c>
      <c r="G2338" s="172">
        <v>11</v>
      </c>
      <c r="H2338" s="175"/>
      <c r="I2338" s="57" t="str">
        <f t="shared" si="466"/>
        <v>Q3</v>
      </c>
      <c r="J2338" s="175" t="s">
        <v>2246</v>
      </c>
      <c r="K2338" s="175" t="s">
        <v>2247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67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78" t="str">
        <f t="shared" si="477"/>
        <v>1</v>
      </c>
      <c r="Z2338" s="26">
        <f t="shared" si="468"/>
        <v>20507500</v>
      </c>
      <c r="AA2338" s="16">
        <v>5.4100000000000002E-2</v>
      </c>
      <c r="AB2338" s="35">
        <f t="shared" si="469"/>
        <v>1109455.75</v>
      </c>
      <c r="AC2338" s="27">
        <f t="shared" si="470"/>
        <v>177734.81115000002</v>
      </c>
      <c r="AD2338" s="174">
        <v>0.16020000000000001</v>
      </c>
      <c r="AE2338" s="173">
        <f t="shared" si="471"/>
        <v>0</v>
      </c>
      <c r="AF2338" s="173" t="str">
        <f>IF(AND(COUNTIFS($J$18:J2338,J2338)=1,AE2338=1),1,"")</f>
        <v/>
      </c>
      <c r="AG2338" s="173">
        <f>IF(C2338="","",IF(AND(COUNTIFS($J$18:J2338,J2338)=1,C2338&lt;&gt;""),1,""))</f>
        <v>1</v>
      </c>
      <c r="AH2338" s="173">
        <f>IF(G2338="","",IF(AND(COUNTIFS($J$18:J2338,J2338)=1,G2338&lt;&gt;""),1,""))</f>
        <v>1</v>
      </c>
      <c r="AI2338" s="28">
        <f t="shared" si="472"/>
        <v>31017966.201968145</v>
      </c>
      <c r="AJ2338" s="28">
        <f t="shared" si="473"/>
        <v>4704250.3347305888</v>
      </c>
      <c r="AK2338" s="29">
        <f t="shared" si="474"/>
        <v>0.15166211427595455</v>
      </c>
      <c r="AL2338" s="25"/>
      <c r="AM2338" s="25"/>
      <c r="AN2338" s="25"/>
      <c r="AO2338" s="25"/>
      <c r="AP2338" s="45" t="str">
        <f t="shared" si="475"/>
        <v>202211</v>
      </c>
      <c r="AQ2338" s="45" t="str">
        <f t="shared" si="476"/>
        <v>202211JPY</v>
      </c>
    </row>
    <row r="2339" spans="1:43" s="15" customFormat="1">
      <c r="A2339" s="16" t="s">
        <v>41</v>
      </c>
      <c r="B2339" s="172">
        <v>2022</v>
      </c>
      <c r="C2339" s="172">
        <v>8</v>
      </c>
      <c r="D2339" s="57" t="str">
        <f t="shared" si="465"/>
        <v>Q2</v>
      </c>
      <c r="E2339" s="16" t="s">
        <v>41</v>
      </c>
      <c r="F2339" s="172">
        <v>2022</v>
      </c>
      <c r="G2339" s="172">
        <v>11</v>
      </c>
      <c r="H2339" s="175"/>
      <c r="I2339" s="57" t="str">
        <f t="shared" si="466"/>
        <v>Q3</v>
      </c>
      <c r="J2339" s="175" t="s">
        <v>2246</v>
      </c>
      <c r="K2339" s="175" t="s">
        <v>2247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67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78" t="str">
        <f t="shared" si="477"/>
        <v>1</v>
      </c>
      <c r="Z2339" s="26">
        <f t="shared" si="468"/>
        <v>20507500</v>
      </c>
      <c r="AA2339" s="16">
        <v>5.4100000000000002E-2</v>
      </c>
      <c r="AB2339" s="35">
        <f t="shared" si="469"/>
        <v>1109455.75</v>
      </c>
      <c r="AC2339" s="27">
        <f t="shared" si="470"/>
        <v>177734.81115000002</v>
      </c>
      <c r="AD2339" s="174">
        <v>0.16020000000000001</v>
      </c>
      <c r="AE2339" s="173">
        <f t="shared" si="471"/>
        <v>0</v>
      </c>
      <c r="AF2339" s="173" t="str">
        <f>IF(AND(COUNTIFS($J$18:J2339,J2339)=1,AE2339=1),1,"")</f>
        <v/>
      </c>
      <c r="AG2339" s="173" t="str">
        <f>IF(C2339="","",IF(AND(COUNTIFS($J$18:J2339,J2339)=1,C2339&lt;&gt;""),1,""))</f>
        <v/>
      </c>
      <c r="AH2339" s="173" t="str">
        <f>IF(G2339="","",IF(AND(COUNTIFS($J$18:J2339,J2339)=1,G2339&lt;&gt;""),1,""))</f>
        <v/>
      </c>
      <c r="AI2339" s="28">
        <f t="shared" si="472"/>
        <v>31017966.201968145</v>
      </c>
      <c r="AJ2339" s="28">
        <f t="shared" si="473"/>
        <v>4704250.3347305888</v>
      </c>
      <c r="AK2339" s="29">
        <f t="shared" si="474"/>
        <v>0.15166211427595455</v>
      </c>
      <c r="AL2339" s="25"/>
      <c r="AM2339" s="25"/>
      <c r="AN2339" s="25"/>
      <c r="AO2339" s="25"/>
      <c r="AP2339" s="45" t="str">
        <f t="shared" si="475"/>
        <v>202211</v>
      </c>
      <c r="AQ2339" s="45" t="str">
        <f t="shared" si="476"/>
        <v>202211JPY</v>
      </c>
    </row>
    <row r="2340" spans="1:43" s="15" customFormat="1">
      <c r="A2340" s="16" t="s">
        <v>41</v>
      </c>
      <c r="B2340" s="172">
        <v>2022</v>
      </c>
      <c r="C2340" s="172">
        <v>9</v>
      </c>
      <c r="D2340" s="57" t="str">
        <f t="shared" si="465"/>
        <v>Q2</v>
      </c>
      <c r="E2340" s="16" t="s">
        <v>41</v>
      </c>
      <c r="F2340" s="172">
        <v>2022</v>
      </c>
      <c r="G2340" s="172">
        <v>11</v>
      </c>
      <c r="H2340" s="175"/>
      <c r="I2340" s="57" t="str">
        <f t="shared" si="466"/>
        <v>Q3</v>
      </c>
      <c r="J2340" s="175" t="s">
        <v>2248</v>
      </c>
      <c r="K2340" s="175" t="s">
        <v>2247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67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78" t="str">
        <f t="shared" si="477"/>
        <v>1</v>
      </c>
      <c r="Z2340" s="26">
        <f t="shared" si="468"/>
        <v>11425308.710000001</v>
      </c>
      <c r="AA2340" s="16">
        <v>5.4100000000000002E-2</v>
      </c>
      <c r="AB2340" s="35">
        <f t="shared" si="469"/>
        <v>618109.20121100009</v>
      </c>
      <c r="AC2340" s="27">
        <f t="shared" si="470"/>
        <v>60883.756319283515</v>
      </c>
      <c r="AD2340" s="174">
        <v>9.8500000000000004E-2</v>
      </c>
      <c r="AE2340" s="173">
        <f t="shared" si="471"/>
        <v>0</v>
      </c>
      <c r="AF2340" s="173" t="str">
        <f>IF(AND(COUNTIFS($J$18:J2340,J2340)=1,AE2340=1),1,"")</f>
        <v/>
      </c>
      <c r="AG2340" s="173">
        <f>IF(C2340="","",IF(AND(COUNTIFS($J$18:J2340,J2340)=1,C2340&lt;&gt;""),1,""))</f>
        <v>1</v>
      </c>
      <c r="AH2340" s="173">
        <f>IF(G2340="","",IF(AND(COUNTIFS($J$18:J2340,J2340)=1,G2340&lt;&gt;""),1,""))</f>
        <v>1</v>
      </c>
      <c r="AI2340" s="28">
        <f t="shared" si="472"/>
        <v>31017966.201968145</v>
      </c>
      <c r="AJ2340" s="28">
        <f t="shared" si="473"/>
        <v>4704250.3347305888</v>
      </c>
      <c r="AK2340" s="29">
        <f t="shared" si="474"/>
        <v>0.15166211427595455</v>
      </c>
      <c r="AL2340" s="25"/>
      <c r="AM2340" s="25"/>
      <c r="AN2340" s="25"/>
      <c r="AO2340" s="25"/>
      <c r="AP2340" s="45" t="str">
        <f t="shared" si="475"/>
        <v>202211</v>
      </c>
      <c r="AQ2340" s="45" t="str">
        <f t="shared" si="476"/>
        <v>202211JPY</v>
      </c>
    </row>
    <row r="2341" spans="1:43" s="15" customFormat="1">
      <c r="A2341" s="16" t="s">
        <v>41</v>
      </c>
      <c r="B2341" s="172">
        <v>2022</v>
      </c>
      <c r="C2341" s="172">
        <v>9</v>
      </c>
      <c r="D2341" s="57" t="str">
        <f t="shared" si="465"/>
        <v>Q2</v>
      </c>
      <c r="E2341" s="16" t="s">
        <v>41</v>
      </c>
      <c r="F2341" s="172">
        <v>2022</v>
      </c>
      <c r="G2341" s="172">
        <v>11</v>
      </c>
      <c r="H2341" s="175"/>
      <c r="I2341" s="57" t="str">
        <f t="shared" si="466"/>
        <v>Q3</v>
      </c>
      <c r="J2341" s="175" t="s">
        <v>2248</v>
      </c>
      <c r="K2341" s="175" t="s">
        <v>2247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67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78" t="str">
        <f t="shared" si="477"/>
        <v>1</v>
      </c>
      <c r="Z2341" s="26">
        <f t="shared" si="468"/>
        <v>11425308.710000001</v>
      </c>
      <c r="AA2341" s="16">
        <v>5.4100000000000002E-2</v>
      </c>
      <c r="AB2341" s="35">
        <f t="shared" si="469"/>
        <v>618109.20121100009</v>
      </c>
      <c r="AC2341" s="27">
        <f t="shared" si="470"/>
        <v>60883.756319283515</v>
      </c>
      <c r="AD2341" s="174">
        <v>9.8500000000000004E-2</v>
      </c>
      <c r="AE2341" s="173">
        <f t="shared" si="471"/>
        <v>0</v>
      </c>
      <c r="AF2341" s="173" t="str">
        <f>IF(AND(COUNTIFS($J$18:J2341,J2341)=1,AE2341=1),1,"")</f>
        <v/>
      </c>
      <c r="AG2341" s="173" t="str">
        <f>IF(C2341="","",IF(AND(COUNTIFS($J$18:J2341,J2341)=1,C2341&lt;&gt;""),1,""))</f>
        <v/>
      </c>
      <c r="AH2341" s="173" t="str">
        <f>IF(G2341="","",IF(AND(COUNTIFS($J$18:J2341,J2341)=1,G2341&lt;&gt;""),1,""))</f>
        <v/>
      </c>
      <c r="AI2341" s="28">
        <f t="shared" si="472"/>
        <v>31017966.201968145</v>
      </c>
      <c r="AJ2341" s="28">
        <f t="shared" si="473"/>
        <v>4704250.3347305888</v>
      </c>
      <c r="AK2341" s="29">
        <f t="shared" si="474"/>
        <v>0.15166211427595455</v>
      </c>
      <c r="AL2341" s="25"/>
      <c r="AM2341" s="25"/>
      <c r="AN2341" s="25"/>
      <c r="AO2341" s="25"/>
      <c r="AP2341" s="45" t="str">
        <f t="shared" si="475"/>
        <v>202211</v>
      </c>
      <c r="AQ2341" s="45" t="str">
        <f t="shared" si="476"/>
        <v>202211JPY</v>
      </c>
    </row>
    <row r="2342" spans="1:43" s="15" customFormat="1">
      <c r="A2342" s="16" t="s">
        <v>41</v>
      </c>
      <c r="B2342" s="172">
        <v>2022</v>
      </c>
      <c r="C2342" s="172">
        <v>9</v>
      </c>
      <c r="D2342" s="57" t="str">
        <f t="shared" si="465"/>
        <v>Q2</v>
      </c>
      <c r="E2342" s="16" t="s">
        <v>41</v>
      </c>
      <c r="F2342" s="172">
        <v>2022</v>
      </c>
      <c r="G2342" s="172">
        <v>11</v>
      </c>
      <c r="H2342" s="175"/>
      <c r="I2342" s="57" t="str">
        <f t="shared" si="466"/>
        <v>Q3</v>
      </c>
      <c r="J2342" s="175" t="s">
        <v>2248</v>
      </c>
      <c r="K2342" s="175" t="s">
        <v>2247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67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78" t="str">
        <f t="shared" si="477"/>
        <v>1</v>
      </c>
      <c r="Z2342" s="26">
        <f t="shared" si="468"/>
        <v>7202455.29</v>
      </c>
      <c r="AA2342" s="16">
        <v>5.4100000000000002E-2</v>
      </c>
      <c r="AB2342" s="35">
        <f t="shared" si="469"/>
        <v>389652.83118899999</v>
      </c>
      <c r="AC2342" s="27">
        <f t="shared" si="470"/>
        <v>38380.803872116499</v>
      </c>
      <c r="AD2342" s="174">
        <v>9.8500000000000004E-2</v>
      </c>
      <c r="AE2342" s="173">
        <f t="shared" si="471"/>
        <v>0</v>
      </c>
      <c r="AF2342" s="173" t="str">
        <f>IF(AND(COUNTIFS($J$18:J2342,J2342)=1,AE2342=1),1,"")</f>
        <v/>
      </c>
      <c r="AG2342" s="173" t="str">
        <f>IF(C2342="","",IF(AND(COUNTIFS($J$18:J2342,J2342)=1,C2342&lt;&gt;""),1,""))</f>
        <v/>
      </c>
      <c r="AH2342" s="173" t="str">
        <f>IF(G2342="","",IF(AND(COUNTIFS($J$18:J2342,J2342)=1,G2342&lt;&gt;""),1,""))</f>
        <v/>
      </c>
      <c r="AI2342" s="28">
        <f t="shared" si="472"/>
        <v>31017966.201968145</v>
      </c>
      <c r="AJ2342" s="28">
        <f t="shared" si="473"/>
        <v>4704250.3347305888</v>
      </c>
      <c r="AK2342" s="29">
        <f t="shared" si="474"/>
        <v>0.15166211427595455</v>
      </c>
      <c r="AL2342" s="25"/>
      <c r="AM2342" s="25"/>
      <c r="AN2342" s="25"/>
      <c r="AO2342" s="25"/>
      <c r="AP2342" s="45" t="str">
        <f t="shared" si="475"/>
        <v>202211</v>
      </c>
      <c r="AQ2342" s="45" t="str">
        <f t="shared" si="476"/>
        <v>202211JPY</v>
      </c>
    </row>
    <row r="2343" spans="1:43" s="15" customFormat="1">
      <c r="A2343" s="16" t="s">
        <v>41</v>
      </c>
      <c r="B2343" s="172">
        <v>2022</v>
      </c>
      <c r="C2343" s="172">
        <v>9</v>
      </c>
      <c r="D2343" s="57" t="str">
        <f t="shared" si="465"/>
        <v>Q2</v>
      </c>
      <c r="E2343" s="16" t="s">
        <v>41</v>
      </c>
      <c r="F2343" s="172">
        <v>2022</v>
      </c>
      <c r="G2343" s="172">
        <v>11</v>
      </c>
      <c r="H2343" s="175"/>
      <c r="I2343" s="57" t="str">
        <f t="shared" si="466"/>
        <v>Q3</v>
      </c>
      <c r="J2343" s="175" t="s">
        <v>2248</v>
      </c>
      <c r="K2343" s="175" t="s">
        <v>2247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67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78" t="str">
        <f t="shared" si="477"/>
        <v>1</v>
      </c>
      <c r="Z2343" s="26">
        <f t="shared" si="468"/>
        <v>7202455.29</v>
      </c>
      <c r="AA2343" s="16">
        <v>5.4100000000000002E-2</v>
      </c>
      <c r="AB2343" s="35">
        <f t="shared" si="469"/>
        <v>389652.83118899999</v>
      </c>
      <c r="AC2343" s="27">
        <f t="shared" si="470"/>
        <v>38380.803872116499</v>
      </c>
      <c r="AD2343" s="174">
        <v>9.8500000000000004E-2</v>
      </c>
      <c r="AE2343" s="173">
        <f t="shared" si="471"/>
        <v>0</v>
      </c>
      <c r="AF2343" s="173" t="str">
        <f>IF(AND(COUNTIFS($J$18:J2343,J2343)=1,AE2343=1),1,"")</f>
        <v/>
      </c>
      <c r="AG2343" s="173" t="str">
        <f>IF(C2343="","",IF(AND(COUNTIFS($J$18:J2343,J2343)=1,C2343&lt;&gt;""),1,""))</f>
        <v/>
      </c>
      <c r="AH2343" s="173" t="str">
        <f>IF(G2343="","",IF(AND(COUNTIFS($J$18:J2343,J2343)=1,G2343&lt;&gt;""),1,""))</f>
        <v/>
      </c>
      <c r="AI2343" s="28">
        <f t="shared" si="472"/>
        <v>31017966.201968145</v>
      </c>
      <c r="AJ2343" s="28">
        <f t="shared" si="473"/>
        <v>4704250.3347305888</v>
      </c>
      <c r="AK2343" s="29">
        <f t="shared" si="474"/>
        <v>0.15166211427595455</v>
      </c>
      <c r="AL2343" s="25"/>
      <c r="AM2343" s="25"/>
      <c r="AN2343" s="25"/>
      <c r="AO2343" s="25"/>
      <c r="AP2343" s="45" t="str">
        <f t="shared" si="475"/>
        <v>202211</v>
      </c>
      <c r="AQ2343" s="45" t="str">
        <f t="shared" si="476"/>
        <v>202211JPY</v>
      </c>
    </row>
    <row r="2344" spans="1:43" s="15" customFormat="1">
      <c r="A2344" s="16" t="s">
        <v>41</v>
      </c>
      <c r="B2344" s="172">
        <v>2022</v>
      </c>
      <c r="C2344" s="172">
        <v>10</v>
      </c>
      <c r="D2344" s="57" t="str">
        <f t="shared" si="465"/>
        <v>Q3</v>
      </c>
      <c r="E2344" s="16" t="s">
        <v>41</v>
      </c>
      <c r="F2344" s="172">
        <v>2022</v>
      </c>
      <c r="G2344" s="172">
        <v>11</v>
      </c>
      <c r="H2344" s="175"/>
      <c r="I2344" s="57" t="str">
        <f t="shared" si="466"/>
        <v>Q3</v>
      </c>
      <c r="J2344" s="175" t="s">
        <v>2249</v>
      </c>
      <c r="K2344" s="175" t="s">
        <v>2250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67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78" t="str">
        <f t="shared" si="477"/>
        <v>1.13</v>
      </c>
      <c r="Z2344" s="26">
        <f t="shared" si="468"/>
        <v>650000</v>
      </c>
      <c r="AA2344" s="16">
        <v>1.08</v>
      </c>
      <c r="AB2344" s="35">
        <f t="shared" si="469"/>
        <v>621238.93805309746</v>
      </c>
      <c r="AC2344" s="27">
        <f t="shared" si="470"/>
        <v>93931.327433628336</v>
      </c>
      <c r="AD2344" s="174">
        <v>0.1512</v>
      </c>
      <c r="AE2344" s="173">
        <f t="shared" si="471"/>
        <v>1</v>
      </c>
      <c r="AF2344" s="173">
        <f>IF(AND(COUNTIFS($J$18:J2344,J2344)=1,AE2344=1),1,"")</f>
        <v>1</v>
      </c>
      <c r="AG2344" s="173">
        <f>IF(C2344="","",IF(AND(COUNTIFS($J$18:J2344,J2344)=1,C2344&lt;&gt;""),1,""))</f>
        <v>1</v>
      </c>
      <c r="AH2344" s="173">
        <f>IF(G2344="","",IF(AND(COUNTIFS($J$18:J2344,J2344)=1,G2344&lt;&gt;""),1,""))</f>
        <v>1</v>
      </c>
      <c r="AI2344" s="28">
        <f t="shared" si="472"/>
        <v>31017966.201968145</v>
      </c>
      <c r="AJ2344" s="28">
        <f t="shared" si="473"/>
        <v>4704250.3347305888</v>
      </c>
      <c r="AK2344" s="29">
        <f t="shared" si="474"/>
        <v>0.15166211427595455</v>
      </c>
      <c r="AL2344" s="25"/>
      <c r="AM2344" s="25"/>
      <c r="AN2344" s="25"/>
      <c r="AO2344" s="25"/>
      <c r="AP2344" s="45" t="str">
        <f t="shared" si="475"/>
        <v>202211</v>
      </c>
      <c r="AQ2344" s="45" t="str">
        <f t="shared" si="476"/>
        <v>202211RMB</v>
      </c>
    </row>
    <row r="2345" spans="1:43" s="15" customFormat="1">
      <c r="A2345" s="16" t="s">
        <v>41</v>
      </c>
      <c r="B2345" s="172">
        <v>2022</v>
      </c>
      <c r="C2345" s="172">
        <v>10</v>
      </c>
      <c r="D2345" s="57" t="str">
        <f t="shared" si="465"/>
        <v>Q3</v>
      </c>
      <c r="E2345" s="16" t="s">
        <v>41</v>
      </c>
      <c r="F2345" s="172">
        <v>2022</v>
      </c>
      <c r="G2345" s="172">
        <v>11</v>
      </c>
      <c r="H2345" s="175"/>
      <c r="I2345" s="57" t="str">
        <f t="shared" si="466"/>
        <v>Q3</v>
      </c>
      <c r="J2345" s="175" t="s">
        <v>2249</v>
      </c>
      <c r="K2345" s="175" t="s">
        <v>2250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67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78" t="str">
        <f t="shared" si="477"/>
        <v>1.13</v>
      </c>
      <c r="Z2345" s="26">
        <f t="shared" si="468"/>
        <v>820000</v>
      </c>
      <c r="AA2345" s="16">
        <v>1.08</v>
      </c>
      <c r="AB2345" s="35">
        <f t="shared" si="469"/>
        <v>783716.81415929226</v>
      </c>
      <c r="AC2345" s="27">
        <f t="shared" si="470"/>
        <v>118497.98230088499</v>
      </c>
      <c r="AD2345" s="174">
        <v>0.1512</v>
      </c>
      <c r="AE2345" s="173">
        <f t="shared" si="471"/>
        <v>1</v>
      </c>
      <c r="AF2345" s="173" t="str">
        <f>IF(AND(COUNTIFS($J$18:J2345,J2345)=1,AE2345=1),1,"")</f>
        <v/>
      </c>
      <c r="AG2345" s="173" t="str">
        <f>IF(C2345="","",IF(AND(COUNTIFS($J$18:J2345,J2345)=1,C2345&lt;&gt;""),1,""))</f>
        <v/>
      </c>
      <c r="AH2345" s="173" t="str">
        <f>IF(G2345="","",IF(AND(COUNTIFS($J$18:J2345,J2345)=1,G2345&lt;&gt;""),1,""))</f>
        <v/>
      </c>
      <c r="AI2345" s="28">
        <f t="shared" si="472"/>
        <v>31017966.201968145</v>
      </c>
      <c r="AJ2345" s="28">
        <f t="shared" si="473"/>
        <v>4704250.3347305888</v>
      </c>
      <c r="AK2345" s="29">
        <f t="shared" si="474"/>
        <v>0.15166211427595455</v>
      </c>
      <c r="AL2345" s="25"/>
      <c r="AM2345" s="25"/>
      <c r="AN2345" s="25"/>
      <c r="AO2345" s="25"/>
      <c r="AP2345" s="45" t="str">
        <f t="shared" si="475"/>
        <v>202211</v>
      </c>
      <c r="AQ2345" s="45" t="str">
        <f t="shared" si="476"/>
        <v>202211RMB</v>
      </c>
    </row>
    <row r="2346" spans="1:43" s="15" customFormat="1">
      <c r="A2346" s="16" t="s">
        <v>41</v>
      </c>
      <c r="B2346" s="172">
        <v>2022</v>
      </c>
      <c r="C2346" s="172">
        <v>10</v>
      </c>
      <c r="D2346" s="57" t="str">
        <f t="shared" si="465"/>
        <v>Q3</v>
      </c>
      <c r="E2346" s="16" t="s">
        <v>41</v>
      </c>
      <c r="F2346" s="172">
        <v>2022</v>
      </c>
      <c r="G2346" s="172">
        <v>11</v>
      </c>
      <c r="H2346" s="175"/>
      <c r="I2346" s="57" t="str">
        <f t="shared" si="466"/>
        <v>Q3</v>
      </c>
      <c r="J2346" s="175" t="s">
        <v>2251</v>
      </c>
      <c r="K2346" s="175" t="s">
        <v>2252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67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78" t="str">
        <f t="shared" si="477"/>
        <v>1.13</v>
      </c>
      <c r="Z2346" s="26">
        <f t="shared" si="468"/>
        <v>950000</v>
      </c>
      <c r="AA2346" s="16">
        <v>1.08</v>
      </c>
      <c r="AB2346" s="35">
        <f t="shared" si="469"/>
        <v>907964.60176991171</v>
      </c>
      <c r="AC2346" s="27">
        <f t="shared" si="470"/>
        <v>135468.31858407083</v>
      </c>
      <c r="AD2346" s="174">
        <v>0.1492</v>
      </c>
      <c r="AE2346" s="173">
        <f t="shared" si="471"/>
        <v>1</v>
      </c>
      <c r="AF2346" s="173">
        <f>IF(AND(COUNTIFS($J$18:J2346,J2346)=1,AE2346=1),1,"")</f>
        <v>1</v>
      </c>
      <c r="AG2346" s="173">
        <f>IF(C2346="","",IF(AND(COUNTIFS($J$18:J2346,J2346)=1,C2346&lt;&gt;""),1,""))</f>
        <v>1</v>
      </c>
      <c r="AH2346" s="173">
        <f>IF(G2346="","",IF(AND(COUNTIFS($J$18:J2346,J2346)=1,G2346&lt;&gt;""),1,""))</f>
        <v>1</v>
      </c>
      <c r="AI2346" s="28">
        <f t="shared" si="472"/>
        <v>31017966.201968145</v>
      </c>
      <c r="AJ2346" s="28">
        <f t="shared" si="473"/>
        <v>4704250.3347305888</v>
      </c>
      <c r="AK2346" s="29">
        <f t="shared" si="474"/>
        <v>0.15166211427595455</v>
      </c>
      <c r="AL2346" s="25"/>
      <c r="AM2346" s="25"/>
      <c r="AN2346" s="25"/>
      <c r="AO2346" s="25"/>
      <c r="AP2346" s="45" t="str">
        <f t="shared" si="475"/>
        <v>202211</v>
      </c>
      <c r="AQ2346" s="45" t="str">
        <f t="shared" si="476"/>
        <v>202211RMB</v>
      </c>
    </row>
    <row r="2347" spans="1:43" s="15" customFormat="1">
      <c r="A2347" s="16" t="s">
        <v>41</v>
      </c>
      <c r="B2347" s="172">
        <v>2022</v>
      </c>
      <c r="C2347" s="172">
        <v>10</v>
      </c>
      <c r="D2347" s="57" t="str">
        <f t="shared" si="465"/>
        <v>Q3</v>
      </c>
      <c r="E2347" s="16" t="s">
        <v>41</v>
      </c>
      <c r="F2347" s="172">
        <v>2022</v>
      </c>
      <c r="G2347" s="172">
        <v>11</v>
      </c>
      <c r="H2347" s="175"/>
      <c r="I2347" s="57" t="str">
        <f t="shared" si="466"/>
        <v>Q3</v>
      </c>
      <c r="J2347" s="175" t="s">
        <v>2253</v>
      </c>
      <c r="K2347" s="175" t="s">
        <v>2254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67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78" t="str">
        <f t="shared" si="477"/>
        <v>1.13</v>
      </c>
      <c r="Z2347" s="26">
        <f t="shared" si="468"/>
        <v>900000</v>
      </c>
      <c r="AA2347" s="16">
        <v>1.08</v>
      </c>
      <c r="AB2347" s="35">
        <f t="shared" si="469"/>
        <v>860176.99115044263</v>
      </c>
      <c r="AC2347" s="27">
        <f t="shared" si="470"/>
        <v>106661.94690265489</v>
      </c>
      <c r="AD2347" s="174">
        <v>0.124</v>
      </c>
      <c r="AE2347" s="173">
        <f t="shared" si="471"/>
        <v>0</v>
      </c>
      <c r="AF2347" s="173" t="str">
        <f>IF(AND(COUNTIFS($J$18:J2347,J2347)=1,AE2347=1),1,"")</f>
        <v/>
      </c>
      <c r="AG2347" s="173">
        <f>IF(C2347="","",IF(AND(COUNTIFS($J$18:J2347,J2347)=1,C2347&lt;&gt;""),1,""))</f>
        <v>1</v>
      </c>
      <c r="AH2347" s="173">
        <f>IF(G2347="","",IF(AND(COUNTIFS($J$18:J2347,J2347)=1,G2347&lt;&gt;""),1,""))</f>
        <v>1</v>
      </c>
      <c r="AI2347" s="28">
        <f t="shared" si="472"/>
        <v>31017966.201968145</v>
      </c>
      <c r="AJ2347" s="28">
        <f t="shared" si="473"/>
        <v>4704250.3347305888</v>
      </c>
      <c r="AK2347" s="29">
        <f t="shared" si="474"/>
        <v>0.15166211427595455</v>
      </c>
      <c r="AL2347" s="25"/>
      <c r="AM2347" s="25"/>
      <c r="AN2347" s="25"/>
      <c r="AO2347" s="25"/>
      <c r="AP2347" s="45" t="str">
        <f t="shared" si="475"/>
        <v>202211</v>
      </c>
      <c r="AQ2347" s="45" t="str">
        <f t="shared" si="476"/>
        <v>202211RMB</v>
      </c>
    </row>
    <row r="2348" spans="1:43" s="15" customFormat="1">
      <c r="A2348" s="16" t="s">
        <v>41</v>
      </c>
      <c r="B2348" s="172">
        <v>2022</v>
      </c>
      <c r="C2348" s="172">
        <v>10</v>
      </c>
      <c r="D2348" s="57" t="str">
        <f t="shared" si="465"/>
        <v>Q3</v>
      </c>
      <c r="E2348" s="16" t="s">
        <v>41</v>
      </c>
      <c r="F2348" s="172">
        <v>2022</v>
      </c>
      <c r="G2348" s="172">
        <v>11</v>
      </c>
      <c r="H2348" s="175"/>
      <c r="I2348" s="57" t="str">
        <f t="shared" si="466"/>
        <v>Q3</v>
      </c>
      <c r="J2348" s="175" t="s">
        <v>2253</v>
      </c>
      <c r="K2348" s="175" t="s">
        <v>2254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67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78" t="str">
        <f t="shared" si="477"/>
        <v>1.13</v>
      </c>
      <c r="Z2348" s="26">
        <f t="shared" si="468"/>
        <v>700000</v>
      </c>
      <c r="AA2348" s="16">
        <v>1.08</v>
      </c>
      <c r="AB2348" s="35">
        <f t="shared" si="469"/>
        <v>669026.54867256642</v>
      </c>
      <c r="AC2348" s="27">
        <f t="shared" si="470"/>
        <v>82959.292035398234</v>
      </c>
      <c r="AD2348" s="174">
        <v>0.124</v>
      </c>
      <c r="AE2348" s="173">
        <f t="shared" si="471"/>
        <v>0</v>
      </c>
      <c r="AF2348" s="173" t="str">
        <f>IF(AND(COUNTIFS($J$18:J2348,J2348)=1,AE2348=1),1,"")</f>
        <v/>
      </c>
      <c r="AG2348" s="173" t="str">
        <f>IF(C2348="","",IF(AND(COUNTIFS($J$18:J2348,J2348)=1,C2348&lt;&gt;""),1,""))</f>
        <v/>
      </c>
      <c r="AH2348" s="173" t="str">
        <f>IF(G2348="","",IF(AND(COUNTIFS($J$18:J2348,J2348)=1,G2348&lt;&gt;""),1,""))</f>
        <v/>
      </c>
      <c r="AI2348" s="28">
        <f t="shared" si="472"/>
        <v>31017966.201968145</v>
      </c>
      <c r="AJ2348" s="28">
        <f t="shared" si="473"/>
        <v>4704250.3347305888</v>
      </c>
      <c r="AK2348" s="29">
        <f t="shared" si="474"/>
        <v>0.15166211427595455</v>
      </c>
      <c r="AL2348" s="25"/>
      <c r="AM2348" s="25"/>
      <c r="AN2348" s="25"/>
      <c r="AO2348" s="25"/>
      <c r="AP2348" s="45" t="str">
        <f t="shared" si="475"/>
        <v>202211</v>
      </c>
      <c r="AQ2348" s="45" t="str">
        <f t="shared" si="476"/>
        <v>202211RMB</v>
      </c>
    </row>
    <row r="2349" spans="1:43" s="15" customFormat="1">
      <c r="A2349" s="16" t="s">
        <v>41</v>
      </c>
      <c r="B2349" s="172">
        <v>2022</v>
      </c>
      <c r="C2349" s="172">
        <v>10</v>
      </c>
      <c r="D2349" s="57" t="str">
        <f t="shared" si="465"/>
        <v>Q3</v>
      </c>
      <c r="E2349" s="16" t="s">
        <v>41</v>
      </c>
      <c r="F2349" s="172">
        <v>2022</v>
      </c>
      <c r="G2349" s="172">
        <v>11</v>
      </c>
      <c r="H2349" s="175"/>
      <c r="I2349" s="57" t="str">
        <f t="shared" si="466"/>
        <v>Q3</v>
      </c>
      <c r="J2349" s="175" t="s">
        <v>2255</v>
      </c>
      <c r="K2349" s="175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67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78" t="str">
        <f t="shared" si="477"/>
        <v>1.13</v>
      </c>
      <c r="Z2349" s="26">
        <f t="shared" si="468"/>
        <v>490000</v>
      </c>
      <c r="AA2349" s="16">
        <v>1.08</v>
      </c>
      <c r="AB2349" s="35">
        <f t="shared" si="469"/>
        <v>468318.58407079655</v>
      </c>
      <c r="AC2349" s="27">
        <f t="shared" si="470"/>
        <v>66688.566371681431</v>
      </c>
      <c r="AD2349" s="174">
        <v>0.1424</v>
      </c>
      <c r="AE2349" s="173">
        <f t="shared" si="471"/>
        <v>0</v>
      </c>
      <c r="AF2349" s="173" t="str">
        <f>IF(AND(COUNTIFS($J$18:J2349,J2349)=1,AE2349=1),1,"")</f>
        <v/>
      </c>
      <c r="AG2349" s="173">
        <f>IF(C2349="","",IF(AND(COUNTIFS($J$18:J2349,J2349)=1,C2349&lt;&gt;""),1,""))</f>
        <v>1</v>
      </c>
      <c r="AH2349" s="173">
        <f>IF(G2349="","",IF(AND(COUNTIFS($J$18:J2349,J2349)=1,G2349&lt;&gt;""),1,""))</f>
        <v>1</v>
      </c>
      <c r="AI2349" s="28">
        <f t="shared" si="472"/>
        <v>31017966.201968145</v>
      </c>
      <c r="AJ2349" s="28">
        <f t="shared" si="473"/>
        <v>4704250.3347305888</v>
      </c>
      <c r="AK2349" s="29">
        <f t="shared" si="474"/>
        <v>0.15166211427595455</v>
      </c>
      <c r="AL2349" s="25"/>
      <c r="AM2349" s="25"/>
      <c r="AN2349" s="25"/>
      <c r="AO2349" s="25"/>
      <c r="AP2349" s="45" t="str">
        <f t="shared" si="475"/>
        <v>202211</v>
      </c>
      <c r="AQ2349" s="45" t="str">
        <f t="shared" si="476"/>
        <v>202211RMB</v>
      </c>
    </row>
    <row r="2350" spans="1:43" s="15" customFormat="1">
      <c r="A2350" s="16" t="s">
        <v>41</v>
      </c>
      <c r="B2350" s="172">
        <v>2022</v>
      </c>
      <c r="C2350" s="172">
        <v>10</v>
      </c>
      <c r="D2350" s="57" t="str">
        <f t="shared" si="465"/>
        <v>Q3</v>
      </c>
      <c r="E2350" s="16" t="s">
        <v>41</v>
      </c>
      <c r="F2350" s="172">
        <v>2022</v>
      </c>
      <c r="G2350" s="172">
        <v>11</v>
      </c>
      <c r="H2350" s="175"/>
      <c r="I2350" s="57" t="str">
        <f t="shared" si="466"/>
        <v>Q3</v>
      </c>
      <c r="J2350" s="175" t="s">
        <v>2256</v>
      </c>
      <c r="K2350" s="175" t="s">
        <v>2257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67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78" t="str">
        <f t="shared" si="477"/>
        <v>1.13</v>
      </c>
      <c r="Z2350" s="26">
        <f t="shared" si="468"/>
        <v>840000</v>
      </c>
      <c r="AA2350" s="16">
        <v>1.08</v>
      </c>
      <c r="AB2350" s="35">
        <f t="shared" si="469"/>
        <v>802831.85840707971</v>
      </c>
      <c r="AC2350" s="27">
        <f t="shared" si="470"/>
        <v>77954.973451327445</v>
      </c>
      <c r="AD2350" s="174">
        <v>9.7100000000000006E-2</v>
      </c>
      <c r="AE2350" s="173">
        <f t="shared" si="471"/>
        <v>0</v>
      </c>
      <c r="AF2350" s="173" t="str">
        <f>IF(AND(COUNTIFS($J$18:J2350,J2350)=1,AE2350=1),1,"")</f>
        <v/>
      </c>
      <c r="AG2350" s="173">
        <f>IF(C2350="","",IF(AND(COUNTIFS($J$18:J2350,J2350)=1,C2350&lt;&gt;""),1,""))</f>
        <v>1</v>
      </c>
      <c r="AH2350" s="173">
        <f>IF(G2350="","",IF(AND(COUNTIFS($J$18:J2350,J2350)=1,G2350&lt;&gt;""),1,""))</f>
        <v>1</v>
      </c>
      <c r="AI2350" s="28">
        <f t="shared" si="472"/>
        <v>31017966.201968145</v>
      </c>
      <c r="AJ2350" s="28">
        <f t="shared" si="473"/>
        <v>4704250.3347305888</v>
      </c>
      <c r="AK2350" s="29">
        <f t="shared" si="474"/>
        <v>0.15166211427595455</v>
      </c>
      <c r="AL2350" s="25"/>
      <c r="AM2350" s="25"/>
      <c r="AN2350" s="25"/>
      <c r="AO2350" s="25"/>
      <c r="AP2350" s="45" t="str">
        <f t="shared" si="475"/>
        <v>202211</v>
      </c>
      <c r="AQ2350" s="45" t="str">
        <f t="shared" si="476"/>
        <v>202211RMB</v>
      </c>
    </row>
    <row r="2351" spans="1:43" s="15" customFormat="1">
      <c r="A2351" s="16" t="s">
        <v>41</v>
      </c>
      <c r="B2351" s="172">
        <v>2022</v>
      </c>
      <c r="C2351" s="172">
        <v>11</v>
      </c>
      <c r="D2351" s="57" t="str">
        <f t="shared" si="465"/>
        <v>Q3</v>
      </c>
      <c r="E2351" s="16" t="s">
        <v>41</v>
      </c>
      <c r="F2351" s="172">
        <v>2022</v>
      </c>
      <c r="G2351" s="172">
        <v>11</v>
      </c>
      <c r="H2351" s="175"/>
      <c r="I2351" s="57" t="str">
        <f t="shared" si="466"/>
        <v>Q3</v>
      </c>
      <c r="J2351" s="175" t="s">
        <v>2258</v>
      </c>
      <c r="K2351" s="175" t="s">
        <v>2259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67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78" t="str">
        <f t="shared" si="477"/>
        <v>1.13</v>
      </c>
      <c r="Z2351" s="26">
        <f t="shared" si="468"/>
        <v>704000</v>
      </c>
      <c r="AA2351" s="16">
        <v>1.08</v>
      </c>
      <c r="AB2351" s="35">
        <f t="shared" si="469"/>
        <v>672849.55752212403</v>
      </c>
      <c r="AC2351" s="27">
        <f t="shared" si="470"/>
        <v>72802.322123893828</v>
      </c>
      <c r="AD2351" s="174">
        <v>0.1082</v>
      </c>
      <c r="AE2351" s="173">
        <f t="shared" si="471"/>
        <v>0</v>
      </c>
      <c r="AF2351" s="173" t="str">
        <f>IF(AND(COUNTIFS($J$18:J2351,J2351)=1,AE2351=1),1,"")</f>
        <v/>
      </c>
      <c r="AG2351" s="173">
        <f>IF(C2351="","",IF(AND(COUNTIFS($J$18:J2351,J2351)=1,C2351&lt;&gt;""),1,""))</f>
        <v>1</v>
      </c>
      <c r="AH2351" s="173">
        <f>IF(G2351="","",IF(AND(COUNTIFS($J$18:J2351,J2351)=1,G2351&lt;&gt;""),1,""))</f>
        <v>1</v>
      </c>
      <c r="AI2351" s="28">
        <f t="shared" si="472"/>
        <v>31017966.201968145</v>
      </c>
      <c r="AJ2351" s="28">
        <f t="shared" si="473"/>
        <v>4704250.3347305888</v>
      </c>
      <c r="AK2351" s="29">
        <f t="shared" si="474"/>
        <v>0.15166211427595455</v>
      </c>
      <c r="AL2351" s="25"/>
      <c r="AM2351" s="25"/>
      <c r="AN2351" s="25"/>
      <c r="AO2351" s="25"/>
      <c r="AP2351" s="45" t="str">
        <f t="shared" si="475"/>
        <v>202211</v>
      </c>
      <c r="AQ2351" s="45" t="str">
        <f t="shared" si="476"/>
        <v>202211RMB</v>
      </c>
    </row>
    <row r="2352" spans="1:43" s="15" customFormat="1">
      <c r="A2352" s="16" t="s">
        <v>41</v>
      </c>
      <c r="B2352" s="172">
        <v>2022</v>
      </c>
      <c r="C2352" s="172">
        <v>11</v>
      </c>
      <c r="D2352" s="57" t="str">
        <f t="shared" si="465"/>
        <v>Q3</v>
      </c>
      <c r="E2352" s="16" t="s">
        <v>41</v>
      </c>
      <c r="F2352" s="172">
        <v>2022</v>
      </c>
      <c r="G2352" s="172">
        <v>11</v>
      </c>
      <c r="H2352" s="175"/>
      <c r="I2352" s="57" t="str">
        <f t="shared" si="466"/>
        <v>Q3</v>
      </c>
      <c r="J2352" s="175" t="s">
        <v>2260</v>
      </c>
      <c r="K2352" s="175" t="s">
        <v>2261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67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78" t="str">
        <f t="shared" si="477"/>
        <v>1.13</v>
      </c>
      <c r="Z2352" s="26">
        <f t="shared" si="468"/>
        <v>606500</v>
      </c>
      <c r="AA2352" s="16">
        <v>1.08</v>
      </c>
      <c r="AB2352" s="35">
        <f t="shared" si="469"/>
        <v>579663.71681415942</v>
      </c>
      <c r="AC2352" s="27">
        <f t="shared" si="470"/>
        <v>51474.138053097362</v>
      </c>
      <c r="AD2352" s="174">
        <v>8.8800000000000004E-2</v>
      </c>
      <c r="AE2352" s="173">
        <f t="shared" si="471"/>
        <v>1</v>
      </c>
      <c r="AF2352" s="173">
        <f>IF(AND(COUNTIFS($J$18:J2352,J2352)=1,AE2352=1),1,"")</f>
        <v>1</v>
      </c>
      <c r="AG2352" s="173">
        <f>IF(C2352="","",IF(AND(COUNTIFS($J$18:J2352,J2352)=1,C2352&lt;&gt;""),1,""))</f>
        <v>1</v>
      </c>
      <c r="AH2352" s="173">
        <f>IF(G2352="","",IF(AND(COUNTIFS($J$18:J2352,J2352)=1,G2352&lt;&gt;""),1,""))</f>
        <v>1</v>
      </c>
      <c r="AI2352" s="28">
        <f t="shared" si="472"/>
        <v>31017966.201968145</v>
      </c>
      <c r="AJ2352" s="28">
        <f t="shared" si="473"/>
        <v>4704250.3347305888</v>
      </c>
      <c r="AK2352" s="29">
        <f t="shared" si="474"/>
        <v>0.15166211427595455</v>
      </c>
      <c r="AL2352" s="25"/>
      <c r="AM2352" s="25"/>
      <c r="AN2352" s="25"/>
      <c r="AO2352" s="25"/>
      <c r="AP2352" s="45" t="str">
        <f t="shared" si="475"/>
        <v>202211</v>
      </c>
      <c r="AQ2352" s="45" t="str">
        <f t="shared" si="476"/>
        <v>202211RMB</v>
      </c>
    </row>
    <row r="2353" spans="1:43" s="15" customFormat="1">
      <c r="A2353" s="16" t="s">
        <v>41</v>
      </c>
      <c r="B2353" s="172">
        <v>2022</v>
      </c>
      <c r="C2353" s="172">
        <v>11</v>
      </c>
      <c r="D2353" s="57" t="str">
        <f t="shared" si="465"/>
        <v>Q3</v>
      </c>
      <c r="E2353" s="16" t="s">
        <v>41</v>
      </c>
      <c r="F2353" s="172">
        <v>2022</v>
      </c>
      <c r="G2353" s="172">
        <v>11</v>
      </c>
      <c r="H2353" s="175"/>
      <c r="I2353" s="57" t="str">
        <f t="shared" si="466"/>
        <v>Q3</v>
      </c>
      <c r="J2353" s="175" t="s">
        <v>2260</v>
      </c>
      <c r="K2353" s="175" t="s">
        <v>2261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67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78" t="str">
        <f t="shared" si="477"/>
        <v>1.13</v>
      </c>
      <c r="Z2353" s="26">
        <f t="shared" si="468"/>
        <v>606500</v>
      </c>
      <c r="AA2353" s="16">
        <v>1.08</v>
      </c>
      <c r="AB2353" s="35">
        <f t="shared" si="469"/>
        <v>579663.71681415942</v>
      </c>
      <c r="AC2353" s="27">
        <f t="shared" si="470"/>
        <v>51474.138053097362</v>
      </c>
      <c r="AD2353" s="174">
        <v>8.8800000000000004E-2</v>
      </c>
      <c r="AE2353" s="173">
        <f t="shared" si="471"/>
        <v>1</v>
      </c>
      <c r="AF2353" s="173" t="str">
        <f>IF(AND(COUNTIFS($J$18:J2353,J2353)=1,AE2353=1),1,"")</f>
        <v/>
      </c>
      <c r="AG2353" s="173" t="str">
        <f>IF(C2353="","",IF(AND(COUNTIFS($J$18:J2353,J2353)=1,C2353&lt;&gt;""),1,""))</f>
        <v/>
      </c>
      <c r="AH2353" s="173" t="str">
        <f>IF(G2353="","",IF(AND(COUNTIFS($J$18:J2353,J2353)=1,G2353&lt;&gt;""),1,""))</f>
        <v/>
      </c>
      <c r="AI2353" s="28">
        <f t="shared" si="472"/>
        <v>31017966.201968145</v>
      </c>
      <c r="AJ2353" s="28">
        <f t="shared" si="473"/>
        <v>4704250.3347305888</v>
      </c>
      <c r="AK2353" s="29">
        <f t="shared" si="474"/>
        <v>0.15166211427595455</v>
      </c>
      <c r="AL2353" s="25"/>
      <c r="AM2353" s="25"/>
      <c r="AN2353" s="25"/>
      <c r="AO2353" s="25"/>
      <c r="AP2353" s="45" t="str">
        <f t="shared" si="475"/>
        <v>202211</v>
      </c>
      <c r="AQ2353" s="45" t="str">
        <f t="shared" si="476"/>
        <v>202211RMB</v>
      </c>
    </row>
    <row r="2354" spans="1:43" s="15" customFormat="1">
      <c r="A2354" s="16" t="s">
        <v>41</v>
      </c>
      <c r="B2354" s="172">
        <v>2022</v>
      </c>
      <c r="C2354" s="172">
        <v>11</v>
      </c>
      <c r="D2354" s="57" t="str">
        <f t="shared" si="465"/>
        <v>Q3</v>
      </c>
      <c r="E2354" s="16" t="s">
        <v>41</v>
      </c>
      <c r="F2354" s="172">
        <v>2022</v>
      </c>
      <c r="G2354" s="172">
        <v>11</v>
      </c>
      <c r="H2354" s="175"/>
      <c r="I2354" s="57" t="str">
        <f t="shared" si="466"/>
        <v>Q3</v>
      </c>
      <c r="J2354" s="175" t="s">
        <v>2262</v>
      </c>
      <c r="K2354" s="175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67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78" t="str">
        <f t="shared" si="477"/>
        <v>1.13</v>
      </c>
      <c r="Z2354" s="26">
        <f t="shared" si="468"/>
        <v>1375000</v>
      </c>
      <c r="AA2354" s="16">
        <v>1.08</v>
      </c>
      <c r="AB2354" s="35">
        <f t="shared" si="469"/>
        <v>1314159.2920353985</v>
      </c>
      <c r="AC2354" s="27">
        <f t="shared" si="470"/>
        <v>146003.09734513279</v>
      </c>
      <c r="AD2354" s="174">
        <v>0.1111</v>
      </c>
      <c r="AE2354" s="173">
        <f t="shared" si="471"/>
        <v>0</v>
      </c>
      <c r="AF2354" s="173" t="str">
        <f>IF(AND(COUNTIFS($J$18:J2354,J2354)=1,AE2354=1),1,"")</f>
        <v/>
      </c>
      <c r="AG2354" s="173">
        <f>IF(C2354="","",IF(AND(COUNTIFS($J$18:J2354,J2354)=1,C2354&lt;&gt;""),1,""))</f>
        <v>1</v>
      </c>
      <c r="AH2354" s="173">
        <f>IF(G2354="","",IF(AND(COUNTIFS($J$18:J2354,J2354)=1,G2354&lt;&gt;""),1,""))</f>
        <v>1</v>
      </c>
      <c r="AI2354" s="28">
        <f t="shared" si="472"/>
        <v>31017966.201968145</v>
      </c>
      <c r="AJ2354" s="28">
        <f t="shared" si="473"/>
        <v>4704250.3347305888</v>
      </c>
      <c r="AK2354" s="29">
        <f t="shared" si="474"/>
        <v>0.15166211427595455</v>
      </c>
      <c r="AL2354" s="25"/>
      <c r="AM2354" s="25"/>
      <c r="AN2354" s="25"/>
      <c r="AO2354" s="25"/>
      <c r="AP2354" s="45" t="str">
        <f t="shared" si="475"/>
        <v>202211</v>
      </c>
      <c r="AQ2354" s="45" t="str">
        <f t="shared" si="476"/>
        <v>202211RMB</v>
      </c>
    </row>
    <row r="2355" spans="1:43" s="15" customFormat="1">
      <c r="A2355" s="16" t="s">
        <v>41</v>
      </c>
      <c r="B2355" s="172">
        <v>2022</v>
      </c>
      <c r="C2355" s="172">
        <v>11</v>
      </c>
      <c r="D2355" s="57" t="str">
        <f t="shared" si="465"/>
        <v>Q3</v>
      </c>
      <c r="E2355" s="16" t="s">
        <v>41</v>
      </c>
      <c r="F2355" s="172">
        <v>2022</v>
      </c>
      <c r="G2355" s="172">
        <v>11</v>
      </c>
      <c r="H2355" s="175"/>
      <c r="I2355" s="57" t="str">
        <f t="shared" si="466"/>
        <v>Q3</v>
      </c>
      <c r="J2355" s="175" t="s">
        <v>2262</v>
      </c>
      <c r="K2355" s="175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67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78" t="str">
        <f t="shared" si="477"/>
        <v>1.13</v>
      </c>
      <c r="Z2355" s="26">
        <f t="shared" si="468"/>
        <v>1375000</v>
      </c>
      <c r="AA2355" s="16">
        <v>1.08</v>
      </c>
      <c r="AB2355" s="35">
        <f t="shared" si="469"/>
        <v>1314159.2920353985</v>
      </c>
      <c r="AC2355" s="27">
        <f t="shared" si="470"/>
        <v>146003.09734513279</v>
      </c>
      <c r="AD2355" s="174">
        <v>0.1111</v>
      </c>
      <c r="AE2355" s="173">
        <f t="shared" si="471"/>
        <v>0</v>
      </c>
      <c r="AF2355" s="173" t="str">
        <f>IF(AND(COUNTIFS($J$18:J2355,J2355)=1,AE2355=1),1,"")</f>
        <v/>
      </c>
      <c r="AG2355" s="173" t="str">
        <f>IF(C2355="","",IF(AND(COUNTIFS($J$18:J2355,J2355)=1,C2355&lt;&gt;""),1,""))</f>
        <v/>
      </c>
      <c r="AH2355" s="173" t="str">
        <f>IF(G2355="","",IF(AND(COUNTIFS($J$18:J2355,J2355)=1,G2355&lt;&gt;""),1,""))</f>
        <v/>
      </c>
      <c r="AI2355" s="28">
        <f t="shared" si="472"/>
        <v>31017966.201968145</v>
      </c>
      <c r="AJ2355" s="28">
        <f t="shared" si="473"/>
        <v>4704250.3347305888</v>
      </c>
      <c r="AK2355" s="29">
        <f t="shared" si="474"/>
        <v>0.15166211427595455</v>
      </c>
      <c r="AL2355" s="25"/>
      <c r="AM2355" s="25"/>
      <c r="AN2355" s="25"/>
      <c r="AO2355" s="25"/>
      <c r="AP2355" s="45" t="str">
        <f t="shared" si="475"/>
        <v>202211</v>
      </c>
      <c r="AQ2355" s="45" t="str">
        <f t="shared" si="476"/>
        <v>202211RMB</v>
      </c>
    </row>
    <row r="2356" spans="1:43" s="15" customFormat="1">
      <c r="A2356" s="16" t="s">
        <v>41</v>
      </c>
      <c r="B2356" s="172">
        <v>2022</v>
      </c>
      <c r="C2356" s="172">
        <v>11</v>
      </c>
      <c r="D2356" s="57" t="str">
        <f t="shared" si="465"/>
        <v>Q3</v>
      </c>
      <c r="E2356" s="16" t="s">
        <v>41</v>
      </c>
      <c r="F2356" s="172">
        <v>2022</v>
      </c>
      <c r="G2356" s="172">
        <v>11</v>
      </c>
      <c r="H2356" s="175"/>
      <c r="I2356" s="57" t="str">
        <f t="shared" si="466"/>
        <v>Q3</v>
      </c>
      <c r="J2356" s="175" t="s">
        <v>2263</v>
      </c>
      <c r="K2356" s="175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67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78" t="str">
        <f t="shared" si="477"/>
        <v>1.13</v>
      </c>
      <c r="Z2356" s="26">
        <f t="shared" si="468"/>
        <v>720000</v>
      </c>
      <c r="AA2356" s="16">
        <v>1.08</v>
      </c>
      <c r="AB2356" s="35">
        <f t="shared" si="469"/>
        <v>688141.5929203541</v>
      </c>
      <c r="AC2356" s="27">
        <f t="shared" si="470"/>
        <v>74938.619469026555</v>
      </c>
      <c r="AD2356" s="174">
        <v>0.1089</v>
      </c>
      <c r="AE2356" s="173">
        <f t="shared" si="471"/>
        <v>0</v>
      </c>
      <c r="AF2356" s="173" t="str">
        <f>IF(AND(COUNTIFS($J$18:J2356,J2356)=1,AE2356=1),1,"")</f>
        <v/>
      </c>
      <c r="AG2356" s="173">
        <f>IF(C2356="","",IF(AND(COUNTIFS($J$18:J2356,J2356)=1,C2356&lt;&gt;""),1,""))</f>
        <v>1</v>
      </c>
      <c r="AH2356" s="173">
        <f>IF(G2356="","",IF(AND(COUNTIFS($J$18:J2356,J2356)=1,G2356&lt;&gt;""),1,""))</f>
        <v>1</v>
      </c>
      <c r="AI2356" s="28">
        <f t="shared" si="472"/>
        <v>31017966.201968145</v>
      </c>
      <c r="AJ2356" s="28">
        <f t="shared" si="473"/>
        <v>4704250.3347305888</v>
      </c>
      <c r="AK2356" s="29">
        <f t="shared" si="474"/>
        <v>0.15166211427595455</v>
      </c>
      <c r="AL2356" s="25"/>
      <c r="AM2356" s="25"/>
      <c r="AN2356" s="25"/>
      <c r="AO2356" s="25"/>
      <c r="AP2356" s="45" t="str">
        <f t="shared" si="475"/>
        <v>202211</v>
      </c>
      <c r="AQ2356" s="45" t="str">
        <f t="shared" si="476"/>
        <v>202211RMB</v>
      </c>
    </row>
    <row r="2357" spans="1:43" s="15" customFormat="1">
      <c r="A2357" s="16" t="s">
        <v>41</v>
      </c>
      <c r="B2357" s="172">
        <v>2022</v>
      </c>
      <c r="C2357" s="172">
        <v>11</v>
      </c>
      <c r="D2357" s="57" t="str">
        <f t="shared" si="465"/>
        <v>Q3</v>
      </c>
      <c r="E2357" s="16" t="s">
        <v>41</v>
      </c>
      <c r="F2357" s="172">
        <v>2022</v>
      </c>
      <c r="G2357" s="172">
        <v>11</v>
      </c>
      <c r="H2357" s="175"/>
      <c r="I2357" s="57" t="str">
        <f t="shared" si="466"/>
        <v>Q3</v>
      </c>
      <c r="J2357" s="175" t="s">
        <v>2264</v>
      </c>
      <c r="K2357" s="175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67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78" t="str">
        <f t="shared" si="477"/>
        <v>1.13</v>
      </c>
      <c r="Z2357" s="26">
        <f t="shared" si="468"/>
        <v>1000000</v>
      </c>
      <c r="AA2357" s="16">
        <v>1.08</v>
      </c>
      <c r="AB2357" s="35">
        <f t="shared" si="469"/>
        <v>955752.21238938067</v>
      </c>
      <c r="AC2357" s="27">
        <f t="shared" si="470"/>
        <v>117461.94690265488</v>
      </c>
      <c r="AD2357" s="174">
        <v>0.1229</v>
      </c>
      <c r="AE2357" s="173">
        <f t="shared" si="471"/>
        <v>0</v>
      </c>
      <c r="AF2357" s="173" t="str">
        <f>IF(AND(COUNTIFS($J$18:J2357,J2357)=1,AE2357=1),1,"")</f>
        <v/>
      </c>
      <c r="AG2357" s="173">
        <f>IF(C2357="","",IF(AND(COUNTIFS($J$18:J2357,J2357)=1,C2357&lt;&gt;""),1,""))</f>
        <v>1</v>
      </c>
      <c r="AH2357" s="173">
        <f>IF(G2357="","",IF(AND(COUNTIFS($J$18:J2357,J2357)=1,G2357&lt;&gt;""),1,""))</f>
        <v>1</v>
      </c>
      <c r="AI2357" s="28">
        <f t="shared" si="472"/>
        <v>31017966.201968145</v>
      </c>
      <c r="AJ2357" s="28">
        <f t="shared" si="473"/>
        <v>4704250.3347305888</v>
      </c>
      <c r="AK2357" s="29">
        <f t="shared" si="474"/>
        <v>0.15166211427595455</v>
      </c>
      <c r="AL2357" s="25"/>
      <c r="AM2357" s="25"/>
      <c r="AN2357" s="25"/>
      <c r="AO2357" s="25"/>
      <c r="AP2357" s="45" t="str">
        <f t="shared" si="475"/>
        <v>202211</v>
      </c>
      <c r="AQ2357" s="45" t="str">
        <f t="shared" si="476"/>
        <v>202211RMB</v>
      </c>
    </row>
    <row r="2358" spans="1:43" s="15" customFormat="1">
      <c r="A2358" s="16" t="s">
        <v>41</v>
      </c>
      <c r="B2358" s="172">
        <v>2022</v>
      </c>
      <c r="C2358" s="172">
        <v>11</v>
      </c>
      <c r="D2358" s="57" t="str">
        <f t="shared" si="465"/>
        <v>Q3</v>
      </c>
      <c r="E2358" s="16" t="s">
        <v>41</v>
      </c>
      <c r="F2358" s="172">
        <v>2022</v>
      </c>
      <c r="G2358" s="172">
        <v>11</v>
      </c>
      <c r="H2358" s="175"/>
      <c r="I2358" s="57" t="str">
        <f t="shared" si="466"/>
        <v>Q3</v>
      </c>
      <c r="J2358" s="175" t="s">
        <v>2265</v>
      </c>
      <c r="K2358" s="175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67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78" t="str">
        <f t="shared" si="477"/>
        <v>1.13</v>
      </c>
      <c r="Z2358" s="26">
        <f t="shared" si="468"/>
        <v>990000</v>
      </c>
      <c r="AA2358" s="16">
        <v>1.08</v>
      </c>
      <c r="AB2358" s="35">
        <f t="shared" si="469"/>
        <v>946194.69026548683</v>
      </c>
      <c r="AC2358" s="27">
        <f t="shared" si="470"/>
        <v>174194.44247787615</v>
      </c>
      <c r="AD2358" s="174">
        <v>0.18410000000000001</v>
      </c>
      <c r="AE2358" s="173">
        <f t="shared" si="471"/>
        <v>0</v>
      </c>
      <c r="AF2358" s="173" t="str">
        <f>IF(AND(COUNTIFS($J$18:J2358,J2358)=1,AE2358=1),1,"")</f>
        <v/>
      </c>
      <c r="AG2358" s="173">
        <f>IF(C2358="","",IF(AND(COUNTIFS($J$18:J2358,J2358)=1,C2358&lt;&gt;""),1,""))</f>
        <v>1</v>
      </c>
      <c r="AH2358" s="173">
        <f>IF(G2358="","",IF(AND(COUNTIFS($J$18:J2358,J2358)=1,G2358&lt;&gt;""),1,""))</f>
        <v>1</v>
      </c>
      <c r="AI2358" s="28">
        <f t="shared" si="472"/>
        <v>31017966.201968145</v>
      </c>
      <c r="AJ2358" s="28">
        <f t="shared" si="473"/>
        <v>4704250.3347305888</v>
      </c>
      <c r="AK2358" s="29">
        <f t="shared" si="474"/>
        <v>0.15166211427595455</v>
      </c>
      <c r="AL2358" s="25"/>
      <c r="AM2358" s="25"/>
      <c r="AN2358" s="25"/>
      <c r="AO2358" s="25"/>
      <c r="AP2358" s="45" t="str">
        <f t="shared" si="475"/>
        <v>202211</v>
      </c>
      <c r="AQ2358" s="45" t="str">
        <f t="shared" si="476"/>
        <v>202211RMB</v>
      </c>
    </row>
    <row r="2359" spans="1:43" s="15" customFormat="1">
      <c r="A2359" s="16" t="s">
        <v>41</v>
      </c>
      <c r="B2359" s="172">
        <v>2022</v>
      </c>
      <c r="C2359" s="172">
        <v>8</v>
      </c>
      <c r="D2359" s="57" t="str">
        <f t="shared" si="465"/>
        <v>Q2</v>
      </c>
      <c r="E2359" s="16" t="s">
        <v>42</v>
      </c>
      <c r="F2359" s="172">
        <v>2023</v>
      </c>
      <c r="G2359" s="172">
        <v>5</v>
      </c>
      <c r="H2359" s="175"/>
      <c r="I2359" s="57" t="str">
        <f t="shared" si="466"/>
        <v>Q1</v>
      </c>
      <c r="J2359" s="175" t="s">
        <v>2266</v>
      </c>
      <c r="K2359" s="175" t="s">
        <v>2267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67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78" t="str">
        <f t="shared" si="477"/>
        <v>1.13</v>
      </c>
      <c r="Z2359" s="26">
        <f t="shared" si="468"/>
        <v>550000</v>
      </c>
      <c r="AA2359" s="16">
        <v>1.135</v>
      </c>
      <c r="AB2359" s="35">
        <f t="shared" si="469"/>
        <v>552433.62831858406</v>
      </c>
      <c r="AC2359" s="27">
        <f t="shared" si="470"/>
        <v>81152.5</v>
      </c>
      <c r="AD2359" s="174">
        <v>0.1469</v>
      </c>
      <c r="AE2359" s="173">
        <f t="shared" si="471"/>
        <v>1</v>
      </c>
      <c r="AF2359" s="173">
        <f>IF(AND(COUNTIFS($J$18:J2359,J2359)=1,AE2359=1),1,"")</f>
        <v>1</v>
      </c>
      <c r="AG2359" s="173">
        <f>IF(C2359="","",IF(AND(COUNTIFS($J$18:J2359,J2359)=1,C2359&lt;&gt;""),1,""))</f>
        <v>1</v>
      </c>
      <c r="AH2359" s="173">
        <f>IF(G2359="","",IF(AND(COUNTIFS($J$18:J2359,J2359)=1,G2359&lt;&gt;""),1,""))</f>
        <v>1</v>
      </c>
      <c r="AI2359" s="28">
        <f t="shared" si="472"/>
        <v>28177779.013274323</v>
      </c>
      <c r="AJ2359" s="28">
        <f t="shared" si="473"/>
        <v>4727216.637619026</v>
      </c>
      <c r="AK2359" s="29">
        <f t="shared" si="474"/>
        <v>0.16776399003598091</v>
      </c>
      <c r="AL2359" s="25"/>
      <c r="AM2359" s="25"/>
      <c r="AN2359" s="25"/>
      <c r="AO2359" s="25"/>
      <c r="AP2359" s="45" t="str">
        <f t="shared" si="475"/>
        <v>20235</v>
      </c>
      <c r="AQ2359" s="45" t="str">
        <f t="shared" si="476"/>
        <v>20235RMB</v>
      </c>
    </row>
    <row r="2360" spans="1:43" s="15" customFormat="1">
      <c r="A2360" s="16" t="s">
        <v>41</v>
      </c>
      <c r="B2360" s="172">
        <v>2022</v>
      </c>
      <c r="C2360" s="172">
        <v>11</v>
      </c>
      <c r="D2360" s="57" t="str">
        <f t="shared" si="465"/>
        <v>Q3</v>
      </c>
      <c r="E2360" s="16" t="s">
        <v>42</v>
      </c>
      <c r="F2360" s="172">
        <v>2023</v>
      </c>
      <c r="G2360" s="172">
        <v>6</v>
      </c>
      <c r="H2360" s="175"/>
      <c r="I2360" s="57" t="str">
        <f t="shared" si="466"/>
        <v>Q1</v>
      </c>
      <c r="J2360" s="175" t="s">
        <v>2268</v>
      </c>
      <c r="K2360" s="175" t="s">
        <v>2269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67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78" t="str">
        <f t="shared" si="477"/>
        <v>1.13</v>
      </c>
      <c r="Z2360" s="26">
        <f t="shared" si="468"/>
        <v>460000</v>
      </c>
      <c r="AA2360" s="16">
        <v>1.105</v>
      </c>
      <c r="AB2360" s="35">
        <f t="shared" si="469"/>
        <v>449823.00884955755</v>
      </c>
      <c r="AC2360" s="27">
        <f t="shared" si="470"/>
        <v>61760.699115044255</v>
      </c>
      <c r="AD2360" s="174">
        <v>0.13730000000000001</v>
      </c>
      <c r="AE2360" s="173">
        <f t="shared" si="471"/>
        <v>1</v>
      </c>
      <c r="AF2360" s="173">
        <f>IF(AND(COUNTIFS($J$18:J2360,J2360)=1,AE2360=1),1,"")</f>
        <v>1</v>
      </c>
      <c r="AG2360" s="173">
        <f>IF(C2360="","",IF(AND(COUNTIFS($J$18:J2360,J2360)=1,C2360&lt;&gt;""),1,""))</f>
        <v>1</v>
      </c>
      <c r="AH2360" s="173">
        <f>IF(G2360="","",IF(AND(COUNTIFS($J$18:J2360,J2360)=1,G2360&lt;&gt;""),1,""))</f>
        <v>1</v>
      </c>
      <c r="AI2360" s="28">
        <f t="shared" si="472"/>
        <v>13640480.497522123</v>
      </c>
      <c r="AJ2360" s="28">
        <f t="shared" si="473"/>
        <v>1928605.8020906285</v>
      </c>
      <c r="AK2360" s="29">
        <f t="shared" si="474"/>
        <v>0.14138840654777313</v>
      </c>
      <c r="AL2360" s="25"/>
      <c r="AM2360" s="25"/>
      <c r="AN2360" s="25"/>
      <c r="AO2360" s="25"/>
      <c r="AP2360" s="45" t="str">
        <f t="shared" si="475"/>
        <v>20236</v>
      </c>
      <c r="AQ2360" s="45" t="str">
        <f t="shared" si="476"/>
        <v>20236RMB</v>
      </c>
    </row>
    <row r="2361" spans="1:43" s="15" customFormat="1">
      <c r="A2361" s="16" t="s">
        <v>41</v>
      </c>
      <c r="B2361" s="172">
        <v>2022</v>
      </c>
      <c r="C2361" s="172">
        <v>11</v>
      </c>
      <c r="D2361" s="57" t="str">
        <f t="shared" si="465"/>
        <v>Q3</v>
      </c>
      <c r="E2361" s="16" t="s">
        <v>42</v>
      </c>
      <c r="F2361" s="172">
        <v>2023</v>
      </c>
      <c r="G2361" s="172">
        <v>6</v>
      </c>
      <c r="H2361" s="175"/>
      <c r="I2361" s="57" t="str">
        <f t="shared" si="466"/>
        <v>Q1</v>
      </c>
      <c r="J2361" s="175" t="s">
        <v>2270</v>
      </c>
      <c r="K2361" s="175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67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78" t="str">
        <f t="shared" si="477"/>
        <v>1.13</v>
      </c>
      <c r="Z2361" s="26">
        <f t="shared" si="468"/>
        <v>900000</v>
      </c>
      <c r="AA2361" s="16">
        <v>1.105</v>
      </c>
      <c r="AB2361" s="35">
        <f t="shared" si="469"/>
        <v>880088.49557522126</v>
      </c>
      <c r="AC2361" s="27">
        <f t="shared" si="470"/>
        <v>91001.150442477883</v>
      </c>
      <c r="AD2361" s="174">
        <v>0.10340000000000001</v>
      </c>
      <c r="AE2361" s="173">
        <f t="shared" si="471"/>
        <v>0</v>
      </c>
      <c r="AF2361" s="173" t="str">
        <f>IF(AND(COUNTIFS($J$18:J2361,J2361)=1,AE2361=1),1,"")</f>
        <v/>
      </c>
      <c r="AG2361" s="173">
        <f>IF(C2361="","",IF(AND(COUNTIFS($J$18:J2361,J2361)=1,C2361&lt;&gt;""),1,""))</f>
        <v>1</v>
      </c>
      <c r="AH2361" s="173">
        <f>IF(G2361="","",IF(AND(COUNTIFS($J$18:J2361,J2361)=1,G2361&lt;&gt;""),1,""))</f>
        <v>1</v>
      </c>
      <c r="AI2361" s="28">
        <f t="shared" si="472"/>
        <v>13640480.497522123</v>
      </c>
      <c r="AJ2361" s="28">
        <f t="shared" si="473"/>
        <v>1928605.8020906285</v>
      </c>
      <c r="AK2361" s="29">
        <f t="shared" si="474"/>
        <v>0.14138840654777313</v>
      </c>
      <c r="AL2361" s="25"/>
      <c r="AM2361" s="25"/>
      <c r="AN2361" s="25"/>
      <c r="AO2361" s="25"/>
      <c r="AP2361" s="45" t="str">
        <f t="shared" si="475"/>
        <v>20236</v>
      </c>
      <c r="AQ2361" s="45" t="str">
        <f t="shared" si="476"/>
        <v>20236RMB</v>
      </c>
    </row>
    <row r="2362" spans="1:43" s="15" customFormat="1">
      <c r="A2362" s="16" t="s">
        <v>41</v>
      </c>
      <c r="B2362" s="172">
        <v>2022</v>
      </c>
      <c r="C2362" s="172">
        <v>11</v>
      </c>
      <c r="D2362" s="57" t="str">
        <f t="shared" si="465"/>
        <v>Q3</v>
      </c>
      <c r="E2362" s="16" t="s">
        <v>42</v>
      </c>
      <c r="F2362" s="172">
        <v>2023</v>
      </c>
      <c r="G2362" s="172">
        <v>6</v>
      </c>
      <c r="H2362" s="175"/>
      <c r="I2362" s="57" t="str">
        <f t="shared" si="466"/>
        <v>Q1</v>
      </c>
      <c r="J2362" s="175" t="s">
        <v>2270</v>
      </c>
      <c r="K2362" s="175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67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78" t="str">
        <f t="shared" si="477"/>
        <v>1.13</v>
      </c>
      <c r="Z2362" s="26">
        <f t="shared" si="468"/>
        <v>787000</v>
      </c>
      <c r="AA2362" s="16">
        <v>1.105</v>
      </c>
      <c r="AB2362" s="35">
        <f t="shared" si="469"/>
        <v>769588.49557522126</v>
      </c>
      <c r="AC2362" s="27">
        <f t="shared" si="470"/>
        <v>79575.450442477886</v>
      </c>
      <c r="AD2362" s="174">
        <v>0.10340000000000001</v>
      </c>
      <c r="AE2362" s="173">
        <f t="shared" si="471"/>
        <v>0</v>
      </c>
      <c r="AF2362" s="173" t="str">
        <f>IF(AND(COUNTIFS($J$18:J2362,J2362)=1,AE2362=1),1,"")</f>
        <v/>
      </c>
      <c r="AG2362" s="173" t="str">
        <f>IF(C2362="","",IF(AND(COUNTIFS($J$18:J2362,J2362)=1,C2362&lt;&gt;""),1,""))</f>
        <v/>
      </c>
      <c r="AH2362" s="173" t="str">
        <f>IF(G2362="","",IF(AND(COUNTIFS($J$18:J2362,J2362)=1,G2362&lt;&gt;""),1,""))</f>
        <v/>
      </c>
      <c r="AI2362" s="28">
        <f t="shared" si="472"/>
        <v>13640480.497522123</v>
      </c>
      <c r="AJ2362" s="28">
        <f t="shared" si="473"/>
        <v>1928605.8020906285</v>
      </c>
      <c r="AK2362" s="29">
        <f t="shared" si="474"/>
        <v>0.14138840654777313</v>
      </c>
      <c r="AL2362" s="25"/>
      <c r="AM2362" s="25"/>
      <c r="AN2362" s="25"/>
      <c r="AO2362" s="25"/>
      <c r="AP2362" s="45" t="str">
        <f t="shared" si="475"/>
        <v>20236</v>
      </c>
      <c r="AQ2362" s="45" t="str">
        <f t="shared" si="476"/>
        <v>20236RMB</v>
      </c>
    </row>
    <row r="2363" spans="1:43" s="15" customFormat="1">
      <c r="A2363" s="16" t="s">
        <v>41</v>
      </c>
      <c r="B2363" s="172">
        <v>2022</v>
      </c>
      <c r="C2363" s="172">
        <v>4</v>
      </c>
      <c r="D2363" s="57" t="str">
        <f t="shared" si="465"/>
        <v>Q1</v>
      </c>
      <c r="E2363" s="16" t="s">
        <v>42</v>
      </c>
      <c r="F2363" s="172">
        <v>2023</v>
      </c>
      <c r="G2363" s="172">
        <v>8</v>
      </c>
      <c r="H2363" s="175"/>
      <c r="I2363" s="57" t="str">
        <f t="shared" si="466"/>
        <v>Q2</v>
      </c>
      <c r="J2363" s="175" t="s">
        <v>2271</v>
      </c>
      <c r="K2363" s="175" t="s">
        <v>2272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67"/>
        <v>MAIN UNIT</v>
      </c>
      <c r="Q2363" s="16" t="s">
        <v>48</v>
      </c>
      <c r="R2363" s="16" t="s">
        <v>49</v>
      </c>
      <c r="S2363" s="16" t="s">
        <v>39</v>
      </c>
      <c r="T2363" s="16" t="s">
        <v>2273</v>
      </c>
      <c r="U2363" s="16" t="s">
        <v>2274</v>
      </c>
      <c r="V2363" s="16" t="s">
        <v>67</v>
      </c>
      <c r="W2363" s="16" t="s">
        <v>51</v>
      </c>
      <c r="X2363" s="34">
        <v>990000</v>
      </c>
      <c r="Y2363" s="178" t="str">
        <f t="shared" si="477"/>
        <v>1.13</v>
      </c>
      <c r="Z2363" s="26">
        <f t="shared" si="468"/>
        <v>990000</v>
      </c>
      <c r="AA2363" s="16">
        <v>1.0920000000000001</v>
      </c>
      <c r="AB2363" s="35">
        <f t="shared" si="469"/>
        <v>956707.96460177004</v>
      </c>
      <c r="AC2363" s="27">
        <f t="shared" si="470"/>
        <v>217077.0371681416</v>
      </c>
      <c r="AD2363" s="174">
        <v>0.22689999999999999</v>
      </c>
      <c r="AE2363" s="173">
        <f t="shared" si="471"/>
        <v>0</v>
      </c>
      <c r="AF2363" s="173" t="str">
        <f>IF(AND(COUNTIFS($J$18:J2363,J2363)=1,AE2363=1),1,"")</f>
        <v/>
      </c>
      <c r="AG2363" s="173">
        <f>IF(C2363="","",IF(AND(COUNTIFS($J$18:J2363,J2363)=1,C2363&lt;&gt;""),1,""))</f>
        <v>1</v>
      </c>
      <c r="AH2363" s="173">
        <f>IF(G2363="","",IF(AND(COUNTIFS($J$18:J2363,J2363)=1,G2363&lt;&gt;""),1,""))</f>
        <v>1</v>
      </c>
      <c r="AI2363" s="28">
        <f t="shared" si="472"/>
        <v>22953677.784070797</v>
      </c>
      <c r="AJ2363" s="28">
        <f t="shared" si="473"/>
        <v>4168706.6744155749</v>
      </c>
      <c r="AK2363" s="29">
        <f t="shared" si="474"/>
        <v>0.18161388835511752</v>
      </c>
      <c r="AL2363" s="25"/>
      <c r="AM2363" s="25"/>
      <c r="AN2363" s="25"/>
      <c r="AO2363" s="25"/>
      <c r="AP2363" s="45" t="str">
        <f t="shared" si="475"/>
        <v>20238</v>
      </c>
      <c r="AQ2363" s="45" t="str">
        <f t="shared" si="476"/>
        <v>20238RMB</v>
      </c>
    </row>
    <row r="2364" spans="1:43" s="15" customFormat="1">
      <c r="A2364" s="16" t="s">
        <v>41</v>
      </c>
      <c r="B2364" s="172">
        <v>2022</v>
      </c>
      <c r="C2364" s="172">
        <v>4</v>
      </c>
      <c r="D2364" s="57" t="str">
        <f t="shared" si="465"/>
        <v>Q1</v>
      </c>
      <c r="E2364" s="16" t="s">
        <v>42</v>
      </c>
      <c r="F2364" s="172">
        <v>2023</v>
      </c>
      <c r="G2364" s="172">
        <v>8</v>
      </c>
      <c r="H2364" s="175"/>
      <c r="I2364" s="57" t="str">
        <f t="shared" si="466"/>
        <v>Q2</v>
      </c>
      <c r="J2364" s="175" t="s">
        <v>2271</v>
      </c>
      <c r="K2364" s="175" t="s">
        <v>2272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67"/>
        <v>MAIN UNIT</v>
      </c>
      <c r="Q2364" s="16" t="s">
        <v>48</v>
      </c>
      <c r="R2364" s="16" t="s">
        <v>49</v>
      </c>
      <c r="S2364" s="16" t="s">
        <v>39</v>
      </c>
      <c r="T2364" s="16" t="s">
        <v>2273</v>
      </c>
      <c r="U2364" s="16" t="s">
        <v>2274</v>
      </c>
      <c r="V2364" s="16" t="s">
        <v>67</v>
      </c>
      <c r="W2364" s="16" t="s">
        <v>51</v>
      </c>
      <c r="X2364" s="34">
        <v>990000</v>
      </c>
      <c r="Y2364" s="178" t="str">
        <f t="shared" si="477"/>
        <v>1.13</v>
      </c>
      <c r="Z2364" s="26">
        <f t="shared" si="468"/>
        <v>990000</v>
      </c>
      <c r="AA2364" s="16">
        <v>1.0920000000000001</v>
      </c>
      <c r="AB2364" s="35">
        <f t="shared" si="469"/>
        <v>956707.96460177004</v>
      </c>
      <c r="AC2364" s="27">
        <f t="shared" si="470"/>
        <v>217077.0371681416</v>
      </c>
      <c r="AD2364" s="174">
        <v>0.22689999999999999</v>
      </c>
      <c r="AE2364" s="173">
        <f t="shared" si="471"/>
        <v>0</v>
      </c>
      <c r="AF2364" s="173" t="str">
        <f>IF(AND(COUNTIFS($J$18:J2364,J2364)=1,AE2364=1),1,"")</f>
        <v/>
      </c>
      <c r="AG2364" s="173" t="str">
        <f>IF(C2364="","",IF(AND(COUNTIFS($J$18:J2364,J2364)=1,C2364&lt;&gt;""),1,""))</f>
        <v/>
      </c>
      <c r="AH2364" s="173" t="str">
        <f>IF(G2364="","",IF(AND(COUNTIFS($J$18:J2364,J2364)=1,G2364&lt;&gt;""),1,""))</f>
        <v/>
      </c>
      <c r="AI2364" s="28">
        <f t="shared" si="472"/>
        <v>22953677.784070797</v>
      </c>
      <c r="AJ2364" s="28">
        <f t="shared" si="473"/>
        <v>4168706.6744155749</v>
      </c>
      <c r="AK2364" s="29">
        <f t="shared" si="474"/>
        <v>0.18161388835511752</v>
      </c>
      <c r="AL2364" s="25"/>
      <c r="AM2364" s="25"/>
      <c r="AN2364" s="25"/>
      <c r="AO2364" s="25"/>
      <c r="AP2364" s="45" t="str">
        <f t="shared" si="475"/>
        <v>20238</v>
      </c>
      <c r="AQ2364" s="45" t="str">
        <f t="shared" si="476"/>
        <v>20238RMB</v>
      </c>
    </row>
    <row r="2365" spans="1:43" s="15" customFormat="1">
      <c r="A2365" s="16" t="s">
        <v>41</v>
      </c>
      <c r="B2365" s="172">
        <v>2022</v>
      </c>
      <c r="C2365" s="172">
        <v>4</v>
      </c>
      <c r="D2365" s="57" t="str">
        <f t="shared" si="465"/>
        <v>Q1</v>
      </c>
      <c r="E2365" s="16" t="s">
        <v>42</v>
      </c>
      <c r="F2365" s="172">
        <v>2023</v>
      </c>
      <c r="G2365" s="172">
        <v>8</v>
      </c>
      <c r="H2365" s="175"/>
      <c r="I2365" s="57" t="str">
        <f t="shared" si="466"/>
        <v>Q2</v>
      </c>
      <c r="J2365" s="175" t="s">
        <v>2271</v>
      </c>
      <c r="K2365" s="175" t="s">
        <v>2272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67"/>
        <v>MAIN UNIT</v>
      </c>
      <c r="Q2365" s="16" t="s">
        <v>48</v>
      </c>
      <c r="R2365" s="16" t="s">
        <v>49</v>
      </c>
      <c r="S2365" s="16" t="s">
        <v>39</v>
      </c>
      <c r="T2365" s="16" t="s">
        <v>2273</v>
      </c>
      <c r="U2365" s="16" t="s">
        <v>2274</v>
      </c>
      <c r="V2365" s="16" t="s">
        <v>67</v>
      </c>
      <c r="W2365" s="16" t="s">
        <v>51</v>
      </c>
      <c r="X2365" s="34">
        <v>990000</v>
      </c>
      <c r="Y2365" s="178" t="str">
        <f t="shared" si="477"/>
        <v>1.13</v>
      </c>
      <c r="Z2365" s="26">
        <f t="shared" si="468"/>
        <v>990000</v>
      </c>
      <c r="AA2365" s="16">
        <v>1.0920000000000001</v>
      </c>
      <c r="AB2365" s="35">
        <f t="shared" si="469"/>
        <v>956707.96460177004</v>
      </c>
      <c r="AC2365" s="27">
        <f t="shared" si="470"/>
        <v>217077.0371681416</v>
      </c>
      <c r="AD2365" s="174">
        <v>0.22689999999999999</v>
      </c>
      <c r="AE2365" s="173">
        <f t="shared" si="471"/>
        <v>0</v>
      </c>
      <c r="AF2365" s="173" t="str">
        <f>IF(AND(COUNTIFS($J$18:J2365,J2365)=1,AE2365=1),1,"")</f>
        <v/>
      </c>
      <c r="AG2365" s="173" t="str">
        <f>IF(C2365="","",IF(AND(COUNTIFS($J$18:J2365,J2365)=1,C2365&lt;&gt;""),1,""))</f>
        <v/>
      </c>
      <c r="AH2365" s="173" t="str">
        <f>IF(G2365="","",IF(AND(COUNTIFS($J$18:J2365,J2365)=1,G2365&lt;&gt;""),1,""))</f>
        <v/>
      </c>
      <c r="AI2365" s="28">
        <f t="shared" si="472"/>
        <v>22953677.784070797</v>
      </c>
      <c r="AJ2365" s="28">
        <f t="shared" si="473"/>
        <v>4168706.6744155749</v>
      </c>
      <c r="AK2365" s="29">
        <f t="shared" si="474"/>
        <v>0.18161388835511752</v>
      </c>
      <c r="AL2365" s="25"/>
      <c r="AM2365" s="25"/>
      <c r="AN2365" s="25"/>
      <c r="AO2365" s="25"/>
      <c r="AP2365" s="45" t="str">
        <f t="shared" si="475"/>
        <v>20238</v>
      </c>
      <c r="AQ2365" s="45" t="str">
        <f t="shared" si="476"/>
        <v>20238RMB</v>
      </c>
    </row>
    <row r="2366" spans="1:43" s="15" customFormat="1">
      <c r="A2366" s="16" t="s">
        <v>41</v>
      </c>
      <c r="B2366" s="172">
        <v>2022</v>
      </c>
      <c r="C2366" s="172">
        <v>4</v>
      </c>
      <c r="D2366" s="57" t="str">
        <f t="shared" si="465"/>
        <v>Q1</v>
      </c>
      <c r="E2366" s="16" t="s">
        <v>42</v>
      </c>
      <c r="F2366" s="172">
        <v>2023</v>
      </c>
      <c r="G2366" s="172">
        <v>8</v>
      </c>
      <c r="H2366" s="175"/>
      <c r="I2366" s="57" t="str">
        <f t="shared" si="466"/>
        <v>Q2</v>
      </c>
      <c r="J2366" s="175" t="s">
        <v>2271</v>
      </c>
      <c r="K2366" s="175" t="s">
        <v>2272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67"/>
        <v>MAIN UNIT</v>
      </c>
      <c r="Q2366" s="16" t="s">
        <v>48</v>
      </c>
      <c r="R2366" s="16" t="s">
        <v>49</v>
      </c>
      <c r="S2366" s="16" t="s">
        <v>39</v>
      </c>
      <c r="T2366" s="16" t="s">
        <v>2273</v>
      </c>
      <c r="U2366" s="16" t="s">
        <v>2274</v>
      </c>
      <c r="V2366" s="16" t="s">
        <v>67</v>
      </c>
      <c r="W2366" s="16" t="s">
        <v>51</v>
      </c>
      <c r="X2366" s="34">
        <v>990000</v>
      </c>
      <c r="Y2366" s="178" t="str">
        <f t="shared" si="477"/>
        <v>1.13</v>
      </c>
      <c r="Z2366" s="26">
        <f t="shared" si="468"/>
        <v>990000</v>
      </c>
      <c r="AA2366" s="16">
        <v>1.0920000000000001</v>
      </c>
      <c r="AB2366" s="35">
        <f t="shared" si="469"/>
        <v>956707.96460177004</v>
      </c>
      <c r="AC2366" s="27">
        <f t="shared" si="470"/>
        <v>217077.0371681416</v>
      </c>
      <c r="AD2366" s="174">
        <v>0.22689999999999999</v>
      </c>
      <c r="AE2366" s="173">
        <f t="shared" si="471"/>
        <v>0</v>
      </c>
      <c r="AF2366" s="173" t="str">
        <f>IF(AND(COUNTIFS($J$18:J2366,J2366)=1,AE2366=1),1,"")</f>
        <v/>
      </c>
      <c r="AG2366" s="173" t="str">
        <f>IF(C2366="","",IF(AND(COUNTIFS($J$18:J2366,J2366)=1,C2366&lt;&gt;""),1,""))</f>
        <v/>
      </c>
      <c r="AH2366" s="173" t="str">
        <f>IF(G2366="","",IF(AND(COUNTIFS($J$18:J2366,J2366)=1,G2366&lt;&gt;""),1,""))</f>
        <v/>
      </c>
      <c r="AI2366" s="28">
        <f t="shared" si="472"/>
        <v>22953677.784070797</v>
      </c>
      <c r="AJ2366" s="28">
        <f t="shared" si="473"/>
        <v>4168706.6744155749</v>
      </c>
      <c r="AK2366" s="29">
        <f t="shared" si="474"/>
        <v>0.18161388835511752</v>
      </c>
      <c r="AL2366" s="25"/>
      <c r="AM2366" s="25"/>
      <c r="AN2366" s="25"/>
      <c r="AO2366" s="25"/>
      <c r="AP2366" s="45" t="str">
        <f t="shared" si="475"/>
        <v>20238</v>
      </c>
      <c r="AQ2366" s="45" t="str">
        <f t="shared" si="476"/>
        <v>20238RMB</v>
      </c>
    </row>
    <row r="2367" spans="1:43" s="15" customFormat="1">
      <c r="A2367" s="16" t="s">
        <v>41</v>
      </c>
      <c r="B2367" s="172">
        <v>2022</v>
      </c>
      <c r="C2367" s="172">
        <v>4</v>
      </c>
      <c r="D2367" s="57" t="str">
        <f t="shared" si="465"/>
        <v>Q1</v>
      </c>
      <c r="E2367" s="16" t="s">
        <v>42</v>
      </c>
      <c r="F2367" s="172">
        <v>2023</v>
      </c>
      <c r="G2367" s="172">
        <v>8</v>
      </c>
      <c r="H2367" s="175"/>
      <c r="I2367" s="57" t="str">
        <f t="shared" si="466"/>
        <v>Q2</v>
      </c>
      <c r="J2367" s="175" t="s">
        <v>2271</v>
      </c>
      <c r="K2367" s="175" t="s">
        <v>2272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67"/>
        <v>MAIN UNIT</v>
      </c>
      <c r="Q2367" s="16" t="s">
        <v>48</v>
      </c>
      <c r="R2367" s="16" t="s">
        <v>49</v>
      </c>
      <c r="S2367" s="16" t="s">
        <v>39</v>
      </c>
      <c r="T2367" s="16" t="s">
        <v>2273</v>
      </c>
      <c r="U2367" s="16" t="s">
        <v>2274</v>
      </c>
      <c r="V2367" s="16" t="s">
        <v>67</v>
      </c>
      <c r="W2367" s="16" t="s">
        <v>51</v>
      </c>
      <c r="X2367" s="34">
        <v>990000</v>
      </c>
      <c r="Y2367" s="178" t="str">
        <f t="shared" si="477"/>
        <v>1.13</v>
      </c>
      <c r="Z2367" s="26">
        <f t="shared" si="468"/>
        <v>990000</v>
      </c>
      <c r="AA2367" s="16">
        <v>1.0920000000000001</v>
      </c>
      <c r="AB2367" s="35">
        <f t="shared" si="469"/>
        <v>956707.96460177004</v>
      </c>
      <c r="AC2367" s="27">
        <f t="shared" si="470"/>
        <v>217077.0371681416</v>
      </c>
      <c r="AD2367" s="174">
        <v>0.22689999999999999</v>
      </c>
      <c r="AE2367" s="173">
        <f t="shared" si="471"/>
        <v>0</v>
      </c>
      <c r="AF2367" s="173" t="str">
        <f>IF(AND(COUNTIFS($J$18:J2367,J2367)=1,AE2367=1),1,"")</f>
        <v/>
      </c>
      <c r="AG2367" s="173" t="str">
        <f>IF(C2367="","",IF(AND(COUNTIFS($J$18:J2367,J2367)=1,C2367&lt;&gt;""),1,""))</f>
        <v/>
      </c>
      <c r="AH2367" s="173" t="str">
        <f>IF(G2367="","",IF(AND(COUNTIFS($J$18:J2367,J2367)=1,G2367&lt;&gt;""),1,""))</f>
        <v/>
      </c>
      <c r="AI2367" s="28">
        <f t="shared" si="472"/>
        <v>22953677.784070797</v>
      </c>
      <c r="AJ2367" s="28">
        <f t="shared" si="473"/>
        <v>4168706.6744155749</v>
      </c>
      <c r="AK2367" s="29">
        <f t="shared" si="474"/>
        <v>0.18161388835511752</v>
      </c>
      <c r="AL2367" s="25"/>
      <c r="AM2367" s="25"/>
      <c r="AN2367" s="25"/>
      <c r="AO2367" s="25"/>
      <c r="AP2367" s="45" t="str">
        <f t="shared" si="475"/>
        <v>20238</v>
      </c>
      <c r="AQ2367" s="45" t="str">
        <f t="shared" si="476"/>
        <v>20238RMB</v>
      </c>
    </row>
    <row r="2368" spans="1:43" s="15" customFormat="1">
      <c r="A2368" s="16" t="s">
        <v>41</v>
      </c>
      <c r="B2368" s="172">
        <v>2022</v>
      </c>
      <c r="C2368" s="172">
        <v>4</v>
      </c>
      <c r="D2368" s="57" t="str">
        <f t="shared" si="465"/>
        <v>Q1</v>
      </c>
      <c r="E2368" s="16" t="s">
        <v>42</v>
      </c>
      <c r="F2368" s="172">
        <v>2023</v>
      </c>
      <c r="G2368" s="172">
        <v>8</v>
      </c>
      <c r="H2368" s="175"/>
      <c r="I2368" s="57" t="str">
        <f t="shared" si="466"/>
        <v>Q2</v>
      </c>
      <c r="J2368" s="175" t="s">
        <v>2271</v>
      </c>
      <c r="K2368" s="175" t="s">
        <v>2272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67"/>
        <v>MAIN UNIT</v>
      </c>
      <c r="Q2368" s="16" t="s">
        <v>48</v>
      </c>
      <c r="R2368" s="16" t="s">
        <v>49</v>
      </c>
      <c r="S2368" s="16" t="s">
        <v>39</v>
      </c>
      <c r="T2368" s="16" t="s">
        <v>2273</v>
      </c>
      <c r="U2368" s="16" t="s">
        <v>2274</v>
      </c>
      <c r="V2368" s="16" t="s">
        <v>67</v>
      </c>
      <c r="W2368" s="16" t="s">
        <v>51</v>
      </c>
      <c r="X2368" s="34">
        <v>990000</v>
      </c>
      <c r="Y2368" s="178" t="str">
        <f t="shared" si="477"/>
        <v>1.13</v>
      </c>
      <c r="Z2368" s="26">
        <f t="shared" si="468"/>
        <v>990000</v>
      </c>
      <c r="AA2368" s="16">
        <v>1.0920000000000001</v>
      </c>
      <c r="AB2368" s="35">
        <f t="shared" si="469"/>
        <v>956707.96460177004</v>
      </c>
      <c r="AC2368" s="27">
        <f t="shared" si="470"/>
        <v>217077.0371681416</v>
      </c>
      <c r="AD2368" s="174">
        <v>0.22689999999999999</v>
      </c>
      <c r="AE2368" s="173">
        <f t="shared" si="471"/>
        <v>0</v>
      </c>
      <c r="AF2368" s="173" t="str">
        <f>IF(AND(COUNTIFS($J$18:J2368,J2368)=1,AE2368=1),1,"")</f>
        <v/>
      </c>
      <c r="AG2368" s="173" t="str">
        <f>IF(C2368="","",IF(AND(COUNTIFS($J$18:J2368,J2368)=1,C2368&lt;&gt;""),1,""))</f>
        <v/>
      </c>
      <c r="AH2368" s="173" t="str">
        <f>IF(G2368="","",IF(AND(COUNTIFS($J$18:J2368,J2368)=1,G2368&lt;&gt;""),1,""))</f>
        <v/>
      </c>
      <c r="AI2368" s="28">
        <f t="shared" si="472"/>
        <v>22953677.784070797</v>
      </c>
      <c r="AJ2368" s="28">
        <f t="shared" si="473"/>
        <v>4168706.6744155749</v>
      </c>
      <c r="AK2368" s="29">
        <f t="shared" si="474"/>
        <v>0.18161388835511752</v>
      </c>
      <c r="AL2368" s="25"/>
      <c r="AM2368" s="25"/>
      <c r="AN2368" s="25"/>
      <c r="AO2368" s="25"/>
      <c r="AP2368" s="45" t="str">
        <f t="shared" si="475"/>
        <v>20238</v>
      </c>
      <c r="AQ2368" s="45" t="str">
        <f t="shared" si="476"/>
        <v>20238RMB</v>
      </c>
    </row>
    <row r="2369" spans="1:43" s="15" customFormat="1">
      <c r="A2369" s="16" t="s">
        <v>41</v>
      </c>
      <c r="B2369" s="172">
        <v>2022</v>
      </c>
      <c r="C2369" s="172">
        <v>4</v>
      </c>
      <c r="D2369" s="57" t="str">
        <f t="shared" si="465"/>
        <v>Q1</v>
      </c>
      <c r="E2369" s="16" t="s">
        <v>42</v>
      </c>
      <c r="F2369" s="172">
        <v>2023</v>
      </c>
      <c r="G2369" s="172">
        <v>8</v>
      </c>
      <c r="H2369" s="175"/>
      <c r="I2369" s="57" t="str">
        <f t="shared" si="466"/>
        <v>Q2</v>
      </c>
      <c r="J2369" s="175" t="s">
        <v>2271</v>
      </c>
      <c r="K2369" s="175" t="s">
        <v>2272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67"/>
        <v>MAIN UNIT</v>
      </c>
      <c r="Q2369" s="16" t="s">
        <v>48</v>
      </c>
      <c r="R2369" s="16" t="s">
        <v>49</v>
      </c>
      <c r="S2369" s="16" t="s">
        <v>39</v>
      </c>
      <c r="T2369" s="16" t="s">
        <v>2273</v>
      </c>
      <c r="U2369" s="16" t="s">
        <v>2274</v>
      </c>
      <c r="V2369" s="16" t="s">
        <v>67</v>
      </c>
      <c r="W2369" s="16" t="s">
        <v>51</v>
      </c>
      <c r="X2369" s="34">
        <v>650000</v>
      </c>
      <c r="Y2369" s="178" t="str">
        <f t="shared" si="477"/>
        <v>1.13</v>
      </c>
      <c r="Z2369" s="26">
        <f t="shared" si="468"/>
        <v>650000</v>
      </c>
      <c r="AA2369" s="16">
        <v>1.0920000000000001</v>
      </c>
      <c r="AB2369" s="35">
        <f t="shared" si="469"/>
        <v>628141.5929203541</v>
      </c>
      <c r="AC2369" s="27">
        <f t="shared" si="470"/>
        <v>142525.32743362835</v>
      </c>
      <c r="AD2369" s="174">
        <v>0.22689999999999999</v>
      </c>
      <c r="AE2369" s="173">
        <f t="shared" si="471"/>
        <v>0</v>
      </c>
      <c r="AF2369" s="173" t="str">
        <f>IF(AND(COUNTIFS($J$18:J2369,J2369)=1,AE2369=1),1,"")</f>
        <v/>
      </c>
      <c r="AG2369" s="173" t="str">
        <f>IF(C2369="","",IF(AND(COUNTIFS($J$18:J2369,J2369)=1,C2369&lt;&gt;""),1,""))</f>
        <v/>
      </c>
      <c r="AH2369" s="173" t="str">
        <f>IF(G2369="","",IF(AND(COUNTIFS($J$18:J2369,J2369)=1,G2369&lt;&gt;""),1,""))</f>
        <v/>
      </c>
      <c r="AI2369" s="28">
        <f t="shared" si="472"/>
        <v>22953677.784070797</v>
      </c>
      <c r="AJ2369" s="28">
        <f t="shared" si="473"/>
        <v>4168706.6744155749</v>
      </c>
      <c r="AK2369" s="29">
        <f t="shared" si="474"/>
        <v>0.18161388835511752</v>
      </c>
      <c r="AL2369" s="25"/>
      <c r="AM2369" s="25"/>
      <c r="AN2369" s="25"/>
      <c r="AO2369" s="25"/>
      <c r="AP2369" s="45" t="str">
        <f t="shared" si="475"/>
        <v>20238</v>
      </c>
      <c r="AQ2369" s="45" t="str">
        <f t="shared" si="476"/>
        <v>20238RMB</v>
      </c>
    </row>
    <row r="2370" spans="1:43" s="15" customFormat="1">
      <c r="A2370" s="16" t="s">
        <v>41</v>
      </c>
      <c r="B2370" s="172">
        <v>2022</v>
      </c>
      <c r="C2370" s="172">
        <v>4</v>
      </c>
      <c r="D2370" s="57" t="str">
        <f t="shared" si="465"/>
        <v>Q1</v>
      </c>
      <c r="E2370" s="16" t="s">
        <v>42</v>
      </c>
      <c r="F2370" s="172">
        <v>2023</v>
      </c>
      <c r="G2370" s="172">
        <v>8</v>
      </c>
      <c r="H2370" s="175"/>
      <c r="I2370" s="57" t="str">
        <f t="shared" si="466"/>
        <v>Q2</v>
      </c>
      <c r="J2370" s="175" t="s">
        <v>2271</v>
      </c>
      <c r="K2370" s="175" t="s">
        <v>2272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si="467"/>
        <v>MAIN UNIT</v>
      </c>
      <c r="Q2370" s="16" t="s">
        <v>48</v>
      </c>
      <c r="R2370" s="16" t="s">
        <v>49</v>
      </c>
      <c r="S2370" s="16" t="s">
        <v>39</v>
      </c>
      <c r="T2370" s="16" t="s">
        <v>2273</v>
      </c>
      <c r="U2370" s="16" t="s">
        <v>2274</v>
      </c>
      <c r="V2370" s="16" t="s">
        <v>67</v>
      </c>
      <c r="W2370" s="16" t="s">
        <v>51</v>
      </c>
      <c r="X2370" s="34">
        <v>650000</v>
      </c>
      <c r="Y2370" s="178" t="str">
        <f t="shared" si="477"/>
        <v>1.13</v>
      </c>
      <c r="Z2370" s="26">
        <f t="shared" si="468"/>
        <v>650000</v>
      </c>
      <c r="AA2370" s="16">
        <v>1.0920000000000001</v>
      </c>
      <c r="AB2370" s="35">
        <f t="shared" si="469"/>
        <v>628141.5929203541</v>
      </c>
      <c r="AC2370" s="27">
        <f t="shared" si="470"/>
        <v>142525.32743362835</v>
      </c>
      <c r="AD2370" s="174">
        <v>0.22689999999999999</v>
      </c>
      <c r="AE2370" s="173">
        <f t="shared" si="471"/>
        <v>0</v>
      </c>
      <c r="AF2370" s="173" t="str">
        <f>IF(AND(COUNTIFS($J$18:J2370,J2370)=1,AE2370=1),1,"")</f>
        <v/>
      </c>
      <c r="AG2370" s="173" t="str">
        <f>IF(C2370="","",IF(AND(COUNTIFS($J$18:J2370,J2370)=1,C2370&lt;&gt;""),1,""))</f>
        <v/>
      </c>
      <c r="AH2370" s="173" t="str">
        <f>IF(G2370="","",IF(AND(COUNTIFS($J$18:J2370,J2370)=1,G2370&lt;&gt;""),1,""))</f>
        <v/>
      </c>
      <c r="AI2370" s="28">
        <f t="shared" si="472"/>
        <v>22953677.784070797</v>
      </c>
      <c r="AJ2370" s="28">
        <f t="shared" si="473"/>
        <v>4168706.6744155749</v>
      </c>
      <c r="AK2370" s="29">
        <f t="shared" si="474"/>
        <v>0.18161388835511752</v>
      </c>
      <c r="AL2370" s="25"/>
      <c r="AM2370" s="25"/>
      <c r="AN2370" s="25"/>
      <c r="AO2370" s="25"/>
      <c r="AP2370" s="45" t="str">
        <f t="shared" si="475"/>
        <v>20238</v>
      </c>
      <c r="AQ2370" s="45" t="str">
        <f t="shared" si="476"/>
        <v>20238RMB</v>
      </c>
    </row>
    <row r="2371" spans="1:43" s="15" customFormat="1">
      <c r="A2371" s="16" t="s">
        <v>41</v>
      </c>
      <c r="B2371" s="172">
        <v>2022</v>
      </c>
      <c r="C2371" s="172">
        <v>10</v>
      </c>
      <c r="D2371" s="57" t="str">
        <f t="shared" si="465"/>
        <v>Q3</v>
      </c>
      <c r="E2371" s="16" t="s">
        <v>42</v>
      </c>
      <c r="F2371" s="172">
        <v>2023</v>
      </c>
      <c r="G2371" s="172">
        <v>9</v>
      </c>
      <c r="H2371" s="175"/>
      <c r="I2371" s="57" t="str">
        <f t="shared" si="466"/>
        <v>Q2</v>
      </c>
      <c r="J2371" s="175" t="s">
        <v>2275</v>
      </c>
      <c r="K2371" s="175" t="s">
        <v>2276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7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78" t="str">
        <f t="shared" si="477"/>
        <v>1.13</v>
      </c>
      <c r="Z2371" s="26">
        <f t="shared" si="468"/>
        <v>1020000</v>
      </c>
      <c r="AA2371" s="16">
        <v>1.077</v>
      </c>
      <c r="AB2371" s="35">
        <f t="shared" si="469"/>
        <v>972159.29203539819</v>
      </c>
      <c r="AC2371" s="27">
        <f t="shared" si="470"/>
        <v>136199.51681415929</v>
      </c>
      <c r="AD2371" s="174">
        <v>0.1401</v>
      </c>
      <c r="AE2371" s="173">
        <f t="shared" si="471"/>
        <v>1</v>
      </c>
      <c r="AF2371" s="173">
        <f>IF(AND(COUNTIFS($J$18:J2371,J2371)=1,AE2371=1),1,"")</f>
        <v>1</v>
      </c>
      <c r="AG2371" s="173">
        <f>IF(C2371="","",IF(AND(COUNTIFS($J$18:J2371,J2371)=1,C2371&lt;&gt;""),1,""))</f>
        <v>1</v>
      </c>
      <c r="AH2371" s="173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2">
        <v>2023</v>
      </c>
      <c r="C2372" s="172">
        <v>9</v>
      </c>
      <c r="D2372" s="57" t="str">
        <f t="shared" si="465"/>
        <v>Q2</v>
      </c>
      <c r="E2372" s="16" t="s">
        <v>42</v>
      </c>
      <c r="F2372" s="172">
        <v>2023</v>
      </c>
      <c r="G2372" s="172">
        <v>10</v>
      </c>
      <c r="H2372" s="175"/>
      <c r="I2372" s="57" t="str">
        <f t="shared" si="466"/>
        <v>Q3</v>
      </c>
      <c r="J2372" s="175" t="s">
        <v>2277</v>
      </c>
      <c r="K2372" s="175" t="s">
        <v>2278</v>
      </c>
      <c r="L2372" s="25" t="s">
        <v>2279</v>
      </c>
      <c r="M2372" s="16" t="s">
        <v>1990</v>
      </c>
      <c r="N2372" s="16">
        <v>1</v>
      </c>
      <c r="O2372" s="16"/>
      <c r="P2372" s="57" t="str">
        <f t="shared" si="467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78" t="str">
        <f>IF(W2372="","",IF(W2372="RMB","1.13", "1"))</f>
        <v>1.13</v>
      </c>
      <c r="Z2372" s="26">
        <f t="shared" si="468"/>
        <v>59605</v>
      </c>
      <c r="AA2372" s="16">
        <v>1.07</v>
      </c>
      <c r="AB2372" s="35">
        <f t="shared" si="469"/>
        <v>56440.132743362839</v>
      </c>
      <c r="AC2372" s="27">
        <f t="shared" si="470"/>
        <v>10119.715800884956</v>
      </c>
      <c r="AD2372" s="174">
        <v>0.17929999999999999</v>
      </c>
      <c r="AE2372" s="173">
        <f t="shared" si="471"/>
        <v>1</v>
      </c>
      <c r="AF2372" s="173">
        <f>IF(AND(COUNTIFS($J$18:J2372,J2372)=1,AE2372=1),1,"")</f>
        <v>1</v>
      </c>
      <c r="AG2372" s="173">
        <f>IF(C2372="","",IF(AND(COUNTIFS($J$18:J2372,J2372)=1,C2372&lt;&gt;""),1,""))</f>
        <v>1</v>
      </c>
      <c r="AH2372" s="173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2">
        <v>2022</v>
      </c>
      <c r="C2373" s="172">
        <v>1</v>
      </c>
      <c r="D2373" s="57" t="str">
        <f t="shared" si="465"/>
        <v>Q4</v>
      </c>
      <c r="E2373" s="16" t="s">
        <v>171</v>
      </c>
      <c r="F2373" s="16" t="s">
        <v>171</v>
      </c>
      <c r="G2373" s="172" t="s">
        <v>171</v>
      </c>
      <c r="H2373" s="175" t="s">
        <v>1553</v>
      </c>
      <c r="I2373" s="57" t="str">
        <f t="shared" si="466"/>
        <v>Cancel</v>
      </c>
      <c r="J2373" s="175" t="s">
        <v>2280</v>
      </c>
      <c r="K2373" s="175" t="s">
        <v>2281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7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78" t="str">
        <f t="shared" ref="Y2373:Y2405" si="478">IF(W2373="RMB","1.13", "1")</f>
        <v>1.13</v>
      </c>
      <c r="Z2373" s="26">
        <f t="shared" si="468"/>
        <v>1300000</v>
      </c>
      <c r="AA2373" s="16">
        <v>1.175</v>
      </c>
      <c r="AB2373" s="35">
        <f t="shared" si="469"/>
        <v>1351769.9115044249</v>
      </c>
      <c r="AC2373" s="27">
        <f t="shared" si="470"/>
        <v>162212.38938053098</v>
      </c>
      <c r="AD2373" s="174">
        <v>0.12</v>
      </c>
      <c r="AE2373" s="173">
        <f t="shared" si="471"/>
        <v>1</v>
      </c>
      <c r="AF2373" s="173">
        <f>IF(AND(COUNTIFS($J$18:J2373,J2373)=1,AE2373=1),1,"")</f>
        <v>1</v>
      </c>
      <c r="AG2373" s="173">
        <f>IF(C2373="","",IF(AND(COUNTIFS($J$18:J2373,J2373)=1,C2373&lt;&gt;""),1,""))</f>
        <v>1</v>
      </c>
      <c r="AH2373" s="173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2">
        <v>2022</v>
      </c>
      <c r="C2374" s="172">
        <v>1</v>
      </c>
      <c r="D2374" s="57" t="str">
        <f t="shared" si="465"/>
        <v>Q4</v>
      </c>
      <c r="E2374" s="16" t="s">
        <v>171</v>
      </c>
      <c r="F2374" s="16" t="s">
        <v>171</v>
      </c>
      <c r="G2374" s="172" t="s">
        <v>171</v>
      </c>
      <c r="H2374" s="175" t="s">
        <v>1553</v>
      </c>
      <c r="I2374" s="57" t="str">
        <f t="shared" si="466"/>
        <v>Cancel</v>
      </c>
      <c r="J2374" s="175" t="s">
        <v>2280</v>
      </c>
      <c r="K2374" s="175" t="s">
        <v>2281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7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78" t="str">
        <f t="shared" si="478"/>
        <v>1.13</v>
      </c>
      <c r="Z2374" s="26">
        <f t="shared" si="468"/>
        <v>1300000</v>
      </c>
      <c r="AA2374" s="16">
        <v>1.175</v>
      </c>
      <c r="AB2374" s="35">
        <f t="shared" si="469"/>
        <v>1351769.9115044249</v>
      </c>
      <c r="AC2374" s="27">
        <f t="shared" si="470"/>
        <v>162212.38938053098</v>
      </c>
      <c r="AD2374" s="174">
        <v>0.12</v>
      </c>
      <c r="AE2374" s="173">
        <f t="shared" si="471"/>
        <v>1</v>
      </c>
      <c r="AF2374" s="173" t="str">
        <f>IF(AND(COUNTIFS($J$18:J2374,J2374)=1,AE2374=1),1,"")</f>
        <v/>
      </c>
      <c r="AG2374" s="173" t="str">
        <f>IF(C2374="","",IF(AND(COUNTIFS($J$18:J2374,J2374)=1,C2374&lt;&gt;""),1,""))</f>
        <v/>
      </c>
      <c r="AH2374" s="173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2">
        <v>2022</v>
      </c>
      <c r="C2375" s="172">
        <v>1</v>
      </c>
      <c r="D2375" s="57" t="str">
        <f t="shared" si="465"/>
        <v>Q4</v>
      </c>
      <c r="E2375" s="16" t="s">
        <v>171</v>
      </c>
      <c r="F2375" s="16" t="s">
        <v>171</v>
      </c>
      <c r="G2375" s="172" t="s">
        <v>1552</v>
      </c>
      <c r="H2375" s="175"/>
      <c r="I2375" s="57" t="str">
        <f t="shared" si="466"/>
        <v>Cancel</v>
      </c>
      <c r="J2375" s="175" t="s">
        <v>2282</v>
      </c>
      <c r="K2375" s="175" t="s">
        <v>2283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7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78" t="str">
        <f t="shared" si="478"/>
        <v>1.13</v>
      </c>
      <c r="Z2375" s="26">
        <f t="shared" si="468"/>
        <v>541700</v>
      </c>
      <c r="AA2375" s="16">
        <v>1.105</v>
      </c>
      <c r="AB2375" s="35">
        <f t="shared" si="469"/>
        <v>529715.48672566377</v>
      </c>
      <c r="AC2375" s="27">
        <f t="shared" si="470"/>
        <v>63565.85840707965</v>
      </c>
      <c r="AD2375" s="174">
        <v>0.12</v>
      </c>
      <c r="AE2375" s="173">
        <f t="shared" si="471"/>
        <v>0</v>
      </c>
      <c r="AF2375" s="173" t="str">
        <f>IF(AND(COUNTIFS($J$18:J2375,J2375)=1,AE2375=1),1,"")</f>
        <v/>
      </c>
      <c r="AG2375" s="173">
        <f>IF(C2375="","",IF(AND(COUNTIFS($J$18:J2375,J2375)=1,C2375&lt;&gt;""),1,""))</f>
        <v>1</v>
      </c>
      <c r="AH2375" s="173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2">
        <v>2022</v>
      </c>
      <c r="C2376" s="172">
        <v>2</v>
      </c>
      <c r="D2376" s="57" t="str">
        <f t="shared" si="465"/>
        <v>Q4</v>
      </c>
      <c r="E2376" s="16" t="s">
        <v>171</v>
      </c>
      <c r="F2376" s="16" t="s">
        <v>171</v>
      </c>
      <c r="G2376" s="172" t="s">
        <v>171</v>
      </c>
      <c r="H2376" s="175" t="s">
        <v>2284</v>
      </c>
      <c r="I2376" s="57" t="str">
        <f t="shared" si="466"/>
        <v>Cancel</v>
      </c>
      <c r="J2376" s="175" t="s">
        <v>2285</v>
      </c>
      <c r="K2376" s="175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7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78" t="str">
        <f t="shared" si="478"/>
        <v>1.13</v>
      </c>
      <c r="Z2376" s="26">
        <f t="shared" si="468"/>
        <v>1300000</v>
      </c>
      <c r="AA2376" s="16">
        <v>1.175</v>
      </c>
      <c r="AB2376" s="35">
        <f t="shared" si="469"/>
        <v>1351769.9115044249</v>
      </c>
      <c r="AC2376" s="27">
        <f t="shared" si="470"/>
        <v>162212.38938053098</v>
      </c>
      <c r="AD2376" s="174">
        <v>0.12</v>
      </c>
      <c r="AE2376" s="173">
        <f t="shared" si="471"/>
        <v>0</v>
      </c>
      <c r="AF2376" s="173" t="str">
        <f>IF(AND(COUNTIFS($J$18:J2376,J2376)=1,AE2376=1),1,"")</f>
        <v/>
      </c>
      <c r="AG2376" s="173">
        <f>IF(C2376="","",IF(AND(COUNTIFS($J$18:J2376,J2376)=1,C2376&lt;&gt;""),1,""))</f>
        <v>1</v>
      </c>
      <c r="AH2376" s="173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2286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2">
        <v>2022</v>
      </c>
      <c r="C2377" s="172">
        <v>3</v>
      </c>
      <c r="D2377" s="57" t="str">
        <f t="shared" si="465"/>
        <v>Q4</v>
      </c>
      <c r="E2377" s="16" t="s">
        <v>171</v>
      </c>
      <c r="F2377" s="16" t="s">
        <v>171</v>
      </c>
      <c r="G2377" s="172" t="s">
        <v>171</v>
      </c>
      <c r="H2377" s="175"/>
      <c r="I2377" s="57" t="str">
        <f t="shared" si="466"/>
        <v>Cancel</v>
      </c>
      <c r="J2377" s="175" t="s">
        <v>2287</v>
      </c>
      <c r="K2377" s="175" t="s">
        <v>2288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7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78" t="str">
        <f t="shared" si="478"/>
        <v>1.13</v>
      </c>
      <c r="Z2377" s="26">
        <f t="shared" si="468"/>
        <v>660000</v>
      </c>
      <c r="AA2377" s="16">
        <v>1.175</v>
      </c>
      <c r="AB2377" s="35">
        <f t="shared" si="469"/>
        <v>686283.18584070809</v>
      </c>
      <c r="AC2377" s="27">
        <f t="shared" si="470"/>
        <v>82353.982300884963</v>
      </c>
      <c r="AD2377" s="174">
        <v>0.12</v>
      </c>
      <c r="AE2377" s="173">
        <f t="shared" si="471"/>
        <v>1</v>
      </c>
      <c r="AF2377" s="173">
        <f>IF(AND(COUNTIFS($J$18:J2377,J2377)=1,AE2377=1),1,"")</f>
        <v>1</v>
      </c>
      <c r="AG2377" s="173">
        <f>IF(C2377="","",IF(AND(COUNTIFS($J$18:J2377,J2377)=1,C2377&lt;&gt;""),1,""))</f>
        <v>1</v>
      </c>
      <c r="AH2377" s="173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2">
        <v>2022</v>
      </c>
      <c r="C2378" s="172">
        <v>3</v>
      </c>
      <c r="D2378" s="57" t="str">
        <f t="shared" si="465"/>
        <v>Q4</v>
      </c>
      <c r="E2378" s="16" t="s">
        <v>171</v>
      </c>
      <c r="F2378" s="16" t="s">
        <v>171</v>
      </c>
      <c r="G2378" s="172" t="s">
        <v>171</v>
      </c>
      <c r="H2378" s="175" t="s">
        <v>1553</v>
      </c>
      <c r="I2378" s="57" t="str">
        <f t="shared" si="466"/>
        <v>Cancel</v>
      </c>
      <c r="J2378" s="175" t="s">
        <v>2289</v>
      </c>
      <c r="K2378" s="175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7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78" t="str">
        <f t="shared" si="478"/>
        <v>1.13</v>
      </c>
      <c r="Z2378" s="26">
        <f t="shared" si="468"/>
        <v>1290000</v>
      </c>
      <c r="AA2378" s="16">
        <v>1.175</v>
      </c>
      <c r="AB2378" s="35">
        <f t="shared" si="469"/>
        <v>1341371.6814159292</v>
      </c>
      <c r="AC2378" s="27">
        <f t="shared" si="470"/>
        <v>160964.6017699115</v>
      </c>
      <c r="AD2378" s="174">
        <v>0.12</v>
      </c>
      <c r="AE2378" s="173">
        <f t="shared" si="471"/>
        <v>0</v>
      </c>
      <c r="AF2378" s="173" t="str">
        <f>IF(AND(COUNTIFS($J$18:J2378,J2378)=1,AE2378=1),1,"")</f>
        <v/>
      </c>
      <c r="AG2378" s="173">
        <f>IF(C2378="","",IF(AND(COUNTIFS($J$18:J2378,J2378)=1,C2378&lt;&gt;""),1,""))</f>
        <v>1</v>
      </c>
      <c r="AH2378" s="173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2">
        <v>2022</v>
      </c>
      <c r="C2379" s="172">
        <v>3</v>
      </c>
      <c r="D2379" s="57" t="str">
        <f t="shared" si="465"/>
        <v>Q4</v>
      </c>
      <c r="E2379" s="16" t="s">
        <v>171</v>
      </c>
      <c r="F2379" s="16" t="s">
        <v>171</v>
      </c>
      <c r="G2379" s="172" t="s">
        <v>171</v>
      </c>
      <c r="H2379" s="175"/>
      <c r="I2379" s="57" t="str">
        <f t="shared" si="466"/>
        <v>Cancel</v>
      </c>
      <c r="J2379" s="175" t="s">
        <v>2290</v>
      </c>
      <c r="K2379" s="175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7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78" t="str">
        <f t="shared" si="478"/>
        <v>1</v>
      </c>
      <c r="Z2379" s="26">
        <f t="shared" si="468"/>
        <v>20800000</v>
      </c>
      <c r="AA2379" s="16">
        <v>6.25E-2</v>
      </c>
      <c r="AB2379" s="35">
        <f t="shared" si="469"/>
        <v>1300000</v>
      </c>
      <c r="AC2379" s="27">
        <f t="shared" si="470"/>
        <v>156000</v>
      </c>
      <c r="AD2379" s="174">
        <v>0.12</v>
      </c>
      <c r="AE2379" s="173">
        <f t="shared" si="471"/>
        <v>0</v>
      </c>
      <c r="AF2379" s="173" t="str">
        <f>IF(AND(COUNTIFS($J$18:J2379,J2379)=1,AE2379=1),1,"")</f>
        <v/>
      </c>
      <c r="AG2379" s="173">
        <f>IF(C2379="","",IF(AND(COUNTIFS($J$18:J2379,J2379)=1,C2379&lt;&gt;""),1,""))</f>
        <v>1</v>
      </c>
      <c r="AH2379" s="173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2">
        <v>2022</v>
      </c>
      <c r="C2380" s="172">
        <v>3</v>
      </c>
      <c r="D2380" s="57" t="str">
        <f t="shared" si="465"/>
        <v>Q4</v>
      </c>
      <c r="E2380" s="16" t="s">
        <v>171</v>
      </c>
      <c r="F2380" s="16" t="s">
        <v>171</v>
      </c>
      <c r="G2380" s="172" t="s">
        <v>171</v>
      </c>
      <c r="H2380" s="175"/>
      <c r="I2380" s="57" t="str">
        <f t="shared" si="466"/>
        <v>Cancel</v>
      </c>
      <c r="J2380" s="175" t="s">
        <v>2290</v>
      </c>
      <c r="K2380" s="175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7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78" t="str">
        <f t="shared" si="478"/>
        <v>1</v>
      </c>
      <c r="Z2380" s="26">
        <f t="shared" si="468"/>
        <v>20800000</v>
      </c>
      <c r="AA2380" s="16">
        <v>6.25E-2</v>
      </c>
      <c r="AB2380" s="35">
        <f t="shared" si="469"/>
        <v>1300000</v>
      </c>
      <c r="AC2380" s="27">
        <f t="shared" si="470"/>
        <v>156000</v>
      </c>
      <c r="AD2380" s="174">
        <v>0.12</v>
      </c>
      <c r="AE2380" s="173">
        <f t="shared" si="471"/>
        <v>0</v>
      </c>
      <c r="AF2380" s="173" t="str">
        <f>IF(AND(COUNTIFS($J$18:J2380,J2380)=1,AE2380=1),1,"")</f>
        <v/>
      </c>
      <c r="AG2380" s="173" t="str">
        <f>IF(C2380="","",IF(AND(COUNTIFS($J$18:J2380,J2380)=1,C2380&lt;&gt;""),1,""))</f>
        <v/>
      </c>
      <c r="AH2380" s="173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2">
        <v>2022</v>
      </c>
      <c r="C2381" s="172">
        <v>3</v>
      </c>
      <c r="D2381" s="57" t="str">
        <f t="shared" si="465"/>
        <v>Q4</v>
      </c>
      <c r="E2381" s="16" t="s">
        <v>171</v>
      </c>
      <c r="F2381" s="16" t="s">
        <v>171</v>
      </c>
      <c r="G2381" s="172" t="s">
        <v>171</v>
      </c>
      <c r="H2381" s="175"/>
      <c r="I2381" s="57" t="str">
        <f t="shared" si="466"/>
        <v>Cancel</v>
      </c>
      <c r="J2381" s="175" t="s">
        <v>2290</v>
      </c>
      <c r="K2381" s="175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7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78" t="str">
        <f t="shared" si="478"/>
        <v>1</v>
      </c>
      <c r="Z2381" s="26">
        <f t="shared" si="468"/>
        <v>20800000</v>
      </c>
      <c r="AA2381" s="16">
        <v>6.25E-2</v>
      </c>
      <c r="AB2381" s="35">
        <f t="shared" si="469"/>
        <v>1300000</v>
      </c>
      <c r="AC2381" s="27">
        <f t="shared" si="470"/>
        <v>156000</v>
      </c>
      <c r="AD2381" s="174">
        <v>0.12</v>
      </c>
      <c r="AE2381" s="173">
        <f t="shared" si="471"/>
        <v>0</v>
      </c>
      <c r="AF2381" s="173" t="str">
        <f>IF(AND(COUNTIFS($J$18:J2381,J2381)=1,AE2381=1),1,"")</f>
        <v/>
      </c>
      <c r="AG2381" s="173" t="str">
        <f>IF(C2381="","",IF(AND(COUNTIFS($J$18:J2381,J2381)=1,C2381&lt;&gt;""),1,""))</f>
        <v/>
      </c>
      <c r="AH2381" s="173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2">
        <v>2022</v>
      </c>
      <c r="C2382" s="172">
        <v>3</v>
      </c>
      <c r="D2382" s="57" t="str">
        <f t="shared" si="465"/>
        <v>Q4</v>
      </c>
      <c r="E2382" s="16" t="s">
        <v>171</v>
      </c>
      <c r="F2382" s="16" t="s">
        <v>171</v>
      </c>
      <c r="G2382" s="172" t="s">
        <v>171</v>
      </c>
      <c r="H2382" s="175"/>
      <c r="I2382" s="57" t="str">
        <f t="shared" si="466"/>
        <v>Cancel</v>
      </c>
      <c r="J2382" s="175" t="s">
        <v>2290</v>
      </c>
      <c r="K2382" s="175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7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78" t="str">
        <f t="shared" si="478"/>
        <v>1</v>
      </c>
      <c r="Z2382" s="26">
        <f t="shared" si="468"/>
        <v>20800000</v>
      </c>
      <c r="AA2382" s="16">
        <v>6.25E-2</v>
      </c>
      <c r="AB2382" s="35">
        <f t="shared" si="469"/>
        <v>1300000</v>
      </c>
      <c r="AC2382" s="27">
        <f t="shared" si="470"/>
        <v>156000</v>
      </c>
      <c r="AD2382" s="174">
        <v>0.12</v>
      </c>
      <c r="AE2382" s="173">
        <f t="shared" si="471"/>
        <v>0</v>
      </c>
      <c r="AF2382" s="173" t="str">
        <f>IF(AND(COUNTIFS($J$18:J2382,J2382)=1,AE2382=1),1,"")</f>
        <v/>
      </c>
      <c r="AG2382" s="173" t="str">
        <f>IF(C2382="","",IF(AND(COUNTIFS($J$18:J2382,J2382)=1,C2382&lt;&gt;""),1,""))</f>
        <v/>
      </c>
      <c r="AH2382" s="173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2">
        <v>2022</v>
      </c>
      <c r="C2383" s="172">
        <v>3</v>
      </c>
      <c r="D2383" s="57" t="str">
        <f t="shared" si="465"/>
        <v>Q4</v>
      </c>
      <c r="E2383" s="16" t="s">
        <v>171</v>
      </c>
      <c r="F2383" s="16" t="s">
        <v>171</v>
      </c>
      <c r="G2383" s="172" t="s">
        <v>171</v>
      </c>
      <c r="H2383" s="175"/>
      <c r="I2383" s="57" t="str">
        <f t="shared" si="466"/>
        <v>Cancel</v>
      </c>
      <c r="J2383" s="175" t="s">
        <v>2291</v>
      </c>
      <c r="K2383" s="175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7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78" t="str">
        <f t="shared" si="478"/>
        <v>1.13</v>
      </c>
      <c r="Z2383" s="26">
        <f t="shared" si="468"/>
        <v>490000</v>
      </c>
      <c r="AA2383" s="16">
        <v>1.22</v>
      </c>
      <c r="AB2383" s="35">
        <f t="shared" si="469"/>
        <v>529026.54867256642</v>
      </c>
      <c r="AC2383" s="27">
        <f t="shared" si="470"/>
        <v>63483.185840707971</v>
      </c>
      <c r="AD2383" s="174">
        <v>0.12</v>
      </c>
      <c r="AE2383" s="173">
        <f t="shared" si="471"/>
        <v>0</v>
      </c>
      <c r="AF2383" s="173" t="str">
        <f>IF(AND(COUNTIFS($J$18:J2383,J2383)=1,AE2383=1),1,"")</f>
        <v/>
      </c>
      <c r="AG2383" s="173">
        <f>IF(C2383="","",IF(AND(COUNTIFS($J$18:J2383,J2383)=1,C2383&lt;&gt;""),1,""))</f>
        <v>1</v>
      </c>
      <c r="AH2383" s="173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2">
        <v>2022</v>
      </c>
      <c r="C2384" s="172">
        <v>3</v>
      </c>
      <c r="D2384" s="57" t="str">
        <f t="shared" si="465"/>
        <v>Q4</v>
      </c>
      <c r="E2384" s="16" t="s">
        <v>171</v>
      </c>
      <c r="F2384" s="16" t="s">
        <v>171</v>
      </c>
      <c r="G2384" s="172" t="s">
        <v>171</v>
      </c>
      <c r="H2384" s="175"/>
      <c r="I2384" s="57" t="str">
        <f t="shared" si="466"/>
        <v>Cancel</v>
      </c>
      <c r="J2384" s="175" t="s">
        <v>2291</v>
      </c>
      <c r="K2384" s="175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7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78" t="str">
        <f t="shared" si="478"/>
        <v>1.13</v>
      </c>
      <c r="Z2384" s="26">
        <f t="shared" si="468"/>
        <v>803285</v>
      </c>
      <c r="AA2384" s="16">
        <v>1.22</v>
      </c>
      <c r="AB2384" s="35">
        <f t="shared" si="469"/>
        <v>867263.45132743369</v>
      </c>
      <c r="AC2384" s="27">
        <f t="shared" si="470"/>
        <v>104071.61415929203</v>
      </c>
      <c r="AD2384" s="174">
        <v>0.12</v>
      </c>
      <c r="AE2384" s="173">
        <f t="shared" si="471"/>
        <v>0</v>
      </c>
      <c r="AF2384" s="173" t="str">
        <f>IF(AND(COUNTIFS($J$18:J2384,J2384)=1,AE2384=1),1,"")</f>
        <v/>
      </c>
      <c r="AG2384" s="173" t="str">
        <f>IF(C2384="","",IF(AND(COUNTIFS($J$18:J2384,J2384)=1,C2384&lt;&gt;""),1,""))</f>
        <v/>
      </c>
      <c r="AH2384" s="173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2">
        <v>2022</v>
      </c>
      <c r="C2385" s="172">
        <v>4</v>
      </c>
      <c r="D2385" s="57" t="str">
        <f t="shared" si="465"/>
        <v>Q1</v>
      </c>
      <c r="E2385" s="16" t="s">
        <v>171</v>
      </c>
      <c r="F2385" s="16" t="s">
        <v>171</v>
      </c>
      <c r="G2385" s="172" t="s">
        <v>171</v>
      </c>
      <c r="H2385" s="175"/>
      <c r="I2385" s="57" t="str">
        <f t="shared" si="466"/>
        <v>Cancel</v>
      </c>
      <c r="J2385" s="175" t="s">
        <v>2292</v>
      </c>
      <c r="K2385" s="175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7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78" t="str">
        <f t="shared" si="478"/>
        <v>1</v>
      </c>
      <c r="Z2385" s="26">
        <f t="shared" si="468"/>
        <v>11920000</v>
      </c>
      <c r="AA2385" s="16">
        <v>5.8700000000000002E-2</v>
      </c>
      <c r="AB2385" s="35">
        <f t="shared" si="469"/>
        <v>699704</v>
      </c>
      <c r="AC2385" s="27">
        <f t="shared" si="470"/>
        <v>83964.479999999996</v>
      </c>
      <c r="AD2385" s="174">
        <v>0.12</v>
      </c>
      <c r="AE2385" s="173">
        <f t="shared" si="471"/>
        <v>0</v>
      </c>
      <c r="AF2385" s="173" t="str">
        <f>IF(AND(COUNTIFS($J$18:J2385,J2385)=1,AE2385=1),1,"")</f>
        <v/>
      </c>
      <c r="AG2385" s="173">
        <f>IF(C2385="","",IF(AND(COUNTIFS($J$18:J2385,J2385)=1,C2385&lt;&gt;""),1,""))</f>
        <v>1</v>
      </c>
      <c r="AH2385" s="173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2">
        <v>2022</v>
      </c>
      <c r="C2386" s="172">
        <v>4</v>
      </c>
      <c r="D2386" s="57" t="str">
        <f t="shared" si="465"/>
        <v>Q1</v>
      </c>
      <c r="E2386" s="16" t="s">
        <v>171</v>
      </c>
      <c r="F2386" s="16" t="s">
        <v>171</v>
      </c>
      <c r="G2386" s="172" t="s">
        <v>171</v>
      </c>
      <c r="H2386" s="175"/>
      <c r="I2386" s="57" t="str">
        <f t="shared" si="466"/>
        <v>Cancel</v>
      </c>
      <c r="J2386" s="175" t="s">
        <v>2292</v>
      </c>
      <c r="K2386" s="175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7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78" t="str">
        <f t="shared" si="478"/>
        <v>1</v>
      </c>
      <c r="Z2386" s="26">
        <f t="shared" si="468"/>
        <v>11920000</v>
      </c>
      <c r="AA2386" s="16">
        <v>5.8700000000000002E-2</v>
      </c>
      <c r="AB2386" s="35">
        <f t="shared" si="469"/>
        <v>699704</v>
      </c>
      <c r="AC2386" s="27">
        <f t="shared" si="470"/>
        <v>83964.479999999996</v>
      </c>
      <c r="AD2386" s="174">
        <v>0.12</v>
      </c>
      <c r="AE2386" s="173">
        <f t="shared" si="471"/>
        <v>0</v>
      </c>
      <c r="AF2386" s="173" t="str">
        <f>IF(AND(COUNTIFS($J$18:J2386,J2386)=1,AE2386=1),1,"")</f>
        <v/>
      </c>
      <c r="AG2386" s="173" t="str">
        <f>IF(C2386="","",IF(AND(COUNTIFS($J$18:J2386,J2386)=1,C2386&lt;&gt;""),1,""))</f>
        <v/>
      </c>
      <c r="AH2386" s="173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2">
        <v>2022</v>
      </c>
      <c r="C2387" s="172">
        <v>4</v>
      </c>
      <c r="D2387" s="57" t="str">
        <f t="shared" si="465"/>
        <v>Q1</v>
      </c>
      <c r="E2387" s="16" t="s">
        <v>171</v>
      </c>
      <c r="F2387" s="16" t="s">
        <v>171</v>
      </c>
      <c r="G2387" s="172" t="s">
        <v>171</v>
      </c>
      <c r="H2387" s="175"/>
      <c r="I2387" s="57" t="str">
        <f t="shared" si="466"/>
        <v>Cancel</v>
      </c>
      <c r="J2387" s="175" t="s">
        <v>2292</v>
      </c>
      <c r="K2387" s="175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7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78" t="str">
        <f t="shared" si="478"/>
        <v>1</v>
      </c>
      <c r="Z2387" s="26">
        <f t="shared" si="468"/>
        <v>7920000</v>
      </c>
      <c r="AA2387" s="16">
        <v>5.8700000000000002E-2</v>
      </c>
      <c r="AB2387" s="35">
        <f t="shared" si="469"/>
        <v>464904</v>
      </c>
      <c r="AC2387" s="27">
        <f t="shared" si="470"/>
        <v>55788.479999999996</v>
      </c>
      <c r="AD2387" s="174">
        <v>0.12</v>
      </c>
      <c r="AE2387" s="173">
        <f t="shared" si="471"/>
        <v>0</v>
      </c>
      <c r="AF2387" s="173" t="str">
        <f>IF(AND(COUNTIFS($J$18:J2387,J2387)=1,AE2387=1),1,"")</f>
        <v/>
      </c>
      <c r="AG2387" s="173" t="str">
        <f>IF(C2387="","",IF(AND(COUNTIFS($J$18:J2387,J2387)=1,C2387&lt;&gt;""),1,""))</f>
        <v/>
      </c>
      <c r="AH2387" s="173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2">
        <v>2022</v>
      </c>
      <c r="C2388" s="172">
        <v>4</v>
      </c>
      <c r="D2388" s="57" t="str">
        <f t="shared" si="465"/>
        <v>Q1</v>
      </c>
      <c r="E2388" s="16" t="s">
        <v>171</v>
      </c>
      <c r="F2388" s="16" t="s">
        <v>171</v>
      </c>
      <c r="G2388" s="172" t="s">
        <v>171</v>
      </c>
      <c r="H2388" s="175"/>
      <c r="I2388" s="57" t="str">
        <f t="shared" si="466"/>
        <v>Cancel</v>
      </c>
      <c r="J2388" s="175" t="s">
        <v>2292</v>
      </c>
      <c r="K2388" s="175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7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78" t="str">
        <f t="shared" si="478"/>
        <v>1</v>
      </c>
      <c r="Z2388" s="26">
        <f t="shared" si="468"/>
        <v>7920000</v>
      </c>
      <c r="AA2388" s="16">
        <v>5.8700000000000002E-2</v>
      </c>
      <c r="AB2388" s="35">
        <f t="shared" si="469"/>
        <v>464904</v>
      </c>
      <c r="AC2388" s="27">
        <f t="shared" si="470"/>
        <v>55788.479999999996</v>
      </c>
      <c r="AD2388" s="174">
        <v>0.12</v>
      </c>
      <c r="AE2388" s="173">
        <f t="shared" si="471"/>
        <v>0</v>
      </c>
      <c r="AF2388" s="173" t="str">
        <f>IF(AND(COUNTIFS($J$18:J2388,J2388)=1,AE2388=1),1,"")</f>
        <v/>
      </c>
      <c r="AG2388" s="173" t="str">
        <f>IF(C2388="","",IF(AND(COUNTIFS($J$18:J2388,J2388)=1,C2388&lt;&gt;""),1,""))</f>
        <v/>
      </c>
      <c r="AH2388" s="173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2">
        <v>2022</v>
      </c>
      <c r="C2389" s="172">
        <v>5</v>
      </c>
      <c r="D2389" s="57" t="str">
        <f t="shared" si="465"/>
        <v>Q1</v>
      </c>
      <c r="E2389" s="16" t="s">
        <v>171</v>
      </c>
      <c r="F2389" s="16" t="s">
        <v>171</v>
      </c>
      <c r="G2389" s="172" t="s">
        <v>171</v>
      </c>
      <c r="H2389" s="175"/>
      <c r="I2389" s="57" t="str">
        <f t="shared" si="466"/>
        <v>Cancel</v>
      </c>
      <c r="J2389" s="175" t="s">
        <v>2293</v>
      </c>
      <c r="K2389" s="175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7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78" t="str">
        <f t="shared" si="478"/>
        <v>1.13</v>
      </c>
      <c r="Z2389" s="26">
        <f t="shared" si="468"/>
        <v>900000</v>
      </c>
      <c r="AA2389" s="16">
        <v>1.105</v>
      </c>
      <c r="AB2389" s="35">
        <f t="shared" si="469"/>
        <v>880088.49557522126</v>
      </c>
      <c r="AC2389" s="27">
        <f t="shared" si="470"/>
        <v>105610.61946902654</v>
      </c>
      <c r="AD2389" s="174">
        <v>0.12</v>
      </c>
      <c r="AE2389" s="173">
        <f t="shared" si="471"/>
        <v>0</v>
      </c>
      <c r="AF2389" s="173" t="str">
        <f>IF(AND(COUNTIFS($J$18:J2389,J2389)=1,AE2389=1),1,"")</f>
        <v/>
      </c>
      <c r="AG2389" s="173">
        <f>IF(C2389="","",IF(AND(COUNTIFS($J$18:J2389,J2389)=1,C2389&lt;&gt;""),1,""))</f>
        <v>1</v>
      </c>
      <c r="AH2389" s="173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2">
        <v>2022</v>
      </c>
      <c r="C2390" s="172">
        <v>5</v>
      </c>
      <c r="D2390" s="57" t="str">
        <f t="shared" si="465"/>
        <v>Q1</v>
      </c>
      <c r="E2390" s="16" t="s">
        <v>171</v>
      </c>
      <c r="F2390" s="16" t="s">
        <v>171</v>
      </c>
      <c r="G2390" s="172" t="s">
        <v>171</v>
      </c>
      <c r="H2390" s="175"/>
      <c r="I2390" s="57" t="str">
        <f t="shared" si="466"/>
        <v>Cancel</v>
      </c>
      <c r="J2390" s="175" t="s">
        <v>2293</v>
      </c>
      <c r="K2390" s="175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7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78" t="str">
        <f t="shared" si="478"/>
        <v>1.13</v>
      </c>
      <c r="Z2390" s="26">
        <f t="shared" si="468"/>
        <v>570000</v>
      </c>
      <c r="AA2390" s="16">
        <v>1.105</v>
      </c>
      <c r="AB2390" s="35">
        <f t="shared" si="469"/>
        <v>557389.38053097355</v>
      </c>
      <c r="AC2390" s="27">
        <f t="shared" si="470"/>
        <v>66886.725663716818</v>
      </c>
      <c r="AD2390" s="174">
        <v>0.12</v>
      </c>
      <c r="AE2390" s="173">
        <f t="shared" si="471"/>
        <v>0</v>
      </c>
      <c r="AF2390" s="173" t="str">
        <f>IF(AND(COUNTIFS($J$18:J2390,J2390)=1,AE2390=1),1,"")</f>
        <v/>
      </c>
      <c r="AG2390" s="173" t="str">
        <f>IF(C2390="","",IF(AND(COUNTIFS($J$18:J2390,J2390)=1,C2390&lt;&gt;""),1,""))</f>
        <v/>
      </c>
      <c r="AH2390" s="173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2">
        <v>2022</v>
      </c>
      <c r="C2391" s="172">
        <v>6</v>
      </c>
      <c r="D2391" s="57" t="str">
        <f t="shared" si="465"/>
        <v>Q1</v>
      </c>
      <c r="E2391" s="16" t="s">
        <v>171</v>
      </c>
      <c r="F2391" s="16" t="s">
        <v>171</v>
      </c>
      <c r="G2391" s="172" t="s">
        <v>171</v>
      </c>
      <c r="H2391" s="175"/>
      <c r="I2391" s="57" t="str">
        <f t="shared" si="466"/>
        <v>Cancel</v>
      </c>
      <c r="J2391" s="175" t="s">
        <v>2294</v>
      </c>
      <c r="K2391" s="175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7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78" t="str">
        <f t="shared" si="478"/>
        <v>1.13</v>
      </c>
      <c r="Z2391" s="26">
        <f t="shared" si="468"/>
        <v>584000</v>
      </c>
      <c r="AA2391" s="16">
        <v>1.17</v>
      </c>
      <c r="AB2391" s="35">
        <f t="shared" si="469"/>
        <v>604672.5663716814</v>
      </c>
      <c r="AC2391" s="27">
        <f t="shared" si="470"/>
        <v>72560.707964601766</v>
      </c>
      <c r="AD2391" s="174">
        <v>0.12</v>
      </c>
      <c r="AE2391" s="173">
        <f t="shared" si="471"/>
        <v>0</v>
      </c>
      <c r="AF2391" s="173" t="str">
        <f>IF(AND(COUNTIFS($J$18:J2391,J2391)=1,AE2391=1),1,"")</f>
        <v/>
      </c>
      <c r="AG2391" s="173">
        <f>IF(C2391="","",IF(AND(COUNTIFS($J$18:J2391,J2391)=1,C2391&lt;&gt;""),1,""))</f>
        <v>1</v>
      </c>
      <c r="AH2391" s="173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2">
        <v>2022</v>
      </c>
      <c r="C2392" s="172">
        <v>6</v>
      </c>
      <c r="D2392" s="57" t="str">
        <f t="shared" si="465"/>
        <v>Q1</v>
      </c>
      <c r="E2392" s="16" t="s">
        <v>171</v>
      </c>
      <c r="F2392" s="16" t="s">
        <v>171</v>
      </c>
      <c r="G2392" s="172" t="s">
        <v>171</v>
      </c>
      <c r="H2392" s="175"/>
      <c r="I2392" s="57" t="str">
        <f t="shared" si="466"/>
        <v>Cancel</v>
      </c>
      <c r="J2392" s="175" t="s">
        <v>2294</v>
      </c>
      <c r="K2392" s="175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7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78" t="str">
        <f t="shared" si="478"/>
        <v>1.13</v>
      </c>
      <c r="Z2392" s="26">
        <f t="shared" si="468"/>
        <v>584000</v>
      </c>
      <c r="AA2392" s="16">
        <v>1.17</v>
      </c>
      <c r="AB2392" s="35">
        <f t="shared" si="469"/>
        <v>604672.5663716814</v>
      </c>
      <c r="AC2392" s="27">
        <f t="shared" si="470"/>
        <v>72560.707964601766</v>
      </c>
      <c r="AD2392" s="174">
        <v>0.12</v>
      </c>
      <c r="AE2392" s="173">
        <f t="shared" si="471"/>
        <v>0</v>
      </c>
      <c r="AF2392" s="173" t="str">
        <f>IF(AND(COUNTIFS($J$18:J2392,J2392)=1,AE2392=1),1,"")</f>
        <v/>
      </c>
      <c r="AG2392" s="173" t="str">
        <f>IF(C2392="","",IF(AND(COUNTIFS($J$18:J2392,J2392)=1,C2392&lt;&gt;""),1,""))</f>
        <v/>
      </c>
      <c r="AH2392" s="173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2">
        <v>2022</v>
      </c>
      <c r="C2393" s="172">
        <v>6</v>
      </c>
      <c r="D2393" s="57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171</v>
      </c>
      <c r="F2393" s="16" t="s">
        <v>171</v>
      </c>
      <c r="G2393" s="172" t="s">
        <v>171</v>
      </c>
      <c r="H2393" s="175" t="s">
        <v>1553</v>
      </c>
      <c r="I2393" s="57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5" t="s">
        <v>2295</v>
      </c>
      <c r="K2393" s="175" t="s">
        <v>2296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ref="P2393:P2456" si="481">IF(M2393="","",IF(AND(N2393&gt;0,L2393&lt;&gt;""),"MAIN UNIT",IF(AND(O2393&gt;0,L2393&lt;&gt;""),"SERVICE/ PARTS","C66 SERVICE/OTHERS")))</f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78" t="str">
        <f t="shared" si="478"/>
        <v>1</v>
      </c>
      <c r="Z2393" s="26">
        <f t="shared" ref="Z2393:Z2456" si="482">IF(X2393="","",X2393*MAX(O2393,N2393))</f>
        <v>18100000</v>
      </c>
      <c r="AA2393" s="16">
        <v>5.8700000000000002E-2</v>
      </c>
      <c r="AB2393" s="35">
        <f t="shared" ref="AB2393:AB2456" si="483">IF(AND(R2393&lt;&gt;"C66",R2393&lt;&gt;""),Z2393/Y2393*AA2393,"")</f>
        <v>1062470</v>
      </c>
      <c r="AC2393" s="27">
        <f t="shared" ref="AC2393:AC2456" si="484">IF(R2393&lt;&gt;"",AB2393*AD2393,"")</f>
        <v>127496.4</v>
      </c>
      <c r="AD2393" s="174">
        <v>0.12</v>
      </c>
      <c r="AE2393" s="173">
        <f t="shared" ref="AE2393:AE2456" si="485">IF(Q2393="","",IF(Q2393="Yes",1,0))</f>
        <v>1</v>
      </c>
      <c r="AF2393" s="173">
        <f>IF(AND(COUNTIFS($J$18:J2393,J2393)=1,AE2393=1),1,"")</f>
        <v>1</v>
      </c>
      <c r="AG2393" s="173">
        <f>IF(C2393="","",IF(AND(COUNTIFS($J$18:J2393,J2393)=1,C2393&lt;&gt;""),1,""))</f>
        <v>1</v>
      </c>
      <c r="AH2393" s="173">
        <f>IF(G2393="","",IF(AND(COUNTIFS($J$18:J2393,J2393)=1,G2393&lt;&gt;""),1,""))</f>
        <v>1</v>
      </c>
      <c r="AI2393" s="28">
        <f t="shared" ref="AI2393:AI2456" si="486">IF(P2393="C66 SERVICE","",SUMIFS(AB:AB,F:F,F2393,G:G,G2393,E:E,E2393))</f>
        <v>468573419.10712183</v>
      </c>
      <c r="AJ2393" s="28">
        <f t="shared" ref="AJ2393:AJ2456" si="487">IF(P2393="C66 SERVICE","",SUMIFS(AC:AC,F:F,F2393,G:G,G2393,E:E,E2393))</f>
        <v>55829466.862621114</v>
      </c>
      <c r="AK2393" s="29">
        <f t="shared" ref="AK2393:AK2456" si="488">IF(AJ2393&gt;0,AJ2393/AI2393,"")</f>
        <v>0.11914774629983395</v>
      </c>
      <c r="AL2393" s="25"/>
      <c r="AM2393" s="25"/>
      <c r="AN2393" s="25"/>
      <c r="AO2393" s="25"/>
      <c r="AP2393" s="45" t="str">
        <f t="shared" ref="AP2393:AP2456" si="489">IF(F2393="","",F2393&amp;G2393)</f>
        <v>CancelCancel</v>
      </c>
      <c r="AQ2393" s="45" t="str">
        <f t="shared" ref="AQ2393:AQ2456" si="490">IF(W2393="","",F2393&amp;G2393&amp;W2393)</f>
        <v>CancelCancelJPY</v>
      </c>
    </row>
    <row r="2394" spans="1:43" s="15" customFormat="1">
      <c r="A2394" s="16" t="s">
        <v>41</v>
      </c>
      <c r="B2394" s="172">
        <v>2022</v>
      </c>
      <c r="C2394" s="172">
        <v>6</v>
      </c>
      <c r="D2394" s="57" t="str">
        <f t="shared" si="479"/>
        <v>Q1</v>
      </c>
      <c r="E2394" s="16" t="s">
        <v>171</v>
      </c>
      <c r="F2394" s="16" t="s">
        <v>171</v>
      </c>
      <c r="G2394" s="172" t="s">
        <v>171</v>
      </c>
      <c r="H2394" s="175" t="s">
        <v>1553</v>
      </c>
      <c r="I2394" s="57" t="str">
        <f t="shared" si="480"/>
        <v>Cancel</v>
      </c>
      <c r="J2394" s="175" t="s">
        <v>2295</v>
      </c>
      <c r="K2394" s="175" t="s">
        <v>2296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81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78" t="str">
        <f t="shared" si="478"/>
        <v>1</v>
      </c>
      <c r="Z2394" s="26">
        <f t="shared" si="482"/>
        <v>18100000</v>
      </c>
      <c r="AA2394" s="16">
        <v>5.8700000000000002E-2</v>
      </c>
      <c r="AB2394" s="35">
        <f t="shared" si="483"/>
        <v>1062470</v>
      </c>
      <c r="AC2394" s="27">
        <f t="shared" si="484"/>
        <v>127496.4</v>
      </c>
      <c r="AD2394" s="174">
        <v>0.12</v>
      </c>
      <c r="AE2394" s="173">
        <f t="shared" si="485"/>
        <v>1</v>
      </c>
      <c r="AF2394" s="173" t="str">
        <f>IF(AND(COUNTIFS($J$18:J2394,J2394)=1,AE2394=1),1,"")</f>
        <v/>
      </c>
      <c r="AG2394" s="173" t="str">
        <f>IF(C2394="","",IF(AND(COUNTIFS($J$18:J2394,J2394)=1,C2394&lt;&gt;""),1,""))</f>
        <v/>
      </c>
      <c r="AH2394" s="173" t="str">
        <f>IF(G2394="","",IF(AND(COUNTIFS($J$18:J2394,J2394)=1,G2394&lt;&gt;""),1,""))</f>
        <v/>
      </c>
      <c r="AI2394" s="28">
        <f t="shared" si="486"/>
        <v>468573419.10712183</v>
      </c>
      <c r="AJ2394" s="28">
        <f t="shared" si="487"/>
        <v>55829466.862621114</v>
      </c>
      <c r="AK2394" s="29">
        <f t="shared" si="488"/>
        <v>0.11914774629983395</v>
      </c>
      <c r="AL2394" s="25"/>
      <c r="AM2394" s="25"/>
      <c r="AN2394" s="25"/>
      <c r="AO2394" s="25"/>
      <c r="AP2394" s="45" t="str">
        <f t="shared" si="489"/>
        <v>CancelCancel</v>
      </c>
      <c r="AQ2394" s="45" t="str">
        <f t="shared" si="490"/>
        <v>CancelCancelJPY</v>
      </c>
    </row>
    <row r="2395" spans="1:43" s="15" customFormat="1">
      <c r="A2395" s="16" t="s">
        <v>41</v>
      </c>
      <c r="B2395" s="172">
        <v>2022</v>
      </c>
      <c r="C2395" s="172">
        <v>4</v>
      </c>
      <c r="D2395" s="57" t="str">
        <f t="shared" si="479"/>
        <v>Q1</v>
      </c>
      <c r="E2395" s="16" t="s">
        <v>171</v>
      </c>
      <c r="F2395" s="16" t="s">
        <v>171</v>
      </c>
      <c r="G2395" s="172" t="s">
        <v>171</v>
      </c>
      <c r="H2395" s="175"/>
      <c r="I2395" s="57" t="str">
        <f t="shared" si="480"/>
        <v>Cancel</v>
      </c>
      <c r="J2395" s="175" t="s">
        <v>2292</v>
      </c>
      <c r="K2395" s="175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81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78" t="str">
        <f t="shared" si="478"/>
        <v>1</v>
      </c>
      <c r="Z2395" s="26">
        <f t="shared" si="482"/>
        <v>11920000</v>
      </c>
      <c r="AA2395" s="16">
        <v>5.4100000000000002E-2</v>
      </c>
      <c r="AB2395" s="35">
        <f t="shared" si="483"/>
        <v>644872</v>
      </c>
      <c r="AC2395" s="27">
        <f t="shared" si="484"/>
        <v>77384.639999999999</v>
      </c>
      <c r="AD2395" s="174">
        <v>0.12</v>
      </c>
      <c r="AE2395" s="173">
        <f t="shared" si="485"/>
        <v>0</v>
      </c>
      <c r="AF2395" s="173" t="str">
        <f>IF(AND(COUNTIFS($J$18:J2395,J2395)=1,AE2395=1),1,"")</f>
        <v/>
      </c>
      <c r="AG2395" s="173" t="str">
        <f>IF(C2395="","",IF(AND(COUNTIFS($J$18:J2395,J2395)=1,C2395&lt;&gt;""),1,""))</f>
        <v/>
      </c>
      <c r="AH2395" s="173" t="str">
        <f>IF(G2395="","",IF(AND(COUNTIFS($J$18:J2395,J2395)=1,G2395&lt;&gt;""),1,""))</f>
        <v/>
      </c>
      <c r="AI2395" s="28">
        <f t="shared" si="486"/>
        <v>468573419.10712183</v>
      </c>
      <c r="AJ2395" s="28">
        <f t="shared" si="487"/>
        <v>55829466.862621114</v>
      </c>
      <c r="AK2395" s="29">
        <f t="shared" si="488"/>
        <v>0.11914774629983395</v>
      </c>
      <c r="AL2395" s="25"/>
      <c r="AM2395" s="25"/>
      <c r="AN2395" s="25"/>
      <c r="AO2395" s="25"/>
      <c r="AP2395" s="45" t="str">
        <f t="shared" si="489"/>
        <v>CancelCancel</v>
      </c>
      <c r="AQ2395" s="45" t="str">
        <f t="shared" si="490"/>
        <v>CancelCancelJPY</v>
      </c>
    </row>
    <row r="2396" spans="1:43" s="15" customFormat="1">
      <c r="A2396" s="16" t="s">
        <v>41</v>
      </c>
      <c r="B2396" s="172">
        <v>2022</v>
      </c>
      <c r="C2396" s="172">
        <v>4</v>
      </c>
      <c r="D2396" s="57" t="str">
        <f t="shared" si="479"/>
        <v>Q1</v>
      </c>
      <c r="E2396" s="16" t="s">
        <v>171</v>
      </c>
      <c r="F2396" s="16" t="s">
        <v>171</v>
      </c>
      <c r="G2396" s="172" t="s">
        <v>171</v>
      </c>
      <c r="H2396" s="175"/>
      <c r="I2396" s="57" t="str">
        <f t="shared" si="480"/>
        <v>Cancel</v>
      </c>
      <c r="J2396" s="175" t="s">
        <v>2292</v>
      </c>
      <c r="K2396" s="175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81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78" t="str">
        <f t="shared" si="478"/>
        <v>1</v>
      </c>
      <c r="Z2396" s="26">
        <f t="shared" si="482"/>
        <v>7920000</v>
      </c>
      <c r="AA2396" s="16">
        <v>5.4100000000000002E-2</v>
      </c>
      <c r="AB2396" s="35">
        <f t="shared" si="483"/>
        <v>428472</v>
      </c>
      <c r="AC2396" s="27">
        <f t="shared" si="484"/>
        <v>51416.639999999999</v>
      </c>
      <c r="AD2396" s="174">
        <v>0.12</v>
      </c>
      <c r="AE2396" s="173">
        <f t="shared" si="485"/>
        <v>0</v>
      </c>
      <c r="AF2396" s="173" t="str">
        <f>IF(AND(COUNTIFS($J$18:J2396,J2396)=1,AE2396=1),1,"")</f>
        <v/>
      </c>
      <c r="AG2396" s="173" t="str">
        <f>IF(C2396="","",IF(AND(COUNTIFS($J$18:J2396,J2396)=1,C2396&lt;&gt;""),1,""))</f>
        <v/>
      </c>
      <c r="AH2396" s="173" t="str">
        <f>IF(G2396="","",IF(AND(COUNTIFS($J$18:J2396,J2396)=1,G2396&lt;&gt;""),1,""))</f>
        <v/>
      </c>
      <c r="AI2396" s="28">
        <f t="shared" si="486"/>
        <v>468573419.10712183</v>
      </c>
      <c r="AJ2396" s="28">
        <f t="shared" si="487"/>
        <v>55829466.862621114</v>
      </c>
      <c r="AK2396" s="29">
        <f t="shared" si="488"/>
        <v>0.11914774629983395</v>
      </c>
      <c r="AL2396" s="25"/>
      <c r="AM2396" s="25"/>
      <c r="AN2396" s="25"/>
      <c r="AO2396" s="25"/>
      <c r="AP2396" s="45" t="str">
        <f t="shared" si="489"/>
        <v>CancelCancel</v>
      </c>
      <c r="AQ2396" s="45" t="str">
        <f t="shared" si="490"/>
        <v>CancelCancelJPY</v>
      </c>
    </row>
    <row r="2397" spans="1:43" s="15" customFormat="1">
      <c r="A2397" s="16" t="s">
        <v>41</v>
      </c>
      <c r="B2397" s="172">
        <v>2022</v>
      </c>
      <c r="C2397" s="172">
        <v>10</v>
      </c>
      <c r="D2397" s="57" t="str">
        <f t="shared" si="479"/>
        <v>Q3</v>
      </c>
      <c r="E2397" s="16" t="s">
        <v>171</v>
      </c>
      <c r="F2397" s="16" t="s">
        <v>171</v>
      </c>
      <c r="G2397" s="172" t="s">
        <v>171</v>
      </c>
      <c r="H2397" s="175"/>
      <c r="I2397" s="57" t="str">
        <f t="shared" si="480"/>
        <v>Cancel</v>
      </c>
      <c r="J2397" s="175" t="s">
        <v>2297</v>
      </c>
      <c r="K2397" s="175" t="s">
        <v>2298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81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78" t="str">
        <f t="shared" si="478"/>
        <v>1.13</v>
      </c>
      <c r="Z2397" s="26">
        <f t="shared" si="482"/>
        <v>800000</v>
      </c>
      <c r="AA2397" s="16">
        <v>1.105</v>
      </c>
      <c r="AB2397" s="35">
        <f t="shared" si="483"/>
        <v>782300.88495575229</v>
      </c>
      <c r="AC2397" s="27">
        <f t="shared" si="484"/>
        <v>93876.106194690277</v>
      </c>
      <c r="AD2397" s="174">
        <v>0.12</v>
      </c>
      <c r="AE2397" s="173">
        <f t="shared" si="485"/>
        <v>1</v>
      </c>
      <c r="AF2397" s="173">
        <f>IF(AND(COUNTIFS($J$18:J2397,J2397)=1,AE2397=1),1,"")</f>
        <v>1</v>
      </c>
      <c r="AG2397" s="173">
        <f>IF(C2397="","",IF(AND(COUNTIFS($J$18:J2397,J2397)=1,C2397&lt;&gt;""),1,""))</f>
        <v>1</v>
      </c>
      <c r="AH2397" s="173">
        <f>IF(G2397="","",IF(AND(COUNTIFS($J$18:J2397,J2397)=1,G2397&lt;&gt;""),1,""))</f>
        <v>1</v>
      </c>
      <c r="AI2397" s="28">
        <f t="shared" si="486"/>
        <v>468573419.10712183</v>
      </c>
      <c r="AJ2397" s="28">
        <f t="shared" si="487"/>
        <v>55829466.862621114</v>
      </c>
      <c r="AK2397" s="29">
        <f t="shared" si="488"/>
        <v>0.11914774629983395</v>
      </c>
      <c r="AL2397" s="25"/>
      <c r="AM2397" s="25"/>
      <c r="AN2397" s="25"/>
      <c r="AO2397" s="25"/>
      <c r="AP2397" s="45" t="str">
        <f t="shared" si="489"/>
        <v>CancelCancel</v>
      </c>
      <c r="AQ2397" s="45" t="str">
        <f t="shared" si="490"/>
        <v>CancelCancelRMB</v>
      </c>
    </row>
    <row r="2398" spans="1:43" s="15" customFormat="1">
      <c r="A2398" s="16" t="s">
        <v>41</v>
      </c>
      <c r="B2398" s="172">
        <v>2022</v>
      </c>
      <c r="C2398" s="172">
        <v>10</v>
      </c>
      <c r="D2398" s="57" t="str">
        <f t="shared" si="479"/>
        <v>Q3</v>
      </c>
      <c r="E2398" s="16" t="s">
        <v>171</v>
      </c>
      <c r="F2398" s="16" t="s">
        <v>171</v>
      </c>
      <c r="G2398" s="172" t="s">
        <v>171</v>
      </c>
      <c r="H2398" s="175"/>
      <c r="I2398" s="57" t="str">
        <f t="shared" si="480"/>
        <v>Cancel</v>
      </c>
      <c r="J2398" s="175" t="s">
        <v>2297</v>
      </c>
      <c r="K2398" s="175" t="s">
        <v>2298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81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78" t="str">
        <f t="shared" si="478"/>
        <v>1.13</v>
      </c>
      <c r="Z2398" s="26">
        <f t="shared" si="482"/>
        <v>525000</v>
      </c>
      <c r="AA2398" s="16">
        <v>1.105</v>
      </c>
      <c r="AB2398" s="35">
        <f t="shared" si="483"/>
        <v>513384.95575221244</v>
      </c>
      <c r="AC2398" s="27">
        <f t="shared" si="484"/>
        <v>61606.194690265489</v>
      </c>
      <c r="AD2398" s="174">
        <v>0.12</v>
      </c>
      <c r="AE2398" s="173">
        <f t="shared" si="485"/>
        <v>1</v>
      </c>
      <c r="AF2398" s="173" t="str">
        <f>IF(AND(COUNTIFS($J$18:J2398,J2398)=1,AE2398=1),1,"")</f>
        <v/>
      </c>
      <c r="AG2398" s="173" t="str">
        <f>IF(C2398="","",IF(AND(COUNTIFS($J$18:J2398,J2398)=1,C2398&lt;&gt;""),1,""))</f>
        <v/>
      </c>
      <c r="AH2398" s="173" t="str">
        <f>IF(G2398="","",IF(AND(COUNTIFS($J$18:J2398,J2398)=1,G2398&lt;&gt;""),1,""))</f>
        <v/>
      </c>
      <c r="AI2398" s="28">
        <f t="shared" si="486"/>
        <v>468573419.10712183</v>
      </c>
      <c r="AJ2398" s="28">
        <f t="shared" si="487"/>
        <v>55829466.862621114</v>
      </c>
      <c r="AK2398" s="29">
        <f t="shared" si="488"/>
        <v>0.11914774629983395</v>
      </c>
      <c r="AL2398" s="25"/>
      <c r="AM2398" s="25"/>
      <c r="AN2398" s="25"/>
      <c r="AO2398" s="25"/>
      <c r="AP2398" s="45" t="str">
        <f t="shared" si="489"/>
        <v>CancelCancel</v>
      </c>
      <c r="AQ2398" s="45" t="str">
        <f t="shared" si="490"/>
        <v>CancelCancelRMB</v>
      </c>
    </row>
    <row r="2399" spans="1:43" s="15" customFormat="1">
      <c r="A2399" s="16" t="s">
        <v>41</v>
      </c>
      <c r="B2399" s="172">
        <v>2022</v>
      </c>
      <c r="C2399" s="172">
        <v>12</v>
      </c>
      <c r="D2399" s="57" t="str">
        <f t="shared" si="479"/>
        <v>Q3</v>
      </c>
      <c r="E2399" s="16" t="s">
        <v>171</v>
      </c>
      <c r="F2399" s="16" t="s">
        <v>171</v>
      </c>
      <c r="G2399" s="172" t="s">
        <v>1552</v>
      </c>
      <c r="H2399" s="175"/>
      <c r="I2399" s="57" t="str">
        <f t="shared" si="480"/>
        <v>Cancel</v>
      </c>
      <c r="J2399" s="175" t="s">
        <v>2299</v>
      </c>
      <c r="K2399" s="175" t="s">
        <v>2300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81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78" t="str">
        <f t="shared" si="478"/>
        <v>1.13</v>
      </c>
      <c r="Z2399" s="26">
        <f t="shared" si="482"/>
        <v>1040000</v>
      </c>
      <c r="AA2399" s="16">
        <v>1.105</v>
      </c>
      <c r="AB2399" s="35">
        <f t="shared" si="483"/>
        <v>1016991.1504424779</v>
      </c>
      <c r="AC2399" s="27">
        <f t="shared" si="484"/>
        <v>122038.93805309734</v>
      </c>
      <c r="AD2399" s="174">
        <v>0.12</v>
      </c>
      <c r="AE2399" s="173">
        <f t="shared" si="485"/>
        <v>1</v>
      </c>
      <c r="AF2399" s="173">
        <f>IF(AND(COUNTIFS($J$18:J2399,J2399)=1,AE2399=1),1,"")</f>
        <v>1</v>
      </c>
      <c r="AG2399" s="173">
        <f>IF(C2399="","",IF(AND(COUNTIFS($J$18:J2399,J2399)=1,C2399&lt;&gt;""),1,""))</f>
        <v>1</v>
      </c>
      <c r="AH2399" s="173">
        <f>IF(G2399="","",IF(AND(COUNTIFS($J$18:J2399,J2399)=1,G2399&lt;&gt;""),1,""))</f>
        <v>1</v>
      </c>
      <c r="AI2399" s="28">
        <f t="shared" si="486"/>
        <v>468573419.10712183</v>
      </c>
      <c r="AJ2399" s="28">
        <f t="shared" si="487"/>
        <v>55829466.862621114</v>
      </c>
      <c r="AK2399" s="29">
        <f t="shared" si="488"/>
        <v>0.11914774629983395</v>
      </c>
      <c r="AL2399" s="25"/>
      <c r="AM2399" s="25"/>
      <c r="AN2399" s="25"/>
      <c r="AO2399" s="25"/>
      <c r="AP2399" s="45" t="str">
        <f t="shared" si="489"/>
        <v>CancelCANCEL</v>
      </c>
      <c r="AQ2399" s="45" t="str">
        <f t="shared" si="490"/>
        <v>CancelCANCELRMB</v>
      </c>
    </row>
    <row r="2400" spans="1:43" s="15" customFormat="1">
      <c r="A2400" s="16" t="s">
        <v>41</v>
      </c>
      <c r="B2400" s="172">
        <v>2022</v>
      </c>
      <c r="C2400" s="172">
        <v>12</v>
      </c>
      <c r="D2400" s="57" t="str">
        <f t="shared" si="479"/>
        <v>Q3</v>
      </c>
      <c r="E2400" s="16" t="s">
        <v>171</v>
      </c>
      <c r="F2400" s="16" t="s">
        <v>171</v>
      </c>
      <c r="G2400" s="172" t="s">
        <v>1552</v>
      </c>
      <c r="H2400" s="175"/>
      <c r="I2400" s="57" t="str">
        <f t="shared" si="480"/>
        <v>Cancel</v>
      </c>
      <c r="J2400" s="175" t="s">
        <v>2299</v>
      </c>
      <c r="K2400" s="175" t="s">
        <v>2300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81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78" t="str">
        <f t="shared" si="478"/>
        <v>1.13</v>
      </c>
      <c r="Z2400" s="26">
        <f t="shared" si="482"/>
        <v>900000</v>
      </c>
      <c r="AA2400" s="16">
        <v>1.105</v>
      </c>
      <c r="AB2400" s="35">
        <f t="shared" si="483"/>
        <v>880088.49557522126</v>
      </c>
      <c r="AC2400" s="27">
        <f t="shared" si="484"/>
        <v>105610.61946902654</v>
      </c>
      <c r="AD2400" s="174">
        <v>0.12</v>
      </c>
      <c r="AE2400" s="173">
        <f t="shared" si="485"/>
        <v>1</v>
      </c>
      <c r="AF2400" s="173" t="str">
        <f>IF(AND(COUNTIFS($J$18:J2400,J2400)=1,AE2400=1),1,"")</f>
        <v/>
      </c>
      <c r="AG2400" s="173" t="str">
        <f>IF(C2400="","",IF(AND(COUNTIFS($J$18:J2400,J2400)=1,C2400&lt;&gt;""),1,""))</f>
        <v/>
      </c>
      <c r="AH2400" s="173" t="str">
        <f>IF(G2400="","",IF(AND(COUNTIFS($J$18:J2400,J2400)=1,G2400&lt;&gt;""),1,""))</f>
        <v/>
      </c>
      <c r="AI2400" s="28">
        <f t="shared" si="486"/>
        <v>468573419.10712183</v>
      </c>
      <c r="AJ2400" s="28">
        <f t="shared" si="487"/>
        <v>55829466.862621114</v>
      </c>
      <c r="AK2400" s="29">
        <f t="shared" si="488"/>
        <v>0.11914774629983395</v>
      </c>
      <c r="AL2400" s="25"/>
      <c r="AM2400" s="25"/>
      <c r="AN2400" s="25"/>
      <c r="AO2400" s="25"/>
      <c r="AP2400" s="45" t="str">
        <f t="shared" si="489"/>
        <v>CancelCANCEL</v>
      </c>
      <c r="AQ2400" s="45" t="str">
        <f t="shared" si="490"/>
        <v>CancelCANCELRMB</v>
      </c>
    </row>
    <row r="2401" spans="1:43" s="15" customFormat="1">
      <c r="A2401" s="16" t="s">
        <v>41</v>
      </c>
      <c r="B2401" s="172">
        <v>2022</v>
      </c>
      <c r="C2401" s="172">
        <v>12</v>
      </c>
      <c r="D2401" s="57" t="str">
        <f t="shared" si="479"/>
        <v>Q3</v>
      </c>
      <c r="E2401" s="16" t="s">
        <v>171</v>
      </c>
      <c r="F2401" s="16" t="s">
        <v>171</v>
      </c>
      <c r="G2401" s="172" t="s">
        <v>1552</v>
      </c>
      <c r="H2401" s="175"/>
      <c r="I2401" s="57" t="str">
        <f t="shared" si="480"/>
        <v>Cancel</v>
      </c>
      <c r="J2401" s="175" t="s">
        <v>2301</v>
      </c>
      <c r="K2401" s="175" t="s">
        <v>2105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81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78" t="str">
        <f t="shared" si="478"/>
        <v>1.13</v>
      </c>
      <c r="Z2401" s="26">
        <f t="shared" si="482"/>
        <v>598000</v>
      </c>
      <c r="AA2401" s="16">
        <v>1.105</v>
      </c>
      <c r="AB2401" s="35">
        <f t="shared" si="483"/>
        <v>584769.91150442488</v>
      </c>
      <c r="AC2401" s="27">
        <f t="shared" si="484"/>
        <v>70172.389380530978</v>
      </c>
      <c r="AD2401" s="174">
        <v>0.12</v>
      </c>
      <c r="AE2401" s="173">
        <f t="shared" si="485"/>
        <v>0</v>
      </c>
      <c r="AF2401" s="173" t="str">
        <f>IF(AND(COUNTIFS($J$18:J2401,J2401)=1,AE2401=1),1,"")</f>
        <v/>
      </c>
      <c r="AG2401" s="173">
        <f>IF(C2401="","",IF(AND(COUNTIFS($J$18:J2401,J2401)=1,C2401&lt;&gt;""),1,""))</f>
        <v>1</v>
      </c>
      <c r="AH2401" s="173">
        <f>IF(G2401="","",IF(AND(COUNTIFS($J$18:J2401,J2401)=1,G2401&lt;&gt;""),1,""))</f>
        <v>1</v>
      </c>
      <c r="AI2401" s="28">
        <f t="shared" si="486"/>
        <v>468573419.10712183</v>
      </c>
      <c r="AJ2401" s="28">
        <f t="shared" si="487"/>
        <v>55829466.862621114</v>
      </c>
      <c r="AK2401" s="29">
        <f t="shared" si="488"/>
        <v>0.11914774629983395</v>
      </c>
      <c r="AL2401" s="25"/>
      <c r="AM2401" s="25"/>
      <c r="AN2401" s="25"/>
      <c r="AO2401" s="25"/>
      <c r="AP2401" s="45" t="str">
        <f t="shared" si="489"/>
        <v>CancelCANCEL</v>
      </c>
      <c r="AQ2401" s="45" t="str">
        <f t="shared" si="490"/>
        <v>CancelCANCELRMB</v>
      </c>
    </row>
    <row r="2402" spans="1:43" s="15" customFormat="1">
      <c r="A2402" s="16" t="s">
        <v>41</v>
      </c>
      <c r="B2402" s="172">
        <v>2022</v>
      </c>
      <c r="C2402" s="172">
        <v>12</v>
      </c>
      <c r="D2402" s="57" t="str">
        <f t="shared" si="479"/>
        <v>Q3</v>
      </c>
      <c r="E2402" s="16" t="s">
        <v>171</v>
      </c>
      <c r="F2402" s="16" t="s">
        <v>171</v>
      </c>
      <c r="G2402" s="172" t="s">
        <v>1552</v>
      </c>
      <c r="H2402" s="175"/>
      <c r="I2402" s="57" t="str">
        <f t="shared" si="480"/>
        <v>Cancel</v>
      </c>
      <c r="J2402" s="175" t="s">
        <v>2301</v>
      </c>
      <c r="K2402" s="175" t="s">
        <v>2105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81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78" t="str">
        <f t="shared" si="478"/>
        <v>1.13</v>
      </c>
      <c r="Z2402" s="26">
        <f t="shared" si="482"/>
        <v>600000</v>
      </c>
      <c r="AA2402" s="16">
        <v>1.105</v>
      </c>
      <c r="AB2402" s="35">
        <f t="shared" si="483"/>
        <v>586725.66371681425</v>
      </c>
      <c r="AC2402" s="27">
        <f t="shared" si="484"/>
        <v>70407.079646017708</v>
      </c>
      <c r="AD2402" s="174">
        <v>0.12</v>
      </c>
      <c r="AE2402" s="173">
        <f t="shared" si="485"/>
        <v>0</v>
      </c>
      <c r="AF2402" s="173" t="str">
        <f>IF(AND(COUNTIFS($J$18:J2402,J2402)=1,AE2402=1),1,"")</f>
        <v/>
      </c>
      <c r="AG2402" s="173" t="str">
        <f>IF(C2402="","",IF(AND(COUNTIFS($J$18:J2402,J2402)=1,C2402&lt;&gt;""),1,""))</f>
        <v/>
      </c>
      <c r="AH2402" s="173" t="str">
        <f>IF(G2402="","",IF(AND(COUNTIFS($J$18:J2402,J2402)=1,G2402&lt;&gt;""),1,""))</f>
        <v/>
      </c>
      <c r="AI2402" s="28">
        <f t="shared" si="486"/>
        <v>468573419.10712183</v>
      </c>
      <c r="AJ2402" s="28">
        <f t="shared" si="487"/>
        <v>55829466.862621114</v>
      </c>
      <c r="AK2402" s="29">
        <f t="shared" si="488"/>
        <v>0.11914774629983395</v>
      </c>
      <c r="AL2402" s="25"/>
      <c r="AM2402" s="25"/>
      <c r="AN2402" s="25"/>
      <c r="AO2402" s="25"/>
      <c r="AP2402" s="45" t="str">
        <f t="shared" si="489"/>
        <v>CancelCANCEL</v>
      </c>
      <c r="AQ2402" s="45" t="str">
        <f t="shared" si="490"/>
        <v>CancelCANCELRMB</v>
      </c>
    </row>
    <row r="2403" spans="1:43" s="15" customFormat="1">
      <c r="A2403" s="16" t="s">
        <v>42</v>
      </c>
      <c r="B2403" s="172">
        <v>2023</v>
      </c>
      <c r="C2403" s="172">
        <v>8</v>
      </c>
      <c r="D2403" s="57" t="str">
        <f t="shared" si="479"/>
        <v>Q2</v>
      </c>
      <c r="E2403" s="16" t="s">
        <v>42</v>
      </c>
      <c r="F2403" s="172">
        <v>2023</v>
      </c>
      <c r="G2403" s="172">
        <v>10</v>
      </c>
      <c r="H2403" s="175"/>
      <c r="I2403" s="57" t="str">
        <f t="shared" si="480"/>
        <v>Q3</v>
      </c>
      <c r="J2403" s="175" t="s">
        <v>2302</v>
      </c>
      <c r="K2403" s="175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81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78" t="str">
        <f t="shared" si="478"/>
        <v>1.13</v>
      </c>
      <c r="Z2403" s="26">
        <f t="shared" si="482"/>
        <v>460000</v>
      </c>
      <c r="AA2403" s="16">
        <v>1.07</v>
      </c>
      <c r="AB2403" s="35">
        <f t="shared" si="483"/>
        <v>435575.2212389381</v>
      </c>
      <c r="AC2403" s="27">
        <f t="shared" si="484"/>
        <v>54969.592920353993</v>
      </c>
      <c r="AD2403" s="174">
        <v>0.12620000000000001</v>
      </c>
      <c r="AE2403" s="173">
        <f t="shared" si="485"/>
        <v>0</v>
      </c>
      <c r="AF2403" s="173" t="str">
        <f>IF(AND(COUNTIFS($J$18:J2403,J2403)=1,AE2403=1),1,"")</f>
        <v/>
      </c>
      <c r="AG2403" s="173">
        <f>IF(C2403="","",IF(AND(COUNTIFS($J$18:J2403,J2403)=1,C2403&lt;&gt;""),1,""))</f>
        <v>1</v>
      </c>
      <c r="AH2403" s="173">
        <f>IF(G2403="","",IF(AND(COUNTIFS($J$18:J2403,J2403)=1,G2403&lt;&gt;""),1,""))</f>
        <v>1</v>
      </c>
      <c r="AI2403" s="28">
        <f t="shared" si="486"/>
        <v>5219988.5752212387</v>
      </c>
      <c r="AJ2403" s="28">
        <f t="shared" si="487"/>
        <v>631627.0013460177</v>
      </c>
      <c r="AK2403" s="29">
        <f t="shared" si="488"/>
        <v>0.12100160608478869</v>
      </c>
      <c r="AL2403" s="25"/>
      <c r="AM2403" s="25"/>
      <c r="AN2403" s="25"/>
      <c r="AO2403" s="25"/>
      <c r="AP2403" s="45" t="str">
        <f t="shared" si="489"/>
        <v>202310</v>
      </c>
      <c r="AQ2403" s="45" t="str">
        <f t="shared" si="490"/>
        <v>202310RMB</v>
      </c>
    </row>
    <row r="2404" spans="1:43" s="15" customFormat="1">
      <c r="A2404" s="16" t="s">
        <v>42</v>
      </c>
      <c r="B2404" s="172">
        <v>2023</v>
      </c>
      <c r="C2404" s="172">
        <v>9</v>
      </c>
      <c r="D2404" s="57" t="str">
        <f t="shared" si="479"/>
        <v>Q2</v>
      </c>
      <c r="E2404" s="16" t="s">
        <v>42</v>
      </c>
      <c r="F2404" s="172">
        <v>2023</v>
      </c>
      <c r="G2404" s="172">
        <v>10</v>
      </c>
      <c r="H2404" s="175"/>
      <c r="I2404" s="57" t="str">
        <f t="shared" si="480"/>
        <v>Q3</v>
      </c>
      <c r="J2404" s="175" t="s">
        <v>2303</v>
      </c>
      <c r="K2404" s="175" t="s">
        <v>2304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81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2305</v>
      </c>
      <c r="V2404" s="16" t="s">
        <v>1343</v>
      </c>
      <c r="W2404" s="16" t="s">
        <v>51</v>
      </c>
      <c r="X2404" s="34">
        <v>730000</v>
      </c>
      <c r="Y2404" s="178" t="str">
        <f t="shared" si="478"/>
        <v>1.13</v>
      </c>
      <c r="Z2404" s="26">
        <f t="shared" si="482"/>
        <v>730000</v>
      </c>
      <c r="AA2404" s="16">
        <v>1.07</v>
      </c>
      <c r="AB2404" s="35">
        <f t="shared" si="483"/>
        <v>691238.93805309746</v>
      </c>
      <c r="AC2404" s="27">
        <f t="shared" si="484"/>
        <v>50806.061946902657</v>
      </c>
      <c r="AD2404" s="174">
        <v>7.3499999999999996E-2</v>
      </c>
      <c r="AE2404" s="173">
        <f t="shared" si="485"/>
        <v>0</v>
      </c>
      <c r="AF2404" s="173" t="str">
        <f>IF(AND(COUNTIFS($J$18:J2404,J2404)=1,AE2404=1),1,"")</f>
        <v/>
      </c>
      <c r="AG2404" s="173">
        <f>IF(C2404="","",IF(AND(COUNTIFS($J$18:J2404,J2404)=1,C2404&lt;&gt;""),1,""))</f>
        <v>1</v>
      </c>
      <c r="AH2404" s="173">
        <f>IF(G2404="","",IF(AND(COUNTIFS($J$18:J2404,J2404)=1,G2404&lt;&gt;""),1,""))</f>
        <v>1</v>
      </c>
      <c r="AI2404" s="28">
        <f t="shared" si="486"/>
        <v>5219988.5752212387</v>
      </c>
      <c r="AJ2404" s="28">
        <f t="shared" si="487"/>
        <v>631627.0013460177</v>
      </c>
      <c r="AK2404" s="29">
        <f t="shared" si="488"/>
        <v>0.12100160608478869</v>
      </c>
      <c r="AL2404" s="25"/>
      <c r="AM2404" s="25"/>
      <c r="AN2404" s="25"/>
      <c r="AO2404" s="25"/>
      <c r="AP2404" s="45" t="str">
        <f t="shared" si="489"/>
        <v>202310</v>
      </c>
      <c r="AQ2404" s="45" t="str">
        <f t="shared" si="490"/>
        <v>202310RMB</v>
      </c>
    </row>
    <row r="2405" spans="1:43" s="15" customFormat="1" ht="26.4">
      <c r="A2405" s="16" t="s">
        <v>41</v>
      </c>
      <c r="B2405" s="172">
        <v>2022</v>
      </c>
      <c r="C2405" s="172">
        <v>6</v>
      </c>
      <c r="D2405" s="57" t="str">
        <f t="shared" si="479"/>
        <v>Q1</v>
      </c>
      <c r="E2405" s="16" t="s">
        <v>41</v>
      </c>
      <c r="F2405" s="172">
        <v>2022</v>
      </c>
      <c r="G2405" s="172">
        <v>6</v>
      </c>
      <c r="H2405" s="175"/>
      <c r="I2405" s="57" t="str">
        <f t="shared" si="480"/>
        <v>Q1</v>
      </c>
      <c r="J2405" s="175" t="s">
        <v>2306</v>
      </c>
      <c r="K2405" s="175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81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78" t="str">
        <f t="shared" si="478"/>
        <v>1.13</v>
      </c>
      <c r="Z2405" s="26">
        <f t="shared" si="482"/>
        <v>5600</v>
      </c>
      <c r="AA2405" s="16">
        <v>1.105</v>
      </c>
      <c r="AB2405" s="35">
        <f t="shared" si="483"/>
        <v>5476.1061946902664</v>
      </c>
      <c r="AC2405" s="27">
        <f t="shared" si="484"/>
        <v>657.132743362832</v>
      </c>
      <c r="AD2405" s="174">
        <v>0.12</v>
      </c>
      <c r="AE2405" s="173">
        <f t="shared" si="485"/>
        <v>0</v>
      </c>
      <c r="AF2405" s="173" t="str">
        <f>IF(AND(COUNTIFS($J$18:J2405,J2405)=1,AE2405=1),1,"")</f>
        <v/>
      </c>
      <c r="AG2405" s="173">
        <f>IF(C2405="","",IF(AND(COUNTIFS($J$18:J2405,J2405)=1,C2405&lt;&gt;""),1,""))</f>
        <v>1</v>
      </c>
      <c r="AH2405" s="173">
        <f>IF(G2405="","",IF(AND(COUNTIFS($J$18:J2405,J2405)=1,G2405&lt;&gt;""),1,""))</f>
        <v>1</v>
      </c>
      <c r="AI2405" s="28">
        <f t="shared" si="486"/>
        <v>35682787.057522133</v>
      </c>
      <c r="AJ2405" s="28">
        <f t="shared" si="487"/>
        <v>5833368.3789623892</v>
      </c>
      <c r="AK2405" s="29">
        <f t="shared" si="488"/>
        <v>0.16347849649632909</v>
      </c>
      <c r="AL2405" s="25"/>
      <c r="AM2405" s="25"/>
      <c r="AN2405" s="25"/>
      <c r="AO2405" s="25"/>
      <c r="AP2405" s="45" t="str">
        <f t="shared" si="489"/>
        <v>20226</v>
      </c>
      <c r="AQ2405" s="45" t="str">
        <f t="shared" si="490"/>
        <v>20226RMB</v>
      </c>
    </row>
    <row r="2406" spans="1:43" s="15" customFormat="1">
      <c r="A2406" s="16" t="s">
        <v>42</v>
      </c>
      <c r="B2406" s="172">
        <v>2023</v>
      </c>
      <c r="C2406" s="172">
        <v>10</v>
      </c>
      <c r="D2406" s="57" t="str">
        <f t="shared" si="479"/>
        <v>Q3</v>
      </c>
      <c r="E2406" s="16" t="s">
        <v>42</v>
      </c>
      <c r="F2406" s="172">
        <v>2023</v>
      </c>
      <c r="G2406" s="172">
        <v>10</v>
      </c>
      <c r="H2406" s="175"/>
      <c r="I2406" s="57" t="str">
        <f t="shared" si="480"/>
        <v>Q3</v>
      </c>
      <c r="J2406" s="175" t="s">
        <v>2307</v>
      </c>
      <c r="K2406" s="175" t="s">
        <v>2308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81"/>
        <v>MAIN UNIT</v>
      </c>
      <c r="Q2406" s="16" t="s">
        <v>48</v>
      </c>
      <c r="R2406" s="16" t="s">
        <v>49</v>
      </c>
      <c r="S2406" s="16" t="s">
        <v>37</v>
      </c>
      <c r="T2406" s="16" t="s">
        <v>2309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78" t="str">
        <f>IF(W2406="","",IF(W2406="RMB","1.13", "1"))</f>
        <v>1.13</v>
      </c>
      <c r="Z2406" s="26">
        <f t="shared" si="482"/>
        <v>390000</v>
      </c>
      <c r="AA2406" s="16">
        <v>1.07</v>
      </c>
      <c r="AB2406" s="35">
        <f t="shared" si="483"/>
        <v>369292.03539823013</v>
      </c>
      <c r="AC2406" s="27">
        <f t="shared" si="484"/>
        <v>34713.451327433635</v>
      </c>
      <c r="AD2406" s="174">
        <v>9.4E-2</v>
      </c>
      <c r="AE2406" s="173">
        <f t="shared" si="485"/>
        <v>0</v>
      </c>
      <c r="AF2406" s="173" t="str">
        <f>IF(AND(COUNTIFS($J$18:J2406,J2406)=1,AE2406=1),1,"")</f>
        <v/>
      </c>
      <c r="AG2406" s="173">
        <f>IF(C2406="","",IF(AND(COUNTIFS($J$18:J2406,J2406)=1,C2406&lt;&gt;""),1,""))</f>
        <v>1</v>
      </c>
      <c r="AH2406" s="173">
        <f>IF(G2406="","",IF(AND(COUNTIFS($J$18:J2406,J2406)=1,G2406&lt;&gt;""),1,""))</f>
        <v>1</v>
      </c>
      <c r="AI2406" s="28">
        <f t="shared" si="486"/>
        <v>5219988.5752212387</v>
      </c>
      <c r="AJ2406" s="28">
        <f t="shared" si="487"/>
        <v>631627.0013460177</v>
      </c>
      <c r="AK2406" s="29">
        <f t="shared" si="488"/>
        <v>0.12100160608478869</v>
      </c>
      <c r="AL2406" s="25"/>
      <c r="AM2406" s="25"/>
      <c r="AN2406" s="25"/>
      <c r="AO2406" s="25"/>
      <c r="AP2406" s="45" t="str">
        <f t="shared" si="489"/>
        <v>202310</v>
      </c>
      <c r="AQ2406" s="45" t="str">
        <f t="shared" si="490"/>
        <v>202310RMB</v>
      </c>
    </row>
    <row r="2407" spans="1:43" s="15" customFormat="1">
      <c r="A2407" s="16" t="s">
        <v>42</v>
      </c>
      <c r="B2407" s="172">
        <v>2023</v>
      </c>
      <c r="C2407" s="172">
        <v>5</v>
      </c>
      <c r="D2407" s="57" t="str">
        <f t="shared" si="479"/>
        <v>Q1</v>
      </c>
      <c r="E2407" s="16" t="s">
        <v>42</v>
      </c>
      <c r="F2407" s="172">
        <v>2023</v>
      </c>
      <c r="G2407" s="172">
        <v>6</v>
      </c>
      <c r="H2407" s="175"/>
      <c r="I2407" s="57" t="str">
        <f t="shared" si="480"/>
        <v>Q1</v>
      </c>
      <c r="J2407" s="175" t="s">
        <v>2310</v>
      </c>
      <c r="K2407" s="175" t="s">
        <v>2311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81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78" t="str">
        <f>IF(W2407="RMB","1.13", "1")</f>
        <v>1.13</v>
      </c>
      <c r="Z2407" s="26">
        <f t="shared" si="482"/>
        <v>285000</v>
      </c>
      <c r="AA2407" s="16">
        <v>1.105</v>
      </c>
      <c r="AB2407" s="35">
        <f t="shared" si="483"/>
        <v>278694.69026548677</v>
      </c>
      <c r="AC2407" s="27">
        <f t="shared" si="484"/>
        <v>31771.194690265493</v>
      </c>
      <c r="AD2407" s="174">
        <v>0.114</v>
      </c>
      <c r="AE2407" s="173">
        <f t="shared" si="485"/>
        <v>1</v>
      </c>
      <c r="AF2407" s="173">
        <f>IF(AND(COUNTIFS($J$18:J2407,J2407)=1,AE2407=1),1,"")</f>
        <v>1</v>
      </c>
      <c r="AG2407" s="173">
        <f>IF(C2407="","",IF(AND(COUNTIFS($J$18:J2407,J2407)=1,C2407&lt;&gt;""),1,""))</f>
        <v>1</v>
      </c>
      <c r="AH2407" s="173">
        <f>IF(G2407="","",IF(AND(COUNTIFS($J$18:J2407,J2407)=1,G2407&lt;&gt;""),1,""))</f>
        <v>1</v>
      </c>
      <c r="AI2407" s="28">
        <f t="shared" si="486"/>
        <v>13640480.497522123</v>
      </c>
      <c r="AJ2407" s="28">
        <f t="shared" si="487"/>
        <v>1928605.8020906285</v>
      </c>
      <c r="AK2407" s="29">
        <f t="shared" si="488"/>
        <v>0.14138840654777313</v>
      </c>
      <c r="AL2407" s="25"/>
      <c r="AM2407" s="25"/>
      <c r="AN2407" s="25"/>
      <c r="AO2407" s="25"/>
      <c r="AP2407" s="45" t="str">
        <f t="shared" si="489"/>
        <v>20236</v>
      </c>
      <c r="AQ2407" s="45" t="str">
        <f t="shared" si="490"/>
        <v>20236RMB</v>
      </c>
    </row>
    <row r="2408" spans="1:43" s="15" customFormat="1">
      <c r="A2408" s="16" t="s">
        <v>42</v>
      </c>
      <c r="B2408" s="172">
        <v>2023</v>
      </c>
      <c r="C2408" s="172">
        <v>9</v>
      </c>
      <c r="D2408" s="57" t="str">
        <f t="shared" si="479"/>
        <v>Q2</v>
      </c>
      <c r="E2408" s="16" t="s">
        <v>42</v>
      </c>
      <c r="F2408" s="172">
        <v>2023</v>
      </c>
      <c r="G2408" s="172">
        <v>12</v>
      </c>
      <c r="H2408" s="175"/>
      <c r="I2408" s="57" t="str">
        <f t="shared" si="480"/>
        <v>Q3</v>
      </c>
      <c r="J2408" s="175" t="s">
        <v>2312</v>
      </c>
      <c r="K2408" s="175" t="s">
        <v>2313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81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78" t="str">
        <f>IF(W2408="","",IF(W2408="RMB","1.13", "1"))</f>
        <v>1.13</v>
      </c>
      <c r="Z2408" s="26">
        <f t="shared" si="482"/>
        <v>435000</v>
      </c>
      <c r="AA2408" s="16">
        <v>1.095</v>
      </c>
      <c r="AB2408" s="35">
        <f t="shared" si="483"/>
        <v>421526.54867256642</v>
      </c>
      <c r="AC2408" s="27">
        <f t="shared" si="484"/>
        <v>70521.391592920365</v>
      </c>
      <c r="AD2408" s="179">
        <v>0.1673</v>
      </c>
      <c r="AE2408" s="173">
        <f t="shared" si="485"/>
        <v>1</v>
      </c>
      <c r="AF2408" s="173">
        <f>IF(AND(COUNTIFS($J$18:J2408,J2408)=1,AE2408=1),1,"")</f>
        <v>1</v>
      </c>
      <c r="AG2408" s="173">
        <f>IF(C2408="","",IF(AND(COUNTIFS($J$18:J2408,J2408)=1,C2408&lt;&gt;""),1,""))</f>
        <v>1</v>
      </c>
      <c r="AH2408" s="173">
        <f>IF(G2408="","",IF(AND(COUNTIFS($J$18:J2408,J2408)=1,G2408&lt;&gt;""),1,""))</f>
        <v>1</v>
      </c>
      <c r="AI2408" s="28">
        <f t="shared" si="486"/>
        <v>10271727.486725662</v>
      </c>
      <c r="AJ2408" s="28">
        <f t="shared" si="487"/>
        <v>1227228.7260761061</v>
      </c>
      <c r="AK2408" s="29">
        <f t="shared" si="488"/>
        <v>0.11947637120066472</v>
      </c>
      <c r="AL2408" s="25"/>
      <c r="AM2408" s="25"/>
      <c r="AN2408" s="25"/>
      <c r="AO2408" s="25"/>
      <c r="AP2408" s="45" t="str">
        <f t="shared" si="489"/>
        <v>202312</v>
      </c>
      <c r="AQ2408" s="45" t="str">
        <f t="shared" si="490"/>
        <v>202312RMB</v>
      </c>
    </row>
    <row r="2409" spans="1:43" s="15" customFormat="1">
      <c r="A2409" s="16" t="s">
        <v>42</v>
      </c>
      <c r="B2409" s="172">
        <v>2023</v>
      </c>
      <c r="C2409" s="172">
        <v>11</v>
      </c>
      <c r="D2409" s="57" t="str">
        <f t="shared" si="479"/>
        <v>Q3</v>
      </c>
      <c r="E2409" s="16" t="s">
        <v>42</v>
      </c>
      <c r="F2409" s="172">
        <v>2024</v>
      </c>
      <c r="G2409" s="172">
        <v>1</v>
      </c>
      <c r="H2409" s="175"/>
      <c r="I2409" s="57" t="str">
        <f t="shared" si="480"/>
        <v>Q4</v>
      </c>
      <c r="J2409" s="175" t="s">
        <v>3037</v>
      </c>
      <c r="K2409" s="175" t="s">
        <v>3038</v>
      </c>
      <c r="L2409" s="25" t="s">
        <v>79</v>
      </c>
      <c r="M2409" s="16" t="s">
        <v>47</v>
      </c>
      <c r="N2409" s="16">
        <v>1</v>
      </c>
      <c r="O2409" s="16"/>
      <c r="P2409" s="57" t="str">
        <f t="shared" si="481"/>
        <v>MAIN UNIT</v>
      </c>
      <c r="Q2409" s="16" t="s">
        <v>48</v>
      </c>
      <c r="R2409" s="16" t="s">
        <v>49</v>
      </c>
      <c r="S2409" s="16" t="s">
        <v>36</v>
      </c>
      <c r="T2409" s="16" t="s">
        <v>65</v>
      </c>
      <c r="U2409" s="16" t="s">
        <v>2895</v>
      </c>
      <c r="V2409" s="16" t="s">
        <v>99</v>
      </c>
      <c r="W2409" s="16" t="s">
        <v>96</v>
      </c>
      <c r="X2409" s="34">
        <v>13000000</v>
      </c>
      <c r="Y2409" s="178" t="str">
        <f>IF(W2409="","",IF(W2409="RMB","1.13", "1"))</f>
        <v>1</v>
      </c>
      <c r="Z2409" s="26">
        <f t="shared" si="482"/>
        <v>13000000</v>
      </c>
      <c r="AA2409" s="16">
        <v>5.6099999999999997E-2</v>
      </c>
      <c r="AB2409" s="35">
        <f t="shared" si="483"/>
        <v>729300</v>
      </c>
      <c r="AC2409" s="27">
        <f t="shared" si="484"/>
        <v>87516</v>
      </c>
      <c r="AD2409" s="187">
        <v>0.12</v>
      </c>
      <c r="AE2409" s="173">
        <f t="shared" si="485"/>
        <v>0</v>
      </c>
      <c r="AF2409" s="173" t="str">
        <f>IF(AND(COUNTIFS($J$18:J2409,J2409)=1,AE2409=1),1,"")</f>
        <v/>
      </c>
      <c r="AG2409" s="173" t="str">
        <f>IF(C2409="","",IF(AND(COUNTIFS($J$18:J2409,J2409)=1,C2409&lt;&gt;""),1,""))</f>
        <v/>
      </c>
      <c r="AH2409" s="173" t="str">
        <f>IF(G2409="","",IF(AND(COUNTIFS($J$18:J2409,J2409)=1,G2409&lt;&gt;""),1,""))</f>
        <v/>
      </c>
      <c r="AI2409" s="28">
        <f t="shared" si="486"/>
        <v>19475361.976991154</v>
      </c>
      <c r="AJ2409" s="28">
        <f t="shared" si="487"/>
        <v>2337043.4372389377</v>
      </c>
      <c r="AK2409" s="29">
        <f t="shared" si="488"/>
        <v>0.11999999999999995</v>
      </c>
      <c r="AL2409" s="25"/>
      <c r="AM2409" s="25"/>
      <c r="AN2409" s="25"/>
      <c r="AO2409" s="25"/>
      <c r="AP2409" s="45" t="str">
        <f t="shared" si="489"/>
        <v>20241</v>
      </c>
      <c r="AQ2409" s="45" t="str">
        <f t="shared" si="490"/>
        <v>20241JPY</v>
      </c>
    </row>
    <row r="2410" spans="1:43" s="15" customFormat="1" ht="26.4">
      <c r="A2410" s="16" t="s">
        <v>42</v>
      </c>
      <c r="B2410" s="172">
        <v>2023</v>
      </c>
      <c r="C2410" s="172">
        <v>8</v>
      </c>
      <c r="D2410" s="57" t="str">
        <f t="shared" si="479"/>
        <v>Q2</v>
      </c>
      <c r="E2410" s="16" t="s">
        <v>42</v>
      </c>
      <c r="F2410" s="172">
        <v>2023</v>
      </c>
      <c r="G2410" s="172">
        <v>10</v>
      </c>
      <c r="H2410" s="175"/>
      <c r="I2410" s="57" t="str">
        <f t="shared" si="480"/>
        <v>Q3</v>
      </c>
      <c r="J2410" s="175" t="s">
        <v>2315</v>
      </c>
      <c r="K2410" s="175" t="s">
        <v>2316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81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78" t="str">
        <f>IF(W2410="","",IF(W2410="RMB","1.13", "1"))</f>
        <v>1.13</v>
      </c>
      <c r="Z2410" s="26">
        <f t="shared" si="482"/>
        <v>101250</v>
      </c>
      <c r="AA2410" s="16">
        <v>1.07</v>
      </c>
      <c r="AB2410" s="35">
        <f t="shared" si="483"/>
        <v>95873.893805309752</v>
      </c>
      <c r="AC2410" s="27">
        <f t="shared" si="484"/>
        <v>40765.579646017708</v>
      </c>
      <c r="AD2410" s="174">
        <v>0.42520000000000002</v>
      </c>
      <c r="AE2410" s="173">
        <f t="shared" si="485"/>
        <v>0</v>
      </c>
      <c r="AF2410" s="173" t="str">
        <f>IF(AND(COUNTIFS($J$18:J2410,J2410)=1,AE2410=1),1,"")</f>
        <v/>
      </c>
      <c r="AG2410" s="173">
        <f>IF(C2410="","",IF(AND(COUNTIFS($J$18:J2410,J2410)=1,C2410&lt;&gt;""),1,""))</f>
        <v>1</v>
      </c>
      <c r="AH2410" s="173">
        <f>IF(G2410="","",IF(AND(COUNTIFS($J$18:J2410,J2410)=1,G2410&lt;&gt;""),1,""))</f>
        <v>1</v>
      </c>
      <c r="AI2410" s="28">
        <f t="shared" si="486"/>
        <v>5219988.5752212387</v>
      </c>
      <c r="AJ2410" s="28">
        <f t="shared" si="487"/>
        <v>631627.0013460177</v>
      </c>
      <c r="AK2410" s="29">
        <f t="shared" si="488"/>
        <v>0.12100160608478869</v>
      </c>
      <c r="AL2410" s="25"/>
      <c r="AM2410" s="25"/>
      <c r="AN2410" s="25"/>
      <c r="AO2410" s="25"/>
      <c r="AP2410" s="45" t="str">
        <f t="shared" si="489"/>
        <v>202310</v>
      </c>
      <c r="AQ2410" s="45" t="str">
        <f t="shared" si="490"/>
        <v>202310RMB</v>
      </c>
    </row>
    <row r="2411" spans="1:43" s="15" customFormat="1">
      <c r="A2411" s="16" t="s">
        <v>42</v>
      </c>
      <c r="B2411" s="172">
        <v>2023</v>
      </c>
      <c r="C2411" s="172">
        <v>5</v>
      </c>
      <c r="D2411" s="57" t="str">
        <f t="shared" si="479"/>
        <v>Q1</v>
      </c>
      <c r="E2411" s="16" t="s">
        <v>42</v>
      </c>
      <c r="F2411" s="172">
        <v>2023</v>
      </c>
      <c r="G2411" s="172">
        <v>11</v>
      </c>
      <c r="H2411" s="175"/>
      <c r="I2411" s="57" t="str">
        <f t="shared" si="480"/>
        <v>Q3</v>
      </c>
      <c r="J2411" s="175" t="s">
        <v>2310</v>
      </c>
      <c r="K2411" s="175" t="s">
        <v>2311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81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78" t="str">
        <f t="shared" ref="Y2411:Y2474" si="491">IF(W2411="RMB","1.13", "1")</f>
        <v>1.13</v>
      </c>
      <c r="Z2411" s="26">
        <f t="shared" si="482"/>
        <v>285000</v>
      </c>
      <c r="AA2411" s="16">
        <v>1.07</v>
      </c>
      <c r="AB2411" s="35">
        <f t="shared" si="483"/>
        <v>269867.25663716818</v>
      </c>
      <c r="AC2411" s="27">
        <f t="shared" si="484"/>
        <v>30764.867256637172</v>
      </c>
      <c r="AD2411" s="174">
        <v>0.114</v>
      </c>
      <c r="AE2411" s="173">
        <f t="shared" si="485"/>
        <v>1</v>
      </c>
      <c r="AF2411" s="173" t="str">
        <f>IF(AND(COUNTIFS($J$18:J2411,J2411)=1,AE2411=1),1,"")</f>
        <v/>
      </c>
      <c r="AG2411" s="173" t="str">
        <f>IF(C2411="","",IF(AND(COUNTIFS($J$18:J2411,J2411)=1,C2411&lt;&gt;""),1,""))</f>
        <v/>
      </c>
      <c r="AH2411" s="173" t="str">
        <f>IF(G2411="","",IF(AND(COUNTIFS($J$18:J2411,J2411)=1,G2411&lt;&gt;""),1,""))</f>
        <v/>
      </c>
      <c r="AI2411" s="28">
        <f t="shared" si="486"/>
        <v>11730565.00042478</v>
      </c>
      <c r="AJ2411" s="28">
        <f t="shared" si="487"/>
        <v>1453465.2465810829</v>
      </c>
      <c r="AK2411" s="29">
        <f t="shared" si="488"/>
        <v>0.12390411259205766</v>
      </c>
      <c r="AL2411" s="25"/>
      <c r="AM2411" s="25"/>
      <c r="AN2411" s="25"/>
      <c r="AO2411" s="25"/>
      <c r="AP2411" s="45" t="str">
        <f t="shared" si="489"/>
        <v>202311</v>
      </c>
      <c r="AQ2411" s="45" t="str">
        <f t="shared" si="490"/>
        <v>202311RMB</v>
      </c>
    </row>
    <row r="2412" spans="1:43" s="15" customFormat="1">
      <c r="A2412" s="16" t="s">
        <v>41</v>
      </c>
      <c r="B2412" s="172">
        <v>2022</v>
      </c>
      <c r="C2412" s="172">
        <v>11</v>
      </c>
      <c r="D2412" s="57" t="str">
        <f t="shared" si="479"/>
        <v>Q3</v>
      </c>
      <c r="E2412" s="16" t="s">
        <v>41</v>
      </c>
      <c r="F2412" s="172">
        <v>2022</v>
      </c>
      <c r="G2412" s="172">
        <v>11</v>
      </c>
      <c r="H2412" s="175"/>
      <c r="I2412" s="57" t="str">
        <f t="shared" si="480"/>
        <v>Q3</v>
      </c>
      <c r="J2412" s="175" t="s">
        <v>2265</v>
      </c>
      <c r="K2412" s="175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81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78" t="str">
        <f t="shared" si="491"/>
        <v>1.13</v>
      </c>
      <c r="Z2412" s="26">
        <f t="shared" si="482"/>
        <v>990000</v>
      </c>
      <c r="AA2412" s="16">
        <v>1.08</v>
      </c>
      <c r="AB2412" s="35">
        <f t="shared" si="483"/>
        <v>946194.69026548683</v>
      </c>
      <c r="AC2412" s="27">
        <f t="shared" si="484"/>
        <v>174194.44247787615</v>
      </c>
      <c r="AD2412" s="174">
        <v>0.18410000000000001</v>
      </c>
      <c r="AE2412" s="173">
        <f t="shared" si="485"/>
        <v>0</v>
      </c>
      <c r="AF2412" s="173" t="str">
        <f>IF(AND(COUNTIFS($J$18:J2412,J2412)=1,AE2412=1),1,"")</f>
        <v/>
      </c>
      <c r="AG2412" s="173" t="str">
        <f>IF(C2412="","",IF(AND(COUNTIFS($J$18:J2412,J2412)=1,C2412&lt;&gt;""),1,""))</f>
        <v/>
      </c>
      <c r="AH2412" s="173" t="str">
        <f>IF(G2412="","",IF(AND(COUNTIFS($J$18:J2412,J2412)=1,G2412&lt;&gt;""),1,""))</f>
        <v/>
      </c>
      <c r="AI2412" s="28">
        <f t="shared" si="486"/>
        <v>31017966.201968145</v>
      </c>
      <c r="AJ2412" s="28">
        <f t="shared" si="487"/>
        <v>4704250.3347305888</v>
      </c>
      <c r="AK2412" s="29">
        <f t="shared" si="488"/>
        <v>0.15166211427595455</v>
      </c>
      <c r="AL2412" s="25"/>
      <c r="AM2412" s="25"/>
      <c r="AN2412" s="25"/>
      <c r="AO2412" s="25"/>
      <c r="AP2412" s="45" t="str">
        <f t="shared" si="489"/>
        <v>202211</v>
      </c>
      <c r="AQ2412" s="45" t="str">
        <f t="shared" si="490"/>
        <v>202211RMB</v>
      </c>
    </row>
    <row r="2413" spans="1:43" s="15" customFormat="1">
      <c r="A2413" s="16" t="s">
        <v>41</v>
      </c>
      <c r="B2413" s="172">
        <v>2022</v>
      </c>
      <c r="C2413" s="172">
        <v>11</v>
      </c>
      <c r="D2413" s="57" t="str">
        <f t="shared" si="479"/>
        <v>Q3</v>
      </c>
      <c r="E2413" s="16" t="s">
        <v>41</v>
      </c>
      <c r="F2413" s="172">
        <v>2022</v>
      </c>
      <c r="G2413" s="172">
        <v>11</v>
      </c>
      <c r="H2413" s="175"/>
      <c r="I2413" s="57" t="str">
        <f t="shared" si="480"/>
        <v>Q3</v>
      </c>
      <c r="J2413" s="175" t="s">
        <v>2265</v>
      </c>
      <c r="K2413" s="175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81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78" t="str">
        <f t="shared" si="491"/>
        <v>1.13</v>
      </c>
      <c r="Z2413" s="26">
        <f t="shared" si="482"/>
        <v>990000</v>
      </c>
      <c r="AA2413" s="16">
        <v>1.08</v>
      </c>
      <c r="AB2413" s="35">
        <f t="shared" si="483"/>
        <v>946194.69026548683</v>
      </c>
      <c r="AC2413" s="27">
        <f t="shared" si="484"/>
        <v>174194.44247787615</v>
      </c>
      <c r="AD2413" s="174">
        <v>0.18410000000000001</v>
      </c>
      <c r="AE2413" s="173">
        <f t="shared" si="485"/>
        <v>0</v>
      </c>
      <c r="AF2413" s="173" t="str">
        <f>IF(AND(COUNTIFS($J$18:J2413,J2413)=1,AE2413=1),1,"")</f>
        <v/>
      </c>
      <c r="AG2413" s="173" t="str">
        <f>IF(C2413="","",IF(AND(COUNTIFS($J$18:J2413,J2413)=1,C2413&lt;&gt;""),1,""))</f>
        <v/>
      </c>
      <c r="AH2413" s="173" t="str">
        <f>IF(G2413="","",IF(AND(COUNTIFS($J$18:J2413,J2413)=1,G2413&lt;&gt;""),1,""))</f>
        <v/>
      </c>
      <c r="AI2413" s="28">
        <f t="shared" si="486"/>
        <v>31017966.201968145</v>
      </c>
      <c r="AJ2413" s="28">
        <f t="shared" si="487"/>
        <v>4704250.3347305888</v>
      </c>
      <c r="AK2413" s="29">
        <f t="shared" si="488"/>
        <v>0.15166211427595455</v>
      </c>
      <c r="AL2413" s="25"/>
      <c r="AM2413" s="25"/>
      <c r="AN2413" s="25"/>
      <c r="AO2413" s="25"/>
      <c r="AP2413" s="45" t="str">
        <f t="shared" si="489"/>
        <v>202211</v>
      </c>
      <c r="AQ2413" s="45" t="str">
        <f t="shared" si="490"/>
        <v>202211RMB</v>
      </c>
    </row>
    <row r="2414" spans="1:43" s="15" customFormat="1">
      <c r="A2414" s="16" t="s">
        <v>41</v>
      </c>
      <c r="B2414" s="172">
        <v>2022</v>
      </c>
      <c r="C2414" s="172">
        <v>11</v>
      </c>
      <c r="D2414" s="57" t="str">
        <f t="shared" si="479"/>
        <v>Q3</v>
      </c>
      <c r="E2414" s="16" t="s">
        <v>41</v>
      </c>
      <c r="F2414" s="172">
        <v>2022</v>
      </c>
      <c r="G2414" s="172">
        <v>11</v>
      </c>
      <c r="H2414" s="175"/>
      <c r="I2414" s="57" t="str">
        <f t="shared" si="480"/>
        <v>Q3</v>
      </c>
      <c r="J2414" s="175" t="s">
        <v>2265</v>
      </c>
      <c r="K2414" s="175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81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78" t="str">
        <f t="shared" si="491"/>
        <v>1.13</v>
      </c>
      <c r="Z2414" s="26">
        <f t="shared" si="482"/>
        <v>990000</v>
      </c>
      <c r="AA2414" s="16">
        <v>1.08</v>
      </c>
      <c r="AB2414" s="35">
        <f t="shared" si="483"/>
        <v>946194.69026548683</v>
      </c>
      <c r="AC2414" s="27">
        <f t="shared" si="484"/>
        <v>174194.44247787615</v>
      </c>
      <c r="AD2414" s="174">
        <v>0.18410000000000001</v>
      </c>
      <c r="AE2414" s="173">
        <f t="shared" si="485"/>
        <v>0</v>
      </c>
      <c r="AF2414" s="173" t="str">
        <f>IF(AND(COUNTIFS($J$18:J2414,J2414)=1,AE2414=1),1,"")</f>
        <v/>
      </c>
      <c r="AG2414" s="173" t="str">
        <f>IF(C2414="","",IF(AND(COUNTIFS($J$18:J2414,J2414)=1,C2414&lt;&gt;""),1,""))</f>
        <v/>
      </c>
      <c r="AH2414" s="173" t="str">
        <f>IF(G2414="","",IF(AND(COUNTIFS($J$18:J2414,J2414)=1,G2414&lt;&gt;""),1,""))</f>
        <v/>
      </c>
      <c r="AI2414" s="28">
        <f t="shared" si="486"/>
        <v>31017966.201968145</v>
      </c>
      <c r="AJ2414" s="28">
        <f t="shared" si="487"/>
        <v>4704250.3347305888</v>
      </c>
      <c r="AK2414" s="29">
        <f t="shared" si="488"/>
        <v>0.15166211427595455</v>
      </c>
      <c r="AL2414" s="25"/>
      <c r="AM2414" s="25"/>
      <c r="AN2414" s="25"/>
      <c r="AO2414" s="25"/>
      <c r="AP2414" s="45" t="str">
        <f t="shared" si="489"/>
        <v>202211</v>
      </c>
      <c r="AQ2414" s="45" t="str">
        <f t="shared" si="490"/>
        <v>202211RMB</v>
      </c>
    </row>
    <row r="2415" spans="1:43" s="15" customFormat="1">
      <c r="A2415" s="16" t="s">
        <v>41</v>
      </c>
      <c r="B2415" s="172">
        <v>2022</v>
      </c>
      <c r="C2415" s="172">
        <v>11</v>
      </c>
      <c r="D2415" s="57" t="str">
        <f t="shared" si="479"/>
        <v>Q3</v>
      </c>
      <c r="E2415" s="16" t="s">
        <v>41</v>
      </c>
      <c r="F2415" s="172">
        <v>2022</v>
      </c>
      <c r="G2415" s="172">
        <v>11</v>
      </c>
      <c r="H2415" s="175"/>
      <c r="I2415" s="57" t="str">
        <f t="shared" si="480"/>
        <v>Q3</v>
      </c>
      <c r="J2415" s="175" t="s">
        <v>2265</v>
      </c>
      <c r="K2415" s="175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81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78" t="str">
        <f t="shared" si="491"/>
        <v>1.13</v>
      </c>
      <c r="Z2415" s="26">
        <f t="shared" si="482"/>
        <v>851000</v>
      </c>
      <c r="AA2415" s="16">
        <v>1.08</v>
      </c>
      <c r="AB2415" s="35">
        <f t="shared" si="483"/>
        <v>813345.13274336304</v>
      </c>
      <c r="AC2415" s="27">
        <f t="shared" si="484"/>
        <v>149736.83893805314</v>
      </c>
      <c r="AD2415" s="174">
        <v>0.18410000000000001</v>
      </c>
      <c r="AE2415" s="173">
        <f t="shared" si="485"/>
        <v>0</v>
      </c>
      <c r="AF2415" s="173" t="str">
        <f>IF(AND(COUNTIFS($J$18:J2415,J2415)=1,AE2415=1),1,"")</f>
        <v/>
      </c>
      <c r="AG2415" s="173" t="str">
        <f>IF(C2415="","",IF(AND(COUNTIFS($J$18:J2415,J2415)=1,C2415&lt;&gt;""),1,""))</f>
        <v/>
      </c>
      <c r="AH2415" s="173" t="str">
        <f>IF(G2415="","",IF(AND(COUNTIFS($J$18:J2415,J2415)=1,G2415&lt;&gt;""),1,""))</f>
        <v/>
      </c>
      <c r="AI2415" s="28">
        <f t="shared" si="486"/>
        <v>31017966.201968145</v>
      </c>
      <c r="AJ2415" s="28">
        <f t="shared" si="487"/>
        <v>4704250.3347305888</v>
      </c>
      <c r="AK2415" s="29">
        <f t="shared" si="488"/>
        <v>0.15166211427595455</v>
      </c>
      <c r="AL2415" s="25"/>
      <c r="AM2415" s="25"/>
      <c r="AN2415" s="25"/>
      <c r="AO2415" s="25"/>
      <c r="AP2415" s="45" t="str">
        <f t="shared" si="489"/>
        <v>202211</v>
      </c>
      <c r="AQ2415" s="45" t="str">
        <f t="shared" si="490"/>
        <v>202211RMB</v>
      </c>
    </row>
    <row r="2416" spans="1:43" s="15" customFormat="1">
      <c r="A2416" s="16" t="s">
        <v>41</v>
      </c>
      <c r="B2416" s="172">
        <v>2022</v>
      </c>
      <c r="C2416" s="172">
        <v>11</v>
      </c>
      <c r="D2416" s="57" t="str">
        <f t="shared" si="479"/>
        <v>Q3</v>
      </c>
      <c r="E2416" s="16" t="s">
        <v>41</v>
      </c>
      <c r="F2416" s="172">
        <v>2022</v>
      </c>
      <c r="G2416" s="172">
        <v>11</v>
      </c>
      <c r="H2416" s="175"/>
      <c r="I2416" s="57" t="str">
        <f t="shared" si="480"/>
        <v>Q3</v>
      </c>
      <c r="J2416" s="175" t="s">
        <v>2265</v>
      </c>
      <c r="K2416" s="175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81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78" t="str">
        <f t="shared" si="491"/>
        <v>1.13</v>
      </c>
      <c r="Z2416" s="26">
        <f t="shared" si="482"/>
        <v>851000</v>
      </c>
      <c r="AA2416" s="16">
        <v>1.08</v>
      </c>
      <c r="AB2416" s="35">
        <f t="shared" si="483"/>
        <v>813345.13274336304</v>
      </c>
      <c r="AC2416" s="27">
        <f t="shared" si="484"/>
        <v>149736.83893805314</v>
      </c>
      <c r="AD2416" s="174">
        <v>0.18410000000000001</v>
      </c>
      <c r="AE2416" s="173">
        <f t="shared" si="485"/>
        <v>0</v>
      </c>
      <c r="AF2416" s="173" t="str">
        <f>IF(AND(COUNTIFS($J$18:J2416,J2416)=1,AE2416=1),1,"")</f>
        <v/>
      </c>
      <c r="AG2416" s="173" t="str">
        <f>IF(C2416="","",IF(AND(COUNTIFS($J$18:J2416,J2416)=1,C2416&lt;&gt;""),1,""))</f>
        <v/>
      </c>
      <c r="AH2416" s="173" t="str">
        <f>IF(G2416="","",IF(AND(COUNTIFS($J$18:J2416,J2416)=1,G2416&lt;&gt;""),1,""))</f>
        <v/>
      </c>
      <c r="AI2416" s="28">
        <f t="shared" si="486"/>
        <v>31017966.201968145</v>
      </c>
      <c r="AJ2416" s="28">
        <f t="shared" si="487"/>
        <v>4704250.3347305888</v>
      </c>
      <c r="AK2416" s="29">
        <f t="shared" si="488"/>
        <v>0.15166211427595455</v>
      </c>
      <c r="AL2416" s="25"/>
      <c r="AM2416" s="25"/>
      <c r="AN2416" s="25"/>
      <c r="AO2416" s="25"/>
      <c r="AP2416" s="45" t="str">
        <f t="shared" si="489"/>
        <v>202211</v>
      </c>
      <c r="AQ2416" s="45" t="str">
        <f t="shared" si="490"/>
        <v>202211RMB</v>
      </c>
    </row>
    <row r="2417" spans="1:43" s="15" customFormat="1">
      <c r="A2417" s="16" t="s">
        <v>41</v>
      </c>
      <c r="B2417" s="172">
        <v>2022</v>
      </c>
      <c r="C2417" s="172">
        <v>11</v>
      </c>
      <c r="D2417" s="57" t="str">
        <f t="shared" si="479"/>
        <v>Q3</v>
      </c>
      <c r="E2417" s="16" t="s">
        <v>41</v>
      </c>
      <c r="F2417" s="172">
        <v>2022</v>
      </c>
      <c r="G2417" s="172">
        <v>11</v>
      </c>
      <c r="H2417" s="175"/>
      <c r="I2417" s="57" t="str">
        <f t="shared" si="480"/>
        <v>Q3</v>
      </c>
      <c r="J2417" s="175" t="s">
        <v>2265</v>
      </c>
      <c r="K2417" s="175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81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78" t="str">
        <f t="shared" si="491"/>
        <v>1.13</v>
      </c>
      <c r="Z2417" s="26">
        <f t="shared" si="482"/>
        <v>851000</v>
      </c>
      <c r="AA2417" s="16">
        <v>1.08</v>
      </c>
      <c r="AB2417" s="35">
        <f t="shared" si="483"/>
        <v>813345.13274336304</v>
      </c>
      <c r="AC2417" s="27">
        <f t="shared" si="484"/>
        <v>149736.83893805314</v>
      </c>
      <c r="AD2417" s="174">
        <v>0.18410000000000001</v>
      </c>
      <c r="AE2417" s="173">
        <f t="shared" si="485"/>
        <v>0</v>
      </c>
      <c r="AF2417" s="173" t="str">
        <f>IF(AND(COUNTIFS($J$18:J2417,J2417)=1,AE2417=1),1,"")</f>
        <v/>
      </c>
      <c r="AG2417" s="173" t="str">
        <f>IF(C2417="","",IF(AND(COUNTIFS($J$18:J2417,J2417)=1,C2417&lt;&gt;""),1,""))</f>
        <v/>
      </c>
      <c r="AH2417" s="173" t="str">
        <f>IF(G2417="","",IF(AND(COUNTIFS($J$18:J2417,J2417)=1,G2417&lt;&gt;""),1,""))</f>
        <v/>
      </c>
      <c r="AI2417" s="28">
        <f t="shared" si="486"/>
        <v>31017966.201968145</v>
      </c>
      <c r="AJ2417" s="28">
        <f t="shared" si="487"/>
        <v>4704250.3347305888</v>
      </c>
      <c r="AK2417" s="29">
        <f t="shared" si="488"/>
        <v>0.15166211427595455</v>
      </c>
      <c r="AL2417" s="25"/>
      <c r="AM2417" s="25"/>
      <c r="AN2417" s="25"/>
      <c r="AO2417" s="25"/>
      <c r="AP2417" s="45" t="str">
        <f t="shared" si="489"/>
        <v>202211</v>
      </c>
      <c r="AQ2417" s="45" t="str">
        <f t="shared" si="490"/>
        <v>202211RMB</v>
      </c>
    </row>
    <row r="2418" spans="1:43" s="15" customFormat="1">
      <c r="A2418" s="16" t="s">
        <v>41</v>
      </c>
      <c r="B2418" s="172">
        <v>2022</v>
      </c>
      <c r="C2418" s="172">
        <v>11</v>
      </c>
      <c r="D2418" s="57" t="str">
        <f t="shared" si="479"/>
        <v>Q3</v>
      </c>
      <c r="E2418" s="16" t="s">
        <v>41</v>
      </c>
      <c r="F2418" s="172">
        <v>2022</v>
      </c>
      <c r="G2418" s="172">
        <v>11</v>
      </c>
      <c r="H2418" s="175"/>
      <c r="I2418" s="57" t="str">
        <f t="shared" si="480"/>
        <v>Q3</v>
      </c>
      <c r="J2418" s="175" t="s">
        <v>2265</v>
      </c>
      <c r="K2418" s="175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81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78" t="str">
        <f t="shared" si="491"/>
        <v>1.13</v>
      </c>
      <c r="Z2418" s="26">
        <f t="shared" si="482"/>
        <v>851000</v>
      </c>
      <c r="AA2418" s="16">
        <v>1.08</v>
      </c>
      <c r="AB2418" s="35">
        <f t="shared" si="483"/>
        <v>813345.13274336304</v>
      </c>
      <c r="AC2418" s="27">
        <f t="shared" si="484"/>
        <v>149736.83893805314</v>
      </c>
      <c r="AD2418" s="174">
        <v>0.18410000000000001</v>
      </c>
      <c r="AE2418" s="173">
        <f t="shared" si="485"/>
        <v>0</v>
      </c>
      <c r="AF2418" s="173" t="str">
        <f>IF(AND(COUNTIFS($J$18:J2418,J2418)=1,AE2418=1),1,"")</f>
        <v/>
      </c>
      <c r="AG2418" s="173" t="str">
        <f>IF(C2418="","",IF(AND(COUNTIFS($J$18:J2418,J2418)=1,C2418&lt;&gt;""),1,""))</f>
        <v/>
      </c>
      <c r="AH2418" s="173" t="str">
        <f>IF(G2418="","",IF(AND(COUNTIFS($J$18:J2418,J2418)=1,G2418&lt;&gt;""),1,""))</f>
        <v/>
      </c>
      <c r="AI2418" s="28">
        <f t="shared" si="486"/>
        <v>31017966.201968145</v>
      </c>
      <c r="AJ2418" s="28">
        <f t="shared" si="487"/>
        <v>4704250.3347305888</v>
      </c>
      <c r="AK2418" s="29">
        <f t="shared" si="488"/>
        <v>0.15166211427595455</v>
      </c>
      <c r="AL2418" s="25"/>
      <c r="AM2418" s="25"/>
      <c r="AN2418" s="25"/>
      <c r="AO2418" s="25"/>
      <c r="AP2418" s="45" t="str">
        <f t="shared" si="489"/>
        <v>202211</v>
      </c>
      <c r="AQ2418" s="45" t="str">
        <f t="shared" si="490"/>
        <v>202211RMB</v>
      </c>
    </row>
    <row r="2419" spans="1:43" s="15" customFormat="1">
      <c r="A2419" s="16" t="s">
        <v>41</v>
      </c>
      <c r="B2419" s="172">
        <v>2022</v>
      </c>
      <c r="C2419" s="172">
        <v>11</v>
      </c>
      <c r="D2419" s="57" t="str">
        <f t="shared" si="479"/>
        <v>Q3</v>
      </c>
      <c r="E2419" s="16" t="s">
        <v>41</v>
      </c>
      <c r="F2419" s="172">
        <v>2022</v>
      </c>
      <c r="G2419" s="172">
        <v>11</v>
      </c>
      <c r="H2419" s="175"/>
      <c r="I2419" s="57" t="str">
        <f t="shared" si="480"/>
        <v>Q3</v>
      </c>
      <c r="J2419" s="175" t="s">
        <v>2317</v>
      </c>
      <c r="K2419" s="175" t="s">
        <v>2318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81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78" t="str">
        <f t="shared" si="491"/>
        <v>1.13</v>
      </c>
      <c r="Z2419" s="26">
        <f t="shared" si="482"/>
        <v>430000</v>
      </c>
      <c r="AA2419" s="16">
        <v>1.08</v>
      </c>
      <c r="AB2419" s="35">
        <f t="shared" si="483"/>
        <v>410973.45132743369</v>
      </c>
      <c r="AC2419" s="27">
        <f t="shared" si="484"/>
        <v>62015.893805309744</v>
      </c>
      <c r="AD2419" s="174">
        <v>0.15090000000000001</v>
      </c>
      <c r="AE2419" s="173">
        <f t="shared" si="485"/>
        <v>0</v>
      </c>
      <c r="AF2419" s="173" t="str">
        <f>IF(AND(COUNTIFS($J$18:J2419,J2419)=1,AE2419=1),1,"")</f>
        <v/>
      </c>
      <c r="AG2419" s="173">
        <f>IF(C2419="","",IF(AND(COUNTIFS($J$18:J2419,J2419)=1,C2419&lt;&gt;""),1,""))</f>
        <v>1</v>
      </c>
      <c r="AH2419" s="173">
        <f>IF(G2419="","",IF(AND(COUNTIFS($J$18:J2419,J2419)=1,G2419&lt;&gt;""),1,""))</f>
        <v>1</v>
      </c>
      <c r="AI2419" s="28">
        <f t="shared" si="486"/>
        <v>31017966.201968145</v>
      </c>
      <c r="AJ2419" s="28">
        <f t="shared" si="487"/>
        <v>4704250.3347305888</v>
      </c>
      <c r="AK2419" s="29">
        <f t="shared" si="488"/>
        <v>0.15166211427595455</v>
      </c>
      <c r="AL2419" s="25"/>
      <c r="AM2419" s="25"/>
      <c r="AN2419" s="25"/>
      <c r="AO2419" s="25"/>
      <c r="AP2419" s="45" t="str">
        <f t="shared" si="489"/>
        <v>202211</v>
      </c>
      <c r="AQ2419" s="45" t="str">
        <f t="shared" si="490"/>
        <v>202211RMB</v>
      </c>
    </row>
    <row r="2420" spans="1:43" s="15" customFormat="1" ht="26.4">
      <c r="A2420" s="16" t="s">
        <v>41</v>
      </c>
      <c r="B2420" s="172">
        <v>2022</v>
      </c>
      <c r="C2420" s="172">
        <v>11</v>
      </c>
      <c r="D2420" s="57" t="str">
        <f t="shared" si="479"/>
        <v>Q3</v>
      </c>
      <c r="E2420" s="16" t="s">
        <v>41</v>
      </c>
      <c r="F2420" s="172">
        <v>2022</v>
      </c>
      <c r="G2420" s="172">
        <v>11</v>
      </c>
      <c r="H2420" s="175"/>
      <c r="I2420" s="57" t="str">
        <f t="shared" si="480"/>
        <v>Q3</v>
      </c>
      <c r="J2420" s="175" t="s">
        <v>2319</v>
      </c>
      <c r="K2420" s="175" t="s">
        <v>2320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81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78" t="str">
        <f t="shared" si="491"/>
        <v>1.13</v>
      </c>
      <c r="Z2420" s="26">
        <f t="shared" si="482"/>
        <v>36000</v>
      </c>
      <c r="AA2420" s="16">
        <v>1.08</v>
      </c>
      <c r="AB2420" s="35">
        <f t="shared" si="483"/>
        <v>34407.079646017708</v>
      </c>
      <c r="AC2420" s="27">
        <f t="shared" si="484"/>
        <v>7314.9451327433653</v>
      </c>
      <c r="AD2420" s="174">
        <v>0.21260000000000001</v>
      </c>
      <c r="AE2420" s="173">
        <f t="shared" si="485"/>
        <v>0</v>
      </c>
      <c r="AF2420" s="173" t="str">
        <f>IF(AND(COUNTIFS($J$18:J2420,J2420)=1,AE2420=1),1,"")</f>
        <v/>
      </c>
      <c r="AG2420" s="173">
        <f>IF(C2420="","",IF(AND(COUNTIFS($J$18:J2420,J2420)=1,C2420&lt;&gt;""),1,""))</f>
        <v>1</v>
      </c>
      <c r="AH2420" s="173">
        <f>IF(G2420="","",IF(AND(COUNTIFS($J$18:J2420,J2420)=1,G2420&lt;&gt;""),1,""))</f>
        <v>1</v>
      </c>
      <c r="AI2420" s="28">
        <f t="shared" si="486"/>
        <v>31017966.201968145</v>
      </c>
      <c r="AJ2420" s="28">
        <f t="shared" si="487"/>
        <v>4704250.3347305888</v>
      </c>
      <c r="AK2420" s="29">
        <f t="shared" si="488"/>
        <v>0.15166211427595455</v>
      </c>
      <c r="AL2420" s="25"/>
      <c r="AM2420" s="25"/>
      <c r="AN2420" s="25"/>
      <c r="AO2420" s="25"/>
      <c r="AP2420" s="45" t="str">
        <f t="shared" si="489"/>
        <v>202211</v>
      </c>
      <c r="AQ2420" s="45" t="str">
        <f t="shared" si="490"/>
        <v>202211RMB</v>
      </c>
    </row>
    <row r="2421" spans="1:43" s="15" customFormat="1">
      <c r="A2421" s="16" t="s">
        <v>41</v>
      </c>
      <c r="B2421" s="172">
        <v>2022</v>
      </c>
      <c r="C2421" s="172">
        <v>11</v>
      </c>
      <c r="D2421" s="57" t="str">
        <f t="shared" si="479"/>
        <v>Q3</v>
      </c>
      <c r="E2421" s="16" t="s">
        <v>41</v>
      </c>
      <c r="F2421" s="172">
        <v>2022</v>
      </c>
      <c r="G2421" s="172">
        <v>11</v>
      </c>
      <c r="H2421" s="175"/>
      <c r="I2421" s="57" t="str">
        <f t="shared" si="480"/>
        <v>Q3</v>
      </c>
      <c r="J2421" s="175" t="s">
        <v>2321</v>
      </c>
      <c r="K2421" s="175" t="s">
        <v>2322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81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78" t="str">
        <f t="shared" si="491"/>
        <v>1.13</v>
      </c>
      <c r="Z2421" s="26">
        <f t="shared" si="482"/>
        <v>550000</v>
      </c>
      <c r="AA2421" s="16">
        <v>1.08</v>
      </c>
      <c r="AB2421" s="35">
        <f t="shared" si="483"/>
        <v>525663.71681415942</v>
      </c>
      <c r="AC2421" s="27">
        <f t="shared" si="484"/>
        <v>103292.92035398234</v>
      </c>
      <c r="AD2421" s="174">
        <v>0.19650000000000001</v>
      </c>
      <c r="AE2421" s="173">
        <f t="shared" si="485"/>
        <v>0</v>
      </c>
      <c r="AF2421" s="173" t="str">
        <f>IF(AND(COUNTIFS($J$18:J2421,J2421)=1,AE2421=1),1,"")</f>
        <v/>
      </c>
      <c r="AG2421" s="173">
        <f>IF(C2421="","",IF(AND(COUNTIFS($J$18:J2421,J2421)=1,C2421&lt;&gt;""),1,""))</f>
        <v>1</v>
      </c>
      <c r="AH2421" s="173">
        <f>IF(G2421="","",IF(AND(COUNTIFS($J$18:J2421,J2421)=1,G2421&lt;&gt;""),1,""))</f>
        <v>1</v>
      </c>
      <c r="AI2421" s="28">
        <f t="shared" si="486"/>
        <v>31017966.201968145</v>
      </c>
      <c r="AJ2421" s="28">
        <f t="shared" si="487"/>
        <v>4704250.3347305888</v>
      </c>
      <c r="AK2421" s="29">
        <f t="shared" si="488"/>
        <v>0.15166211427595455</v>
      </c>
      <c r="AL2421" s="25"/>
      <c r="AM2421" s="25"/>
      <c r="AN2421" s="25"/>
      <c r="AO2421" s="25"/>
      <c r="AP2421" s="45" t="str">
        <f t="shared" si="489"/>
        <v>202211</v>
      </c>
      <c r="AQ2421" s="45" t="str">
        <f t="shared" si="490"/>
        <v>202211RMB</v>
      </c>
    </row>
    <row r="2422" spans="1:43" s="15" customFormat="1">
      <c r="A2422" s="16" t="s">
        <v>41</v>
      </c>
      <c r="B2422" s="172">
        <v>2022</v>
      </c>
      <c r="C2422" s="172">
        <v>6</v>
      </c>
      <c r="D2422" s="57" t="str">
        <f t="shared" si="479"/>
        <v>Q1</v>
      </c>
      <c r="E2422" s="16" t="s">
        <v>41</v>
      </c>
      <c r="F2422" s="172">
        <v>2022</v>
      </c>
      <c r="G2422" s="172">
        <v>12</v>
      </c>
      <c r="H2422" s="175"/>
      <c r="I2422" s="57" t="str">
        <f t="shared" si="480"/>
        <v>Q3</v>
      </c>
      <c r="J2422" s="175" t="s">
        <v>2323</v>
      </c>
      <c r="K2422" s="175" t="s">
        <v>2324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81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78" t="str">
        <f t="shared" si="491"/>
        <v>1</v>
      </c>
      <c r="Z2422" s="26">
        <f t="shared" si="482"/>
        <v>8300000</v>
      </c>
      <c r="AA2422" s="16">
        <v>5.7500000000000002E-2</v>
      </c>
      <c r="AB2422" s="35">
        <f t="shared" si="483"/>
        <v>477250</v>
      </c>
      <c r="AC2422" s="27">
        <f t="shared" si="484"/>
        <v>123416.84999999999</v>
      </c>
      <c r="AD2422" s="174">
        <v>0.2586</v>
      </c>
      <c r="AE2422" s="173">
        <f t="shared" si="485"/>
        <v>1</v>
      </c>
      <c r="AF2422" s="173">
        <f>IF(AND(COUNTIFS($J$18:J2422,J2422)=1,AE2422=1),1,"")</f>
        <v>1</v>
      </c>
      <c r="AG2422" s="173">
        <f>IF(C2422="","",IF(AND(COUNTIFS($J$18:J2422,J2422)=1,C2422&lt;&gt;""),1,""))</f>
        <v>1</v>
      </c>
      <c r="AH2422" s="173">
        <f>IF(G2422="","",IF(AND(COUNTIFS($J$18:J2422,J2422)=1,G2422&lt;&gt;""),1,""))</f>
        <v>1</v>
      </c>
      <c r="AI2422" s="28">
        <f t="shared" si="486"/>
        <v>17329060.066371687</v>
      </c>
      <c r="AJ2422" s="28">
        <f t="shared" si="487"/>
        <v>2472600.2142256647</v>
      </c>
      <c r="AK2422" s="29">
        <f t="shared" si="488"/>
        <v>0.14268518919984166</v>
      </c>
      <c r="AL2422" s="25"/>
      <c r="AM2422" s="25"/>
      <c r="AN2422" s="25"/>
      <c r="AO2422" s="25"/>
      <c r="AP2422" s="45" t="str">
        <f t="shared" si="489"/>
        <v>202212</v>
      </c>
      <c r="AQ2422" s="45" t="str">
        <f t="shared" si="490"/>
        <v>202212JPY</v>
      </c>
    </row>
    <row r="2423" spans="1:43" s="15" customFormat="1">
      <c r="A2423" s="16" t="s">
        <v>41</v>
      </c>
      <c r="B2423" s="172">
        <v>2022</v>
      </c>
      <c r="C2423" s="172">
        <v>6</v>
      </c>
      <c r="D2423" s="57" t="str">
        <f t="shared" si="479"/>
        <v>Q1</v>
      </c>
      <c r="E2423" s="16" t="s">
        <v>41</v>
      </c>
      <c r="F2423" s="172">
        <v>2022</v>
      </c>
      <c r="G2423" s="172">
        <v>12</v>
      </c>
      <c r="H2423" s="175"/>
      <c r="I2423" s="57" t="str">
        <f t="shared" si="480"/>
        <v>Q3</v>
      </c>
      <c r="J2423" s="175" t="s">
        <v>2323</v>
      </c>
      <c r="K2423" s="175" t="s">
        <v>2324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81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78" t="str">
        <f t="shared" si="491"/>
        <v>1</v>
      </c>
      <c r="Z2423" s="26">
        <f t="shared" si="482"/>
        <v>8300000</v>
      </c>
      <c r="AA2423" s="16">
        <v>5.7500000000000002E-2</v>
      </c>
      <c r="AB2423" s="35">
        <f t="shared" si="483"/>
        <v>477250</v>
      </c>
      <c r="AC2423" s="27">
        <f t="shared" si="484"/>
        <v>123416.84999999999</v>
      </c>
      <c r="AD2423" s="174">
        <v>0.2586</v>
      </c>
      <c r="AE2423" s="173">
        <f t="shared" si="485"/>
        <v>1</v>
      </c>
      <c r="AF2423" s="173" t="str">
        <f>IF(AND(COUNTIFS($J$18:J2423,J2423)=1,AE2423=1),1,"")</f>
        <v/>
      </c>
      <c r="AG2423" s="173" t="str">
        <f>IF(C2423="","",IF(AND(COUNTIFS($J$18:J2423,J2423)=1,C2423&lt;&gt;""),1,""))</f>
        <v/>
      </c>
      <c r="AH2423" s="173" t="str">
        <f>IF(G2423="","",IF(AND(COUNTIFS($J$18:J2423,J2423)=1,G2423&lt;&gt;""),1,""))</f>
        <v/>
      </c>
      <c r="AI2423" s="28">
        <f t="shared" si="486"/>
        <v>17329060.066371687</v>
      </c>
      <c r="AJ2423" s="28">
        <f t="shared" si="487"/>
        <v>2472600.2142256647</v>
      </c>
      <c r="AK2423" s="29">
        <f t="shared" si="488"/>
        <v>0.14268518919984166</v>
      </c>
      <c r="AL2423" s="25"/>
      <c r="AM2423" s="25"/>
      <c r="AN2423" s="25"/>
      <c r="AO2423" s="25"/>
      <c r="AP2423" s="45" t="str">
        <f t="shared" si="489"/>
        <v>202212</v>
      </c>
      <c r="AQ2423" s="45" t="str">
        <f t="shared" si="490"/>
        <v>202212JPY</v>
      </c>
    </row>
    <row r="2424" spans="1:43" s="15" customFormat="1">
      <c r="A2424" s="16" t="s">
        <v>41</v>
      </c>
      <c r="B2424" s="172">
        <v>2022</v>
      </c>
      <c r="C2424" s="172">
        <v>9</v>
      </c>
      <c r="D2424" s="57" t="str">
        <f t="shared" si="479"/>
        <v>Q2</v>
      </c>
      <c r="E2424" s="16" t="s">
        <v>41</v>
      </c>
      <c r="F2424" s="172">
        <v>2022</v>
      </c>
      <c r="G2424" s="172">
        <v>12</v>
      </c>
      <c r="H2424" s="175"/>
      <c r="I2424" s="57" t="str">
        <f t="shared" si="480"/>
        <v>Q3</v>
      </c>
      <c r="J2424" s="175" t="s">
        <v>2325</v>
      </c>
      <c r="K2424" s="175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81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78" t="str">
        <f t="shared" si="491"/>
        <v>1</v>
      </c>
      <c r="Z2424" s="26">
        <f t="shared" si="482"/>
        <v>12669000</v>
      </c>
      <c r="AA2424" s="16">
        <v>5.7500000000000002E-2</v>
      </c>
      <c r="AB2424" s="35">
        <f t="shared" si="483"/>
        <v>728467.5</v>
      </c>
      <c r="AC2424" s="27">
        <f t="shared" si="484"/>
        <v>119614.36350000001</v>
      </c>
      <c r="AD2424" s="174">
        <v>0.16420000000000001</v>
      </c>
      <c r="AE2424" s="173">
        <f t="shared" si="485"/>
        <v>0</v>
      </c>
      <c r="AF2424" s="173" t="str">
        <f>IF(AND(COUNTIFS($J$18:J2424,J2424)=1,AE2424=1),1,"")</f>
        <v/>
      </c>
      <c r="AG2424" s="173">
        <f>IF(C2424="","",IF(AND(COUNTIFS($J$18:J2424,J2424)=1,C2424&lt;&gt;""),1,""))</f>
        <v>1</v>
      </c>
      <c r="AH2424" s="173">
        <f>IF(G2424="","",IF(AND(COUNTIFS($J$18:J2424,J2424)=1,G2424&lt;&gt;""),1,""))</f>
        <v>1</v>
      </c>
      <c r="AI2424" s="28">
        <f t="shared" si="486"/>
        <v>17329060.066371687</v>
      </c>
      <c r="AJ2424" s="28">
        <f t="shared" si="487"/>
        <v>2472600.2142256647</v>
      </c>
      <c r="AK2424" s="29">
        <f t="shared" si="488"/>
        <v>0.14268518919984166</v>
      </c>
      <c r="AL2424" s="25"/>
      <c r="AM2424" s="25"/>
      <c r="AN2424" s="25"/>
      <c r="AO2424" s="25"/>
      <c r="AP2424" s="45" t="str">
        <f t="shared" si="489"/>
        <v>202212</v>
      </c>
      <c r="AQ2424" s="45" t="str">
        <f t="shared" si="490"/>
        <v>202212JPY</v>
      </c>
    </row>
    <row r="2425" spans="1:43" s="15" customFormat="1">
      <c r="A2425" s="16" t="s">
        <v>41</v>
      </c>
      <c r="B2425" s="172">
        <v>2022</v>
      </c>
      <c r="C2425" s="172">
        <v>9</v>
      </c>
      <c r="D2425" s="57" t="str">
        <f t="shared" si="479"/>
        <v>Q2</v>
      </c>
      <c r="E2425" s="16" t="s">
        <v>41</v>
      </c>
      <c r="F2425" s="172">
        <v>2022</v>
      </c>
      <c r="G2425" s="172">
        <v>12</v>
      </c>
      <c r="H2425" s="175"/>
      <c r="I2425" s="57" t="str">
        <f t="shared" si="480"/>
        <v>Q3</v>
      </c>
      <c r="J2425" s="175" t="s">
        <v>2325</v>
      </c>
      <c r="K2425" s="175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81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78" t="str">
        <f t="shared" si="491"/>
        <v>1</v>
      </c>
      <c r="Z2425" s="26">
        <f t="shared" si="482"/>
        <v>7416000</v>
      </c>
      <c r="AA2425" s="16">
        <v>5.7500000000000002E-2</v>
      </c>
      <c r="AB2425" s="35">
        <f t="shared" si="483"/>
        <v>426420</v>
      </c>
      <c r="AC2425" s="27">
        <f t="shared" si="484"/>
        <v>70018.164000000004</v>
      </c>
      <c r="AD2425" s="174">
        <v>0.16420000000000001</v>
      </c>
      <c r="AE2425" s="173">
        <f t="shared" si="485"/>
        <v>0</v>
      </c>
      <c r="AF2425" s="173" t="str">
        <f>IF(AND(COUNTIFS($J$18:J2425,J2425)=1,AE2425=1),1,"")</f>
        <v/>
      </c>
      <c r="AG2425" s="173" t="str">
        <f>IF(C2425="","",IF(AND(COUNTIFS($J$18:J2425,J2425)=1,C2425&lt;&gt;""),1,""))</f>
        <v/>
      </c>
      <c r="AH2425" s="173" t="str">
        <f>IF(G2425="","",IF(AND(COUNTIFS($J$18:J2425,J2425)=1,G2425&lt;&gt;""),1,""))</f>
        <v/>
      </c>
      <c r="AI2425" s="28">
        <f t="shared" si="486"/>
        <v>17329060.066371687</v>
      </c>
      <c r="AJ2425" s="28">
        <f t="shared" si="487"/>
        <v>2472600.2142256647</v>
      </c>
      <c r="AK2425" s="29">
        <f t="shared" si="488"/>
        <v>0.14268518919984166</v>
      </c>
      <c r="AL2425" s="25"/>
      <c r="AM2425" s="25"/>
      <c r="AN2425" s="25"/>
      <c r="AO2425" s="25"/>
      <c r="AP2425" s="45" t="str">
        <f t="shared" si="489"/>
        <v>202212</v>
      </c>
      <c r="AQ2425" s="45" t="str">
        <f t="shared" si="490"/>
        <v>202212JPY</v>
      </c>
    </row>
    <row r="2426" spans="1:43" s="15" customFormat="1">
      <c r="A2426" s="16" t="s">
        <v>41</v>
      </c>
      <c r="B2426" s="172">
        <v>2022</v>
      </c>
      <c r="C2426" s="172">
        <v>10</v>
      </c>
      <c r="D2426" s="57" t="str">
        <f t="shared" si="479"/>
        <v>Q3</v>
      </c>
      <c r="E2426" s="16" t="s">
        <v>41</v>
      </c>
      <c r="F2426" s="172">
        <v>2022</v>
      </c>
      <c r="G2426" s="172">
        <v>12</v>
      </c>
      <c r="H2426" s="175"/>
      <c r="I2426" s="57" t="str">
        <f t="shared" si="480"/>
        <v>Q3</v>
      </c>
      <c r="J2426" s="175" t="s">
        <v>2326</v>
      </c>
      <c r="K2426" s="175" t="s">
        <v>2327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81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78" t="str">
        <f t="shared" si="491"/>
        <v>1.13</v>
      </c>
      <c r="Z2426" s="26">
        <f t="shared" si="482"/>
        <v>660000</v>
      </c>
      <c r="AA2426" s="16">
        <v>1.0900000000000001</v>
      </c>
      <c r="AB2426" s="35">
        <f t="shared" si="483"/>
        <v>636637.16814159299</v>
      </c>
      <c r="AC2426" s="27">
        <f t="shared" si="484"/>
        <v>48639.079646017701</v>
      </c>
      <c r="AD2426" s="174">
        <v>7.6399999999999996E-2</v>
      </c>
      <c r="AE2426" s="173">
        <f t="shared" si="485"/>
        <v>1</v>
      </c>
      <c r="AF2426" s="173">
        <f>IF(AND(COUNTIFS($J$18:J2426,J2426)=1,AE2426=1),1,"")</f>
        <v>1</v>
      </c>
      <c r="AG2426" s="173">
        <f>IF(C2426="","",IF(AND(COUNTIFS($J$18:J2426,J2426)=1,C2426&lt;&gt;""),1,""))</f>
        <v>1</v>
      </c>
      <c r="AH2426" s="173">
        <f>IF(G2426="","",IF(AND(COUNTIFS($J$18:J2426,J2426)=1,G2426&lt;&gt;""),1,""))</f>
        <v>1</v>
      </c>
      <c r="AI2426" s="28">
        <f t="shared" si="486"/>
        <v>17329060.066371687</v>
      </c>
      <c r="AJ2426" s="28">
        <f t="shared" si="487"/>
        <v>2472600.2142256647</v>
      </c>
      <c r="AK2426" s="29">
        <f t="shared" si="488"/>
        <v>0.14268518919984166</v>
      </c>
      <c r="AL2426" s="25"/>
      <c r="AM2426" s="25"/>
      <c r="AN2426" s="25"/>
      <c r="AO2426" s="25"/>
      <c r="AP2426" s="45" t="str">
        <f t="shared" si="489"/>
        <v>202212</v>
      </c>
      <c r="AQ2426" s="45" t="str">
        <f t="shared" si="490"/>
        <v>202212RMB</v>
      </c>
    </row>
    <row r="2427" spans="1:43" s="15" customFormat="1">
      <c r="A2427" s="16" t="s">
        <v>41</v>
      </c>
      <c r="B2427" s="172">
        <v>2022</v>
      </c>
      <c r="C2427" s="172">
        <v>10</v>
      </c>
      <c r="D2427" s="57" t="str">
        <f t="shared" si="479"/>
        <v>Q3</v>
      </c>
      <c r="E2427" s="16" t="s">
        <v>41</v>
      </c>
      <c r="F2427" s="172">
        <v>2022</v>
      </c>
      <c r="G2427" s="172">
        <v>12</v>
      </c>
      <c r="H2427" s="175"/>
      <c r="I2427" s="57" t="str">
        <f t="shared" si="480"/>
        <v>Q3</v>
      </c>
      <c r="J2427" s="175" t="s">
        <v>2326</v>
      </c>
      <c r="K2427" s="175" t="s">
        <v>2327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81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78" t="str">
        <f t="shared" si="491"/>
        <v>1.13</v>
      </c>
      <c r="Z2427" s="26">
        <f t="shared" si="482"/>
        <v>660000</v>
      </c>
      <c r="AA2427" s="16">
        <v>1.0900000000000001</v>
      </c>
      <c r="AB2427" s="35">
        <f t="shared" si="483"/>
        <v>636637.16814159299</v>
      </c>
      <c r="AC2427" s="27">
        <f t="shared" si="484"/>
        <v>48639.079646017701</v>
      </c>
      <c r="AD2427" s="174">
        <v>7.6399999999999996E-2</v>
      </c>
      <c r="AE2427" s="173">
        <f t="shared" si="485"/>
        <v>1</v>
      </c>
      <c r="AF2427" s="173" t="str">
        <f>IF(AND(COUNTIFS($J$18:J2427,J2427)=1,AE2427=1),1,"")</f>
        <v/>
      </c>
      <c r="AG2427" s="173" t="str">
        <f>IF(C2427="","",IF(AND(COUNTIFS($J$18:J2427,J2427)=1,C2427&lt;&gt;""),1,""))</f>
        <v/>
      </c>
      <c r="AH2427" s="173" t="str">
        <f>IF(G2427="","",IF(AND(COUNTIFS($J$18:J2427,J2427)=1,G2427&lt;&gt;""),1,""))</f>
        <v/>
      </c>
      <c r="AI2427" s="28">
        <f t="shared" si="486"/>
        <v>17329060.066371687</v>
      </c>
      <c r="AJ2427" s="28">
        <f t="shared" si="487"/>
        <v>2472600.2142256647</v>
      </c>
      <c r="AK2427" s="29">
        <f t="shared" si="488"/>
        <v>0.14268518919984166</v>
      </c>
      <c r="AL2427" s="25"/>
      <c r="AM2427" s="25"/>
      <c r="AN2427" s="25"/>
      <c r="AO2427" s="25"/>
      <c r="AP2427" s="45" t="str">
        <f t="shared" si="489"/>
        <v>202212</v>
      </c>
      <c r="AQ2427" s="45" t="str">
        <f t="shared" si="490"/>
        <v>202212RMB</v>
      </c>
    </row>
    <row r="2428" spans="1:43" s="15" customFormat="1">
      <c r="A2428" s="16" t="s">
        <v>41</v>
      </c>
      <c r="B2428" s="172">
        <v>2022</v>
      </c>
      <c r="C2428" s="172">
        <v>11</v>
      </c>
      <c r="D2428" s="57" t="str">
        <f t="shared" si="479"/>
        <v>Q3</v>
      </c>
      <c r="E2428" s="16" t="s">
        <v>41</v>
      </c>
      <c r="F2428" s="172">
        <v>2022</v>
      </c>
      <c r="G2428" s="172">
        <v>12</v>
      </c>
      <c r="H2428" s="175"/>
      <c r="I2428" s="57" t="str">
        <f t="shared" si="480"/>
        <v>Q3</v>
      </c>
      <c r="J2428" s="175" t="s">
        <v>2328</v>
      </c>
      <c r="K2428" s="175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81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78" t="str">
        <f t="shared" si="491"/>
        <v>1.13</v>
      </c>
      <c r="Z2428" s="26">
        <f t="shared" si="482"/>
        <v>600000</v>
      </c>
      <c r="AA2428" s="16">
        <v>1.0900000000000001</v>
      </c>
      <c r="AB2428" s="35">
        <f t="shared" si="483"/>
        <v>578761.06194690277</v>
      </c>
      <c r="AC2428" s="27">
        <f t="shared" si="484"/>
        <v>104119.11504424781</v>
      </c>
      <c r="AD2428" s="174">
        <v>0.1799</v>
      </c>
      <c r="AE2428" s="173">
        <f t="shared" si="485"/>
        <v>0</v>
      </c>
      <c r="AF2428" s="173" t="str">
        <f>IF(AND(COUNTIFS($J$18:J2428,J2428)=1,AE2428=1),1,"")</f>
        <v/>
      </c>
      <c r="AG2428" s="173">
        <f>IF(C2428="","",IF(AND(COUNTIFS($J$18:J2428,J2428)=1,C2428&lt;&gt;""),1,""))</f>
        <v>1</v>
      </c>
      <c r="AH2428" s="173">
        <f>IF(G2428="","",IF(AND(COUNTIFS($J$18:J2428,J2428)=1,G2428&lt;&gt;""),1,""))</f>
        <v>1</v>
      </c>
      <c r="AI2428" s="28">
        <f t="shared" si="486"/>
        <v>17329060.066371687</v>
      </c>
      <c r="AJ2428" s="28">
        <f t="shared" si="487"/>
        <v>2472600.2142256647</v>
      </c>
      <c r="AK2428" s="29">
        <f t="shared" si="488"/>
        <v>0.14268518919984166</v>
      </c>
      <c r="AL2428" s="25"/>
      <c r="AM2428" s="25"/>
      <c r="AN2428" s="25"/>
      <c r="AO2428" s="25"/>
      <c r="AP2428" s="45" t="str">
        <f t="shared" si="489"/>
        <v>202212</v>
      </c>
      <c r="AQ2428" s="45" t="str">
        <f t="shared" si="490"/>
        <v>202212RMB</v>
      </c>
    </row>
    <row r="2429" spans="1:43" s="15" customFormat="1">
      <c r="A2429" s="16" t="s">
        <v>41</v>
      </c>
      <c r="B2429" s="172">
        <v>2022</v>
      </c>
      <c r="C2429" s="172">
        <v>11</v>
      </c>
      <c r="D2429" s="57" t="str">
        <f t="shared" si="479"/>
        <v>Q3</v>
      </c>
      <c r="E2429" s="16" t="s">
        <v>41</v>
      </c>
      <c r="F2429" s="172">
        <v>2022</v>
      </c>
      <c r="G2429" s="172">
        <v>12</v>
      </c>
      <c r="H2429" s="175"/>
      <c r="I2429" s="57" t="str">
        <f t="shared" si="480"/>
        <v>Q3</v>
      </c>
      <c r="J2429" s="175" t="s">
        <v>2329</v>
      </c>
      <c r="K2429" s="175" t="s">
        <v>2330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81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78" t="str">
        <f t="shared" si="491"/>
        <v>1.13</v>
      </c>
      <c r="Z2429" s="26">
        <f t="shared" si="482"/>
        <v>766000</v>
      </c>
      <c r="AA2429" s="16">
        <v>1.0900000000000001</v>
      </c>
      <c r="AB2429" s="35">
        <f t="shared" si="483"/>
        <v>738884.95575221255</v>
      </c>
      <c r="AC2429" s="27">
        <f t="shared" si="484"/>
        <v>94060.054867256651</v>
      </c>
      <c r="AD2429" s="174">
        <v>0.1273</v>
      </c>
      <c r="AE2429" s="173">
        <f t="shared" si="485"/>
        <v>1</v>
      </c>
      <c r="AF2429" s="173">
        <f>IF(AND(COUNTIFS($J$18:J2429,J2429)=1,AE2429=1),1,"")</f>
        <v>1</v>
      </c>
      <c r="AG2429" s="173">
        <f>IF(C2429="","",IF(AND(COUNTIFS($J$18:J2429,J2429)=1,C2429&lt;&gt;""),1,""))</f>
        <v>1</v>
      </c>
      <c r="AH2429" s="173">
        <f>IF(G2429="","",IF(AND(COUNTIFS($J$18:J2429,J2429)=1,G2429&lt;&gt;""),1,""))</f>
        <v>1</v>
      </c>
      <c r="AI2429" s="28">
        <f t="shared" si="486"/>
        <v>17329060.066371687</v>
      </c>
      <c r="AJ2429" s="28">
        <f t="shared" si="487"/>
        <v>2472600.2142256647</v>
      </c>
      <c r="AK2429" s="29">
        <f t="shared" si="488"/>
        <v>0.14268518919984166</v>
      </c>
      <c r="AL2429" s="25"/>
      <c r="AM2429" s="25"/>
      <c r="AN2429" s="25"/>
      <c r="AO2429" s="25"/>
      <c r="AP2429" s="45" t="str">
        <f t="shared" si="489"/>
        <v>202212</v>
      </c>
      <c r="AQ2429" s="45" t="str">
        <f t="shared" si="490"/>
        <v>202212RMB</v>
      </c>
    </row>
    <row r="2430" spans="1:43" s="15" customFormat="1">
      <c r="A2430" s="16" t="s">
        <v>41</v>
      </c>
      <c r="B2430" s="172">
        <v>2022</v>
      </c>
      <c r="C2430" s="172">
        <v>11</v>
      </c>
      <c r="D2430" s="57" t="str">
        <f t="shared" si="479"/>
        <v>Q3</v>
      </c>
      <c r="E2430" s="16" t="s">
        <v>41</v>
      </c>
      <c r="F2430" s="172">
        <v>2022</v>
      </c>
      <c r="G2430" s="172">
        <v>12</v>
      </c>
      <c r="H2430" s="175"/>
      <c r="I2430" s="57" t="str">
        <f t="shared" si="480"/>
        <v>Q3</v>
      </c>
      <c r="J2430" s="175" t="s">
        <v>2331</v>
      </c>
      <c r="K2430" s="175" t="s">
        <v>2332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81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2333</v>
      </c>
      <c r="W2430" s="16" t="s">
        <v>51</v>
      </c>
      <c r="X2430" s="34">
        <v>513000</v>
      </c>
      <c r="Y2430" s="178" t="str">
        <f t="shared" si="491"/>
        <v>1.13</v>
      </c>
      <c r="Z2430" s="26">
        <f t="shared" si="482"/>
        <v>513000</v>
      </c>
      <c r="AA2430" s="16">
        <v>1.0900000000000001</v>
      </c>
      <c r="AB2430" s="35">
        <f t="shared" si="483"/>
        <v>494840.70796460187</v>
      </c>
      <c r="AC2430" s="27">
        <f t="shared" si="484"/>
        <v>63883.935398230096</v>
      </c>
      <c r="AD2430" s="174">
        <v>0.12909999999999999</v>
      </c>
      <c r="AE2430" s="173">
        <f t="shared" si="485"/>
        <v>1</v>
      </c>
      <c r="AF2430" s="173">
        <f>IF(AND(COUNTIFS($J$18:J2430,J2430)=1,AE2430=1),1,"")</f>
        <v>1</v>
      </c>
      <c r="AG2430" s="173">
        <f>IF(C2430="","",IF(AND(COUNTIFS($J$18:J2430,J2430)=1,C2430&lt;&gt;""),1,""))</f>
        <v>1</v>
      </c>
      <c r="AH2430" s="173">
        <f>IF(G2430="","",IF(AND(COUNTIFS($J$18:J2430,J2430)=1,G2430&lt;&gt;""),1,""))</f>
        <v>1</v>
      </c>
      <c r="AI2430" s="28">
        <f t="shared" si="486"/>
        <v>17329060.066371687</v>
      </c>
      <c r="AJ2430" s="28">
        <f t="shared" si="487"/>
        <v>2472600.2142256647</v>
      </c>
      <c r="AK2430" s="29">
        <f t="shared" si="488"/>
        <v>0.14268518919984166</v>
      </c>
      <c r="AL2430" s="25"/>
      <c r="AM2430" s="25"/>
      <c r="AN2430" s="25"/>
      <c r="AO2430" s="25"/>
      <c r="AP2430" s="45" t="str">
        <f t="shared" si="489"/>
        <v>202212</v>
      </c>
      <c r="AQ2430" s="45" t="str">
        <f t="shared" si="490"/>
        <v>202212RMB</v>
      </c>
    </row>
    <row r="2431" spans="1:43" s="15" customFormat="1">
      <c r="A2431" s="16" t="s">
        <v>41</v>
      </c>
      <c r="B2431" s="172">
        <v>2022</v>
      </c>
      <c r="C2431" s="172">
        <v>12</v>
      </c>
      <c r="D2431" s="57" t="str">
        <f t="shared" si="479"/>
        <v>Q3</v>
      </c>
      <c r="E2431" s="16" t="s">
        <v>41</v>
      </c>
      <c r="F2431" s="172">
        <v>2022</v>
      </c>
      <c r="G2431" s="172">
        <v>12</v>
      </c>
      <c r="H2431" s="175"/>
      <c r="I2431" s="57" t="str">
        <f t="shared" si="480"/>
        <v>Q3</v>
      </c>
      <c r="J2431" s="175" t="s">
        <v>2334</v>
      </c>
      <c r="K2431" s="175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81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78" t="str">
        <f t="shared" si="491"/>
        <v>1.13</v>
      </c>
      <c r="Z2431" s="26">
        <f t="shared" si="482"/>
        <v>1140000</v>
      </c>
      <c r="AA2431" s="16">
        <v>1.0900000000000001</v>
      </c>
      <c r="AB2431" s="35">
        <f t="shared" si="483"/>
        <v>1099646.0176991152</v>
      </c>
      <c r="AC2431" s="27">
        <f t="shared" si="484"/>
        <v>191668.3008849558</v>
      </c>
      <c r="AD2431" s="174">
        <v>0.17430000000000001</v>
      </c>
      <c r="AE2431" s="173">
        <f t="shared" si="485"/>
        <v>0</v>
      </c>
      <c r="AF2431" s="173" t="str">
        <f>IF(AND(COUNTIFS($J$18:J2431,J2431)=1,AE2431=1),1,"")</f>
        <v/>
      </c>
      <c r="AG2431" s="173">
        <f>IF(C2431="","",IF(AND(COUNTIFS($J$18:J2431,J2431)=1,C2431&lt;&gt;""),1,""))</f>
        <v>1</v>
      </c>
      <c r="AH2431" s="173">
        <f>IF(G2431="","",IF(AND(COUNTIFS($J$18:J2431,J2431)=1,G2431&lt;&gt;""),1,""))</f>
        <v>1</v>
      </c>
      <c r="AI2431" s="28">
        <f t="shared" si="486"/>
        <v>17329060.066371687</v>
      </c>
      <c r="AJ2431" s="28">
        <f t="shared" si="487"/>
        <v>2472600.2142256647</v>
      </c>
      <c r="AK2431" s="29">
        <f t="shared" si="488"/>
        <v>0.14268518919984166</v>
      </c>
      <c r="AL2431" s="25"/>
      <c r="AM2431" s="25"/>
      <c r="AN2431" s="25"/>
      <c r="AO2431" s="25"/>
      <c r="AP2431" s="45" t="str">
        <f t="shared" si="489"/>
        <v>202212</v>
      </c>
      <c r="AQ2431" s="45" t="str">
        <f t="shared" si="490"/>
        <v>202212RMB</v>
      </c>
    </row>
    <row r="2432" spans="1:43" s="15" customFormat="1">
      <c r="A2432" s="16" t="s">
        <v>41</v>
      </c>
      <c r="B2432" s="172">
        <v>2022</v>
      </c>
      <c r="C2432" s="172">
        <v>12</v>
      </c>
      <c r="D2432" s="57" t="str">
        <f t="shared" si="479"/>
        <v>Q3</v>
      </c>
      <c r="E2432" s="16" t="s">
        <v>41</v>
      </c>
      <c r="F2432" s="172">
        <v>2022</v>
      </c>
      <c r="G2432" s="172">
        <v>12</v>
      </c>
      <c r="H2432" s="175"/>
      <c r="I2432" s="57" t="str">
        <f t="shared" si="480"/>
        <v>Q3</v>
      </c>
      <c r="J2432" s="175" t="s">
        <v>2334</v>
      </c>
      <c r="K2432" s="175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81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78" t="str">
        <f t="shared" si="491"/>
        <v>1.13</v>
      </c>
      <c r="Z2432" s="26">
        <f t="shared" si="482"/>
        <v>1140000</v>
      </c>
      <c r="AA2432" s="16">
        <v>1.0900000000000001</v>
      </c>
      <c r="AB2432" s="35">
        <f t="shared" si="483"/>
        <v>1099646.0176991152</v>
      </c>
      <c r="AC2432" s="27">
        <f t="shared" si="484"/>
        <v>191668.3008849558</v>
      </c>
      <c r="AD2432" s="174">
        <v>0.17430000000000001</v>
      </c>
      <c r="AE2432" s="173">
        <f t="shared" si="485"/>
        <v>0</v>
      </c>
      <c r="AF2432" s="173" t="str">
        <f>IF(AND(COUNTIFS($J$18:J2432,J2432)=1,AE2432=1),1,"")</f>
        <v/>
      </c>
      <c r="AG2432" s="173" t="str">
        <f>IF(C2432="","",IF(AND(COUNTIFS($J$18:J2432,J2432)=1,C2432&lt;&gt;""),1,""))</f>
        <v/>
      </c>
      <c r="AH2432" s="173" t="str">
        <f>IF(G2432="","",IF(AND(COUNTIFS($J$18:J2432,J2432)=1,G2432&lt;&gt;""),1,""))</f>
        <v/>
      </c>
      <c r="AI2432" s="28">
        <f t="shared" si="486"/>
        <v>17329060.066371687</v>
      </c>
      <c r="AJ2432" s="28">
        <f t="shared" si="487"/>
        <v>2472600.2142256647</v>
      </c>
      <c r="AK2432" s="29">
        <f t="shared" si="488"/>
        <v>0.14268518919984166</v>
      </c>
      <c r="AL2432" s="25"/>
      <c r="AM2432" s="25"/>
      <c r="AN2432" s="25"/>
      <c r="AO2432" s="25"/>
      <c r="AP2432" s="45" t="str">
        <f t="shared" si="489"/>
        <v>202212</v>
      </c>
      <c r="AQ2432" s="45" t="str">
        <f t="shared" si="490"/>
        <v>202212RMB</v>
      </c>
    </row>
    <row r="2433" spans="1:43" s="15" customFormat="1">
      <c r="A2433" s="16" t="s">
        <v>41</v>
      </c>
      <c r="B2433" s="172">
        <v>2022</v>
      </c>
      <c r="C2433" s="172">
        <v>12</v>
      </c>
      <c r="D2433" s="57" t="str">
        <f t="shared" si="479"/>
        <v>Q3</v>
      </c>
      <c r="E2433" s="16" t="s">
        <v>41</v>
      </c>
      <c r="F2433" s="172">
        <v>2022</v>
      </c>
      <c r="G2433" s="172">
        <v>12</v>
      </c>
      <c r="H2433" s="175"/>
      <c r="I2433" s="57" t="str">
        <f t="shared" si="480"/>
        <v>Q3</v>
      </c>
      <c r="J2433" s="175" t="s">
        <v>2334</v>
      </c>
      <c r="K2433" s="175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81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78" t="str">
        <f t="shared" si="491"/>
        <v>1.13</v>
      </c>
      <c r="Z2433" s="26">
        <f t="shared" si="482"/>
        <v>1140000</v>
      </c>
      <c r="AA2433" s="16">
        <v>1.0900000000000001</v>
      </c>
      <c r="AB2433" s="35">
        <f t="shared" si="483"/>
        <v>1099646.0176991152</v>
      </c>
      <c r="AC2433" s="27">
        <f t="shared" si="484"/>
        <v>191668.3008849558</v>
      </c>
      <c r="AD2433" s="174">
        <v>0.17430000000000001</v>
      </c>
      <c r="AE2433" s="173">
        <f t="shared" si="485"/>
        <v>0</v>
      </c>
      <c r="AF2433" s="173" t="str">
        <f>IF(AND(COUNTIFS($J$18:J2433,J2433)=1,AE2433=1),1,"")</f>
        <v/>
      </c>
      <c r="AG2433" s="173" t="str">
        <f>IF(C2433="","",IF(AND(COUNTIFS($J$18:J2433,J2433)=1,C2433&lt;&gt;""),1,""))</f>
        <v/>
      </c>
      <c r="AH2433" s="173" t="str">
        <f>IF(G2433="","",IF(AND(COUNTIFS($J$18:J2433,J2433)=1,G2433&lt;&gt;""),1,""))</f>
        <v/>
      </c>
      <c r="AI2433" s="28">
        <f t="shared" si="486"/>
        <v>17329060.066371687</v>
      </c>
      <c r="AJ2433" s="28">
        <f t="shared" si="487"/>
        <v>2472600.2142256647</v>
      </c>
      <c r="AK2433" s="29">
        <f t="shared" si="488"/>
        <v>0.14268518919984166</v>
      </c>
      <c r="AL2433" s="25"/>
      <c r="AM2433" s="25"/>
      <c r="AN2433" s="25"/>
      <c r="AO2433" s="25"/>
      <c r="AP2433" s="45" t="str">
        <f t="shared" si="489"/>
        <v>202212</v>
      </c>
      <c r="AQ2433" s="45" t="str">
        <f t="shared" si="490"/>
        <v>202212RMB</v>
      </c>
    </row>
    <row r="2434" spans="1:43" s="15" customFormat="1">
      <c r="A2434" s="16" t="s">
        <v>41</v>
      </c>
      <c r="B2434" s="172">
        <v>2022</v>
      </c>
      <c r="C2434" s="172">
        <v>12</v>
      </c>
      <c r="D2434" s="57" t="str">
        <f t="shared" si="479"/>
        <v>Q3</v>
      </c>
      <c r="E2434" s="16" t="s">
        <v>41</v>
      </c>
      <c r="F2434" s="172">
        <v>2022</v>
      </c>
      <c r="G2434" s="172">
        <v>12</v>
      </c>
      <c r="H2434" s="175"/>
      <c r="I2434" s="57" t="str">
        <f t="shared" si="480"/>
        <v>Q3</v>
      </c>
      <c r="J2434" s="175" t="s">
        <v>2335</v>
      </c>
      <c r="K2434" s="175" t="s">
        <v>2336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si="481"/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78" t="str">
        <f t="shared" si="491"/>
        <v>1.13</v>
      </c>
      <c r="Z2434" s="26">
        <f t="shared" si="482"/>
        <v>600000</v>
      </c>
      <c r="AA2434" s="16">
        <v>1.0900000000000001</v>
      </c>
      <c r="AB2434" s="35">
        <f t="shared" si="483"/>
        <v>578761.06194690277</v>
      </c>
      <c r="AC2434" s="27">
        <f t="shared" si="484"/>
        <v>95553.45132743365</v>
      </c>
      <c r="AD2434" s="174">
        <v>0.1651</v>
      </c>
      <c r="AE2434" s="173">
        <f t="shared" si="485"/>
        <v>1</v>
      </c>
      <c r="AF2434" s="173">
        <f>IF(AND(COUNTIFS($J$18:J2434,J2434)=1,AE2434=1),1,"")</f>
        <v>1</v>
      </c>
      <c r="AG2434" s="173">
        <f>IF(C2434="","",IF(AND(COUNTIFS($J$18:J2434,J2434)=1,C2434&lt;&gt;""),1,""))</f>
        <v>1</v>
      </c>
      <c r="AH2434" s="173">
        <f>IF(G2434="","",IF(AND(COUNTIFS($J$18:J2434,J2434)=1,G2434&lt;&gt;""),1,""))</f>
        <v>1</v>
      </c>
      <c r="AI2434" s="28">
        <f t="shared" si="486"/>
        <v>17329060.066371687</v>
      </c>
      <c r="AJ2434" s="28">
        <f t="shared" si="487"/>
        <v>2472600.2142256647</v>
      </c>
      <c r="AK2434" s="29">
        <f t="shared" si="488"/>
        <v>0.14268518919984166</v>
      </c>
      <c r="AL2434" s="25"/>
      <c r="AM2434" s="25"/>
      <c r="AN2434" s="25"/>
      <c r="AO2434" s="25"/>
      <c r="AP2434" s="45" t="str">
        <f t="shared" si="489"/>
        <v>202212</v>
      </c>
      <c r="AQ2434" s="45" t="str">
        <f t="shared" si="490"/>
        <v>202212RMB</v>
      </c>
    </row>
    <row r="2435" spans="1:43" s="15" customFormat="1">
      <c r="A2435" s="16" t="s">
        <v>41</v>
      </c>
      <c r="B2435" s="172">
        <v>2022</v>
      </c>
      <c r="C2435" s="172">
        <v>12</v>
      </c>
      <c r="D2435" s="57" t="str">
        <f t="shared" si="479"/>
        <v>Q3</v>
      </c>
      <c r="E2435" s="16" t="s">
        <v>41</v>
      </c>
      <c r="F2435" s="172">
        <v>2022</v>
      </c>
      <c r="G2435" s="172">
        <v>12</v>
      </c>
      <c r="H2435" s="175"/>
      <c r="I2435" s="57" t="str">
        <f t="shared" si="480"/>
        <v>Q3</v>
      </c>
      <c r="J2435" s="175" t="s">
        <v>2337</v>
      </c>
      <c r="K2435" s="175" t="s">
        <v>2338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1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78" t="str">
        <f t="shared" si="491"/>
        <v>1.13</v>
      </c>
      <c r="Z2435" s="26">
        <f t="shared" si="482"/>
        <v>500000</v>
      </c>
      <c r="AA2435" s="16">
        <v>1.0900000000000001</v>
      </c>
      <c r="AB2435" s="35">
        <f t="shared" si="483"/>
        <v>482300.88495575229</v>
      </c>
      <c r="AC2435" s="27">
        <f t="shared" si="484"/>
        <v>66268.141592920365</v>
      </c>
      <c r="AD2435" s="174">
        <v>0.13739999999999999</v>
      </c>
      <c r="AE2435" s="173">
        <f t="shared" si="485"/>
        <v>1</v>
      </c>
      <c r="AF2435" s="173">
        <f>IF(AND(COUNTIFS($J$18:J2435,J2435)=1,AE2435=1),1,"")</f>
        <v>1</v>
      </c>
      <c r="AG2435" s="173">
        <f>IF(C2435="","",IF(AND(COUNTIFS($J$18:J2435,J2435)=1,C2435&lt;&gt;""),1,""))</f>
        <v>1</v>
      </c>
      <c r="AH2435" s="173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2">
        <v>2022</v>
      </c>
      <c r="C2436" s="172">
        <v>12</v>
      </c>
      <c r="D2436" s="57" t="str">
        <f t="shared" si="479"/>
        <v>Q3</v>
      </c>
      <c r="E2436" s="16" t="s">
        <v>41</v>
      </c>
      <c r="F2436" s="172">
        <v>2022</v>
      </c>
      <c r="G2436" s="172">
        <v>12</v>
      </c>
      <c r="H2436" s="175"/>
      <c r="I2436" s="57" t="str">
        <f t="shared" si="480"/>
        <v>Q3</v>
      </c>
      <c r="J2436" s="175" t="s">
        <v>2337</v>
      </c>
      <c r="K2436" s="175" t="s">
        <v>2338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1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78" t="str">
        <f t="shared" si="491"/>
        <v>1.13</v>
      </c>
      <c r="Z2436" s="26">
        <f t="shared" si="482"/>
        <v>750000</v>
      </c>
      <c r="AA2436" s="16">
        <v>1.0900000000000001</v>
      </c>
      <c r="AB2436" s="35">
        <f t="shared" si="483"/>
        <v>723451.3274336285</v>
      </c>
      <c r="AC2436" s="27">
        <f t="shared" si="484"/>
        <v>99402.212389380555</v>
      </c>
      <c r="AD2436" s="174">
        <v>0.13739999999999999</v>
      </c>
      <c r="AE2436" s="173">
        <f t="shared" si="485"/>
        <v>1</v>
      </c>
      <c r="AF2436" s="173" t="str">
        <f>IF(AND(COUNTIFS($J$18:J2436,J2436)=1,AE2436=1),1,"")</f>
        <v/>
      </c>
      <c r="AG2436" s="173" t="str">
        <f>IF(C2436="","",IF(AND(COUNTIFS($J$18:J2436,J2436)=1,C2436&lt;&gt;""),1,""))</f>
        <v/>
      </c>
      <c r="AH2436" s="173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2">
        <v>2022</v>
      </c>
      <c r="C2437" s="172">
        <v>12</v>
      </c>
      <c r="D2437" s="57" t="str">
        <f t="shared" si="479"/>
        <v>Q3</v>
      </c>
      <c r="E2437" s="16" t="s">
        <v>41</v>
      </c>
      <c r="F2437" s="172">
        <v>2022</v>
      </c>
      <c r="G2437" s="172">
        <v>12</v>
      </c>
      <c r="H2437" s="175"/>
      <c r="I2437" s="57" t="str">
        <f t="shared" si="480"/>
        <v>Q3</v>
      </c>
      <c r="J2437" s="175" t="s">
        <v>2339</v>
      </c>
      <c r="K2437" s="175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1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78" t="str">
        <f t="shared" si="491"/>
        <v>1.13</v>
      </c>
      <c r="Z2437" s="26">
        <f t="shared" si="482"/>
        <v>450000</v>
      </c>
      <c r="AA2437" s="16">
        <v>1.0900000000000001</v>
      </c>
      <c r="AB2437" s="35">
        <f t="shared" si="483"/>
        <v>434070.79646017705</v>
      </c>
      <c r="AC2437" s="27">
        <f t="shared" si="484"/>
        <v>54779.73451327435</v>
      </c>
      <c r="AD2437" s="174">
        <v>0.12620000000000001</v>
      </c>
      <c r="AE2437" s="173">
        <f t="shared" si="485"/>
        <v>0</v>
      </c>
      <c r="AF2437" s="173" t="str">
        <f>IF(AND(COUNTIFS($J$18:J2437,J2437)=1,AE2437=1),1,"")</f>
        <v/>
      </c>
      <c r="AG2437" s="173">
        <f>IF(C2437="","",IF(AND(COUNTIFS($J$18:J2437,J2437)=1,C2437&lt;&gt;""),1,""))</f>
        <v>1</v>
      </c>
      <c r="AH2437" s="173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2">
        <v>2022</v>
      </c>
      <c r="C2438" s="172">
        <v>12</v>
      </c>
      <c r="D2438" s="57" t="str">
        <f t="shared" si="479"/>
        <v>Q3</v>
      </c>
      <c r="E2438" s="16" t="s">
        <v>41</v>
      </c>
      <c r="F2438" s="172">
        <v>2022</v>
      </c>
      <c r="G2438" s="172">
        <v>12</v>
      </c>
      <c r="H2438" s="175"/>
      <c r="I2438" s="57" t="str">
        <f t="shared" si="480"/>
        <v>Q3</v>
      </c>
      <c r="J2438" s="175" t="s">
        <v>2340</v>
      </c>
      <c r="K2438" s="175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1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78" t="str">
        <f t="shared" si="491"/>
        <v>1.13</v>
      </c>
      <c r="Z2438" s="26">
        <f t="shared" si="482"/>
        <v>990000</v>
      </c>
      <c r="AA2438" s="16">
        <v>1.0900000000000001</v>
      </c>
      <c r="AB2438" s="35">
        <f t="shared" si="483"/>
        <v>954955.75221238961</v>
      </c>
      <c r="AC2438" s="27">
        <f t="shared" si="484"/>
        <v>140569.48672566374</v>
      </c>
      <c r="AD2438" s="174">
        <v>0.1472</v>
      </c>
      <c r="AE2438" s="173">
        <f t="shared" si="485"/>
        <v>0</v>
      </c>
      <c r="AF2438" s="173" t="str">
        <f>IF(AND(COUNTIFS($J$18:J2438,J2438)=1,AE2438=1),1,"")</f>
        <v/>
      </c>
      <c r="AG2438" s="173">
        <f>IF(C2438="","",IF(AND(COUNTIFS($J$18:J2438,J2438)=1,C2438&lt;&gt;""),1,""))</f>
        <v>1</v>
      </c>
      <c r="AH2438" s="173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2">
        <v>2022</v>
      </c>
      <c r="C2439" s="172">
        <v>12</v>
      </c>
      <c r="D2439" s="57" t="str">
        <f t="shared" si="479"/>
        <v>Q3</v>
      </c>
      <c r="E2439" s="16" t="s">
        <v>41</v>
      </c>
      <c r="F2439" s="172">
        <v>2022</v>
      </c>
      <c r="G2439" s="172">
        <v>12</v>
      </c>
      <c r="H2439" s="175"/>
      <c r="I2439" s="57" t="str">
        <f t="shared" si="480"/>
        <v>Q3</v>
      </c>
      <c r="J2439" s="175" t="s">
        <v>2340</v>
      </c>
      <c r="K2439" s="175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1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78" t="str">
        <f t="shared" si="491"/>
        <v>1.13</v>
      </c>
      <c r="Z2439" s="26">
        <f t="shared" si="482"/>
        <v>990000</v>
      </c>
      <c r="AA2439" s="16">
        <v>1.0900000000000001</v>
      </c>
      <c r="AB2439" s="35">
        <f t="shared" si="483"/>
        <v>954955.75221238961</v>
      </c>
      <c r="AC2439" s="27">
        <f t="shared" si="484"/>
        <v>140569.48672566374</v>
      </c>
      <c r="AD2439" s="174">
        <v>0.1472</v>
      </c>
      <c r="AE2439" s="173">
        <f t="shared" si="485"/>
        <v>0</v>
      </c>
      <c r="AF2439" s="173" t="str">
        <f>IF(AND(COUNTIFS($J$18:J2439,J2439)=1,AE2439=1),1,"")</f>
        <v/>
      </c>
      <c r="AG2439" s="173" t="str">
        <f>IF(C2439="","",IF(AND(COUNTIFS($J$18:J2439,J2439)=1,C2439&lt;&gt;""),1,""))</f>
        <v/>
      </c>
      <c r="AH2439" s="173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2">
        <v>2022</v>
      </c>
      <c r="C2440" s="172">
        <v>12</v>
      </c>
      <c r="D2440" s="57" t="str">
        <f t="shared" si="479"/>
        <v>Q3</v>
      </c>
      <c r="E2440" s="16" t="s">
        <v>41</v>
      </c>
      <c r="F2440" s="172">
        <v>2022</v>
      </c>
      <c r="G2440" s="172">
        <v>12</v>
      </c>
      <c r="H2440" s="175"/>
      <c r="I2440" s="57" t="str">
        <f t="shared" si="480"/>
        <v>Q3</v>
      </c>
      <c r="J2440" s="175" t="s">
        <v>2340</v>
      </c>
      <c r="K2440" s="175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1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78" t="str">
        <f t="shared" si="491"/>
        <v>1.13</v>
      </c>
      <c r="Z2440" s="26">
        <f t="shared" si="482"/>
        <v>756000</v>
      </c>
      <c r="AA2440" s="16">
        <v>1.0900000000000001</v>
      </c>
      <c r="AB2440" s="35">
        <f t="shared" si="483"/>
        <v>729238.93805309746</v>
      </c>
      <c r="AC2440" s="27">
        <f t="shared" si="484"/>
        <v>107343.97168141595</v>
      </c>
      <c r="AD2440" s="174">
        <v>0.1472</v>
      </c>
      <c r="AE2440" s="173">
        <f t="shared" si="485"/>
        <v>0</v>
      </c>
      <c r="AF2440" s="173" t="str">
        <f>IF(AND(COUNTIFS($J$18:J2440,J2440)=1,AE2440=1),1,"")</f>
        <v/>
      </c>
      <c r="AG2440" s="173" t="str">
        <f>IF(C2440="","",IF(AND(COUNTIFS($J$18:J2440,J2440)=1,C2440&lt;&gt;""),1,""))</f>
        <v/>
      </c>
      <c r="AH2440" s="173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2">
        <v>2022</v>
      </c>
      <c r="C2441" s="172">
        <v>12</v>
      </c>
      <c r="D2441" s="57" t="str">
        <f t="shared" si="479"/>
        <v>Q3</v>
      </c>
      <c r="E2441" s="16" t="s">
        <v>41</v>
      </c>
      <c r="F2441" s="172">
        <v>2022</v>
      </c>
      <c r="G2441" s="172">
        <v>12</v>
      </c>
      <c r="H2441" s="175"/>
      <c r="I2441" s="57" t="str">
        <f t="shared" si="480"/>
        <v>Q3</v>
      </c>
      <c r="J2441" s="175" t="s">
        <v>2340</v>
      </c>
      <c r="K2441" s="175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1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78" t="str">
        <f t="shared" si="491"/>
        <v>1.13</v>
      </c>
      <c r="Z2441" s="26">
        <f t="shared" si="482"/>
        <v>756000</v>
      </c>
      <c r="AA2441" s="16">
        <v>1.0900000000000001</v>
      </c>
      <c r="AB2441" s="35">
        <f t="shared" si="483"/>
        <v>729238.93805309746</v>
      </c>
      <c r="AC2441" s="27">
        <f t="shared" si="484"/>
        <v>107343.97168141595</v>
      </c>
      <c r="AD2441" s="174">
        <v>0.1472</v>
      </c>
      <c r="AE2441" s="173">
        <f t="shared" si="485"/>
        <v>0</v>
      </c>
      <c r="AF2441" s="173" t="str">
        <f>IF(AND(COUNTIFS($J$18:J2441,J2441)=1,AE2441=1),1,"")</f>
        <v/>
      </c>
      <c r="AG2441" s="173" t="str">
        <f>IF(C2441="","",IF(AND(COUNTIFS($J$18:J2441,J2441)=1,C2441&lt;&gt;""),1,""))</f>
        <v/>
      </c>
      <c r="AH2441" s="173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2">
        <v>2022</v>
      </c>
      <c r="C2442" s="172">
        <v>12</v>
      </c>
      <c r="D2442" s="57" t="str">
        <f t="shared" si="479"/>
        <v>Q3</v>
      </c>
      <c r="E2442" s="16" t="s">
        <v>41</v>
      </c>
      <c r="F2442" s="172">
        <v>2022</v>
      </c>
      <c r="G2442" s="172">
        <v>12</v>
      </c>
      <c r="H2442" s="175"/>
      <c r="I2442" s="57" t="str">
        <f t="shared" si="480"/>
        <v>Q3</v>
      </c>
      <c r="J2442" s="175" t="s">
        <v>2341</v>
      </c>
      <c r="K2442" s="175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1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78" t="str">
        <f t="shared" si="491"/>
        <v>1.13</v>
      </c>
      <c r="Z2442" s="26">
        <f t="shared" si="482"/>
        <v>840000</v>
      </c>
      <c r="AA2442" s="16">
        <v>1.0900000000000001</v>
      </c>
      <c r="AB2442" s="35">
        <f t="shared" si="483"/>
        <v>810265.48672566388</v>
      </c>
      <c r="AC2442" s="27">
        <f t="shared" si="484"/>
        <v>66765.876106194701</v>
      </c>
      <c r="AD2442" s="174">
        <v>8.2400000000000001E-2</v>
      </c>
      <c r="AE2442" s="173">
        <f t="shared" si="485"/>
        <v>0</v>
      </c>
      <c r="AF2442" s="173" t="str">
        <f>IF(AND(COUNTIFS($J$18:J2442,J2442)=1,AE2442=1),1,"")</f>
        <v/>
      </c>
      <c r="AG2442" s="173">
        <f>IF(C2442="","",IF(AND(COUNTIFS($J$18:J2442,J2442)=1,C2442&lt;&gt;""),1,""))</f>
        <v>1</v>
      </c>
      <c r="AH2442" s="173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2">
        <v>2022</v>
      </c>
      <c r="C2443" s="172">
        <v>12</v>
      </c>
      <c r="D2443" s="57" t="str">
        <f t="shared" si="479"/>
        <v>Q3</v>
      </c>
      <c r="E2443" s="16" t="s">
        <v>41</v>
      </c>
      <c r="F2443" s="172">
        <v>2022</v>
      </c>
      <c r="G2443" s="172">
        <v>12</v>
      </c>
      <c r="H2443" s="175"/>
      <c r="I2443" s="57" t="str">
        <f t="shared" si="480"/>
        <v>Q3</v>
      </c>
      <c r="J2443" s="175" t="s">
        <v>2342</v>
      </c>
      <c r="K2443" s="175" t="s">
        <v>2343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1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78" t="str">
        <f t="shared" si="491"/>
        <v>1.13</v>
      </c>
      <c r="Z2443" s="26">
        <f t="shared" si="482"/>
        <v>550000</v>
      </c>
      <c r="AA2443" s="16">
        <v>1.0900000000000001</v>
      </c>
      <c r="AB2443" s="35">
        <f t="shared" si="483"/>
        <v>530530.97345132753</v>
      </c>
      <c r="AC2443" s="27">
        <f t="shared" si="484"/>
        <v>82921.991150442496</v>
      </c>
      <c r="AD2443" s="174">
        <v>0.15629999999999999</v>
      </c>
      <c r="AE2443" s="173">
        <f t="shared" si="485"/>
        <v>0</v>
      </c>
      <c r="AF2443" s="173" t="str">
        <f>IF(AND(COUNTIFS($J$18:J2443,J2443)=1,AE2443=1),1,"")</f>
        <v/>
      </c>
      <c r="AG2443" s="173">
        <f>IF(C2443="","",IF(AND(COUNTIFS($J$18:J2443,J2443)=1,C2443&lt;&gt;""),1,""))</f>
        <v>1</v>
      </c>
      <c r="AH2443" s="173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2">
        <v>2022</v>
      </c>
      <c r="C2444" s="172">
        <v>12</v>
      </c>
      <c r="D2444" s="57" t="str">
        <f t="shared" si="479"/>
        <v>Q3</v>
      </c>
      <c r="E2444" s="16" t="s">
        <v>41</v>
      </c>
      <c r="F2444" s="172">
        <v>2022</v>
      </c>
      <c r="G2444" s="172">
        <v>12</v>
      </c>
      <c r="H2444" s="175"/>
      <c r="I2444" s="57" t="str">
        <f t="shared" si="480"/>
        <v>Q3</v>
      </c>
      <c r="J2444" s="175" t="s">
        <v>2342</v>
      </c>
      <c r="K2444" s="175" t="s">
        <v>2343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1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78" t="str">
        <f t="shared" si="491"/>
        <v>1.13</v>
      </c>
      <c r="Z2444" s="26">
        <f t="shared" si="482"/>
        <v>800000</v>
      </c>
      <c r="AA2444" s="16">
        <v>1.0900000000000001</v>
      </c>
      <c r="AB2444" s="35">
        <f t="shared" si="483"/>
        <v>771681.41592920374</v>
      </c>
      <c r="AC2444" s="27">
        <f t="shared" si="484"/>
        <v>120613.80530973454</v>
      </c>
      <c r="AD2444" s="174">
        <v>0.15629999999999999</v>
      </c>
      <c r="AE2444" s="173">
        <f t="shared" si="485"/>
        <v>0</v>
      </c>
      <c r="AF2444" s="173" t="str">
        <f>IF(AND(COUNTIFS($J$18:J2444,J2444)=1,AE2444=1),1,"")</f>
        <v/>
      </c>
      <c r="AG2444" s="173" t="str">
        <f>IF(C2444="","",IF(AND(COUNTIFS($J$18:J2444,J2444)=1,C2444&lt;&gt;""),1,""))</f>
        <v/>
      </c>
      <c r="AH2444" s="173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2">
        <v>2023</v>
      </c>
      <c r="C2445" s="172">
        <v>1</v>
      </c>
      <c r="D2445" s="57" t="str">
        <f t="shared" si="479"/>
        <v>Q4</v>
      </c>
      <c r="E2445" s="16" t="s">
        <v>41</v>
      </c>
      <c r="F2445" s="172">
        <v>2023</v>
      </c>
      <c r="G2445" s="172">
        <v>1</v>
      </c>
      <c r="H2445" s="175"/>
      <c r="I2445" s="57" t="str">
        <f t="shared" si="480"/>
        <v>Q4</v>
      </c>
      <c r="J2445" s="175" t="s">
        <v>2344</v>
      </c>
      <c r="K2445" s="175" t="s">
        <v>2345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1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78" t="str">
        <f t="shared" si="491"/>
        <v>1.13</v>
      </c>
      <c r="Z2445" s="26">
        <f t="shared" si="482"/>
        <v>675500</v>
      </c>
      <c r="AA2445" s="16">
        <v>1.1200000000000001</v>
      </c>
      <c r="AB2445" s="35">
        <f t="shared" si="483"/>
        <v>669522.12389380543</v>
      </c>
      <c r="AC2445" s="27">
        <f t="shared" si="484"/>
        <v>53628.722123893815</v>
      </c>
      <c r="AD2445" s="174">
        <v>8.0100000000000005E-2</v>
      </c>
      <c r="AE2445" s="173">
        <f t="shared" si="485"/>
        <v>0</v>
      </c>
      <c r="AF2445" s="173" t="str">
        <f>IF(AND(COUNTIFS($J$18:J2445,J2445)=1,AE2445=1),1,"")</f>
        <v/>
      </c>
      <c r="AG2445" s="173">
        <f>IF(C2445="","",IF(AND(COUNTIFS($J$18:J2445,J2445)=1,C2445&lt;&gt;""),1,""))</f>
        <v>1</v>
      </c>
      <c r="AH2445" s="173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2">
        <v>2023</v>
      </c>
      <c r="C2446" s="172">
        <v>1</v>
      </c>
      <c r="D2446" s="57" t="str">
        <f t="shared" si="479"/>
        <v>Q4</v>
      </c>
      <c r="E2446" s="16" t="s">
        <v>41</v>
      </c>
      <c r="F2446" s="172">
        <v>2023</v>
      </c>
      <c r="G2446" s="172">
        <v>1</v>
      </c>
      <c r="H2446" s="175"/>
      <c r="I2446" s="57" t="str">
        <f t="shared" si="480"/>
        <v>Q4</v>
      </c>
      <c r="J2446" s="175" t="s">
        <v>2346</v>
      </c>
      <c r="K2446" s="175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1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78" t="str">
        <f t="shared" si="491"/>
        <v>1.13</v>
      </c>
      <c r="Z2446" s="26">
        <f t="shared" si="482"/>
        <v>600000</v>
      </c>
      <c r="AA2446" s="16">
        <v>1.1200000000000001</v>
      </c>
      <c r="AB2446" s="35">
        <f t="shared" si="483"/>
        <v>594690.26548672584</v>
      </c>
      <c r="AC2446" s="27">
        <f t="shared" si="484"/>
        <v>77844.955752212409</v>
      </c>
      <c r="AD2446" s="174">
        <v>0.13089999999999999</v>
      </c>
      <c r="AE2446" s="173">
        <f t="shared" si="485"/>
        <v>0</v>
      </c>
      <c r="AF2446" s="173" t="str">
        <f>IF(AND(COUNTIFS($J$18:J2446,J2446)=1,AE2446=1),1,"")</f>
        <v/>
      </c>
      <c r="AG2446" s="173">
        <f>IF(C2446="","",IF(AND(COUNTIFS($J$18:J2446,J2446)=1,C2446&lt;&gt;""),1,""))</f>
        <v>1</v>
      </c>
      <c r="AH2446" s="173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2">
        <v>2023</v>
      </c>
      <c r="C2447" s="172">
        <v>1</v>
      </c>
      <c r="D2447" s="57" t="str">
        <f t="shared" si="479"/>
        <v>Q4</v>
      </c>
      <c r="E2447" s="16" t="s">
        <v>41</v>
      </c>
      <c r="F2447" s="172">
        <v>2023</v>
      </c>
      <c r="G2447" s="172">
        <v>1</v>
      </c>
      <c r="H2447" s="175"/>
      <c r="I2447" s="57" t="str">
        <f t="shared" si="480"/>
        <v>Q4</v>
      </c>
      <c r="J2447" s="175" t="s">
        <v>2346</v>
      </c>
      <c r="K2447" s="175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1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78" t="str">
        <f t="shared" si="491"/>
        <v>1.13</v>
      </c>
      <c r="Z2447" s="26">
        <f t="shared" si="482"/>
        <v>800000</v>
      </c>
      <c r="AA2447" s="16">
        <v>1.1200000000000001</v>
      </c>
      <c r="AB2447" s="35">
        <f t="shared" si="483"/>
        <v>792920.35398230108</v>
      </c>
      <c r="AC2447" s="27">
        <f t="shared" si="484"/>
        <v>103793.2743362832</v>
      </c>
      <c r="AD2447" s="174">
        <v>0.13089999999999999</v>
      </c>
      <c r="AE2447" s="173">
        <f t="shared" si="485"/>
        <v>0</v>
      </c>
      <c r="AF2447" s="173" t="str">
        <f>IF(AND(COUNTIFS($J$18:J2447,J2447)=1,AE2447=1),1,"")</f>
        <v/>
      </c>
      <c r="AG2447" s="173" t="str">
        <f>IF(C2447="","",IF(AND(COUNTIFS($J$18:J2447,J2447)=1,C2447&lt;&gt;""),1,""))</f>
        <v/>
      </c>
      <c r="AH2447" s="173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2">
        <v>2023</v>
      </c>
      <c r="C2448" s="172">
        <v>1</v>
      </c>
      <c r="D2448" s="57" t="str">
        <f t="shared" si="479"/>
        <v>Q4</v>
      </c>
      <c r="E2448" s="16" t="s">
        <v>41</v>
      </c>
      <c r="F2448" s="172">
        <v>2023</v>
      </c>
      <c r="G2448" s="172">
        <v>2</v>
      </c>
      <c r="H2448" s="175"/>
      <c r="I2448" s="57" t="str">
        <f t="shared" si="480"/>
        <v>Q4</v>
      </c>
      <c r="J2448" s="175" t="s">
        <v>2347</v>
      </c>
      <c r="K2448" s="175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1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78" t="str">
        <f t="shared" si="491"/>
        <v>1.13</v>
      </c>
      <c r="Z2448" s="26">
        <f t="shared" si="482"/>
        <v>776666</v>
      </c>
      <c r="AA2448" s="16">
        <v>1.1599999999999999</v>
      </c>
      <c r="AB2448" s="35">
        <f t="shared" si="483"/>
        <v>797285.45132743369</v>
      </c>
      <c r="AC2448" s="27">
        <f t="shared" si="484"/>
        <v>72313.790435398245</v>
      </c>
      <c r="AD2448" s="174">
        <v>9.0700000000000003E-2</v>
      </c>
      <c r="AE2448" s="173">
        <f t="shared" si="485"/>
        <v>0</v>
      </c>
      <c r="AF2448" s="173" t="str">
        <f>IF(AND(COUNTIFS($J$18:J2448,J2448)=1,AE2448=1),1,"")</f>
        <v/>
      </c>
      <c r="AG2448" s="173">
        <f>IF(C2448="","",IF(AND(COUNTIFS($J$18:J2448,J2448)=1,C2448&lt;&gt;""),1,""))</f>
        <v>1</v>
      </c>
      <c r="AH2448" s="173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2348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2">
        <v>2023</v>
      </c>
      <c r="C2449" s="172">
        <v>1</v>
      </c>
      <c r="D2449" s="57" t="str">
        <f t="shared" si="479"/>
        <v>Q4</v>
      </c>
      <c r="E2449" s="16" t="s">
        <v>41</v>
      </c>
      <c r="F2449" s="172">
        <v>2023</v>
      </c>
      <c r="G2449" s="172">
        <v>2</v>
      </c>
      <c r="H2449" s="175"/>
      <c r="I2449" s="57" t="str">
        <f t="shared" si="480"/>
        <v>Q4</v>
      </c>
      <c r="J2449" s="175" t="s">
        <v>2347</v>
      </c>
      <c r="K2449" s="175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1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78" t="str">
        <f t="shared" si="491"/>
        <v>1.13</v>
      </c>
      <c r="Z2449" s="26">
        <f t="shared" si="482"/>
        <v>776666</v>
      </c>
      <c r="AA2449" s="16">
        <v>1.1599999999999999</v>
      </c>
      <c r="AB2449" s="35">
        <f t="shared" si="483"/>
        <v>797285.45132743369</v>
      </c>
      <c r="AC2449" s="27">
        <f t="shared" si="484"/>
        <v>72313.790435398245</v>
      </c>
      <c r="AD2449" s="174">
        <v>9.0700000000000003E-2</v>
      </c>
      <c r="AE2449" s="173">
        <f t="shared" si="485"/>
        <v>0</v>
      </c>
      <c r="AF2449" s="173" t="str">
        <f>IF(AND(COUNTIFS($J$18:J2449,J2449)=1,AE2449=1),1,"")</f>
        <v/>
      </c>
      <c r="AG2449" s="173" t="str">
        <f>IF(C2449="","",IF(AND(COUNTIFS($J$18:J2449,J2449)=1,C2449&lt;&gt;""),1,""))</f>
        <v/>
      </c>
      <c r="AH2449" s="173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2348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2">
        <v>2023</v>
      </c>
      <c r="C2450" s="172">
        <v>1</v>
      </c>
      <c r="D2450" s="57" t="str">
        <f t="shared" si="479"/>
        <v>Q4</v>
      </c>
      <c r="E2450" s="16" t="s">
        <v>41</v>
      </c>
      <c r="F2450" s="172">
        <v>2023</v>
      </c>
      <c r="G2450" s="172">
        <v>2</v>
      </c>
      <c r="H2450" s="175"/>
      <c r="I2450" s="57" t="str">
        <f t="shared" si="480"/>
        <v>Q4</v>
      </c>
      <c r="J2450" s="175" t="s">
        <v>2347</v>
      </c>
      <c r="K2450" s="175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1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78" t="str">
        <f t="shared" si="491"/>
        <v>1.13</v>
      </c>
      <c r="Z2450" s="26">
        <f t="shared" si="482"/>
        <v>776666</v>
      </c>
      <c r="AA2450" s="16">
        <v>1.1599999999999999</v>
      </c>
      <c r="AB2450" s="35">
        <f t="shared" si="483"/>
        <v>797285.45132743369</v>
      </c>
      <c r="AC2450" s="27">
        <f t="shared" si="484"/>
        <v>72313.790435398245</v>
      </c>
      <c r="AD2450" s="174">
        <v>9.0700000000000003E-2</v>
      </c>
      <c r="AE2450" s="173">
        <f t="shared" si="485"/>
        <v>0</v>
      </c>
      <c r="AF2450" s="173" t="str">
        <f>IF(AND(COUNTIFS($J$18:J2450,J2450)=1,AE2450=1),1,"")</f>
        <v/>
      </c>
      <c r="AG2450" s="173" t="str">
        <f>IF(C2450="","",IF(AND(COUNTIFS($J$18:J2450,J2450)=1,C2450&lt;&gt;""),1,""))</f>
        <v/>
      </c>
      <c r="AH2450" s="173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2348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2">
        <v>2023</v>
      </c>
      <c r="C2451" s="172">
        <v>2</v>
      </c>
      <c r="D2451" s="57" t="str">
        <f t="shared" si="479"/>
        <v>Q4</v>
      </c>
      <c r="E2451" s="16" t="s">
        <v>41</v>
      </c>
      <c r="F2451" s="172">
        <v>2023</v>
      </c>
      <c r="G2451" s="172">
        <v>2</v>
      </c>
      <c r="H2451" s="175"/>
      <c r="I2451" s="57" t="str">
        <f t="shared" si="480"/>
        <v>Q4</v>
      </c>
      <c r="J2451" s="175" t="s">
        <v>2349</v>
      </c>
      <c r="K2451" s="175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1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78" t="str">
        <f t="shared" si="491"/>
        <v>1.13</v>
      </c>
      <c r="Z2451" s="26">
        <f t="shared" si="482"/>
        <v>470000</v>
      </c>
      <c r="AA2451" s="16">
        <v>1.1599999999999999</v>
      </c>
      <c r="AB2451" s="35">
        <f t="shared" si="483"/>
        <v>482477.87610619474</v>
      </c>
      <c r="AC2451" s="27">
        <f t="shared" si="484"/>
        <v>65038.017699115051</v>
      </c>
      <c r="AD2451" s="174">
        <v>0.1348</v>
      </c>
      <c r="AE2451" s="173">
        <f t="shared" si="485"/>
        <v>0</v>
      </c>
      <c r="AF2451" s="173" t="str">
        <f>IF(AND(COUNTIFS($J$18:J2451,J2451)=1,AE2451=1),1,"")</f>
        <v/>
      </c>
      <c r="AG2451" s="173">
        <f>IF(C2451="","",IF(AND(COUNTIFS($J$18:J2451,J2451)=1,C2451&lt;&gt;""),1,""))</f>
        <v>1</v>
      </c>
      <c r="AH2451" s="173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2">
        <v>2023</v>
      </c>
      <c r="C2452" s="172">
        <v>2</v>
      </c>
      <c r="D2452" s="57" t="str">
        <f t="shared" si="479"/>
        <v>Q4</v>
      </c>
      <c r="E2452" s="16" t="s">
        <v>41</v>
      </c>
      <c r="F2452" s="172">
        <v>2023</v>
      </c>
      <c r="G2452" s="172">
        <v>2</v>
      </c>
      <c r="H2452" s="175"/>
      <c r="I2452" s="57" t="str">
        <f t="shared" si="480"/>
        <v>Q4</v>
      </c>
      <c r="J2452" s="175" t="s">
        <v>2350</v>
      </c>
      <c r="K2452" s="175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1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78" t="str">
        <f t="shared" si="491"/>
        <v>1.13</v>
      </c>
      <c r="Z2452" s="26">
        <f t="shared" si="482"/>
        <v>500000</v>
      </c>
      <c r="AA2452" s="16">
        <v>1.1599999999999999</v>
      </c>
      <c r="AB2452" s="35">
        <f t="shared" si="483"/>
        <v>513274.33628318587</v>
      </c>
      <c r="AC2452" s="27">
        <f t="shared" si="484"/>
        <v>73962.83185840708</v>
      </c>
      <c r="AD2452" s="174">
        <v>0.14410000000000001</v>
      </c>
      <c r="AE2452" s="173">
        <f t="shared" si="485"/>
        <v>0</v>
      </c>
      <c r="AF2452" s="173" t="str">
        <f>IF(AND(COUNTIFS($J$18:J2452,J2452)=1,AE2452=1),1,"")</f>
        <v/>
      </c>
      <c r="AG2452" s="173">
        <f>IF(C2452="","",IF(AND(COUNTIFS($J$18:J2452,J2452)=1,C2452&lt;&gt;""),1,""))</f>
        <v>1</v>
      </c>
      <c r="AH2452" s="173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2">
        <v>2023</v>
      </c>
      <c r="C2453" s="172">
        <v>2</v>
      </c>
      <c r="D2453" s="57" t="str">
        <f t="shared" si="479"/>
        <v>Q4</v>
      </c>
      <c r="E2453" s="16" t="s">
        <v>41</v>
      </c>
      <c r="F2453" s="172">
        <v>2023</v>
      </c>
      <c r="G2453" s="172">
        <v>2</v>
      </c>
      <c r="H2453" s="175"/>
      <c r="I2453" s="57" t="str">
        <f t="shared" si="480"/>
        <v>Q4</v>
      </c>
      <c r="J2453" s="175" t="s">
        <v>2350</v>
      </c>
      <c r="K2453" s="175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1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78" t="str">
        <f t="shared" si="491"/>
        <v>1.13</v>
      </c>
      <c r="Z2453" s="26">
        <f t="shared" si="482"/>
        <v>500000</v>
      </c>
      <c r="AA2453" s="16">
        <v>1.1599999999999999</v>
      </c>
      <c r="AB2453" s="35">
        <f t="shared" si="483"/>
        <v>513274.33628318587</v>
      </c>
      <c r="AC2453" s="27">
        <f t="shared" si="484"/>
        <v>73962.83185840708</v>
      </c>
      <c r="AD2453" s="174">
        <v>0.14410000000000001</v>
      </c>
      <c r="AE2453" s="173">
        <f t="shared" si="485"/>
        <v>0</v>
      </c>
      <c r="AF2453" s="173" t="str">
        <f>IF(AND(COUNTIFS($J$18:J2453,J2453)=1,AE2453=1),1,"")</f>
        <v/>
      </c>
      <c r="AG2453" s="173" t="str">
        <f>IF(C2453="","",IF(AND(COUNTIFS($J$18:J2453,J2453)=1,C2453&lt;&gt;""),1,""))</f>
        <v/>
      </c>
      <c r="AH2453" s="173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2">
        <v>2023</v>
      </c>
      <c r="C2454" s="172">
        <v>2</v>
      </c>
      <c r="D2454" s="57" t="str">
        <f t="shared" si="479"/>
        <v>Q4</v>
      </c>
      <c r="E2454" s="16" t="s">
        <v>41</v>
      </c>
      <c r="F2454" s="172">
        <v>2023</v>
      </c>
      <c r="G2454" s="172">
        <v>2</v>
      </c>
      <c r="H2454" s="175"/>
      <c r="I2454" s="57" t="str">
        <f t="shared" si="480"/>
        <v>Q4</v>
      </c>
      <c r="J2454" s="175" t="s">
        <v>2350</v>
      </c>
      <c r="K2454" s="175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1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78" t="str">
        <f t="shared" si="491"/>
        <v>1.13</v>
      </c>
      <c r="Z2454" s="26">
        <f t="shared" si="482"/>
        <v>746812.5</v>
      </c>
      <c r="AA2454" s="16">
        <v>1.1599999999999999</v>
      </c>
      <c r="AB2454" s="35">
        <f t="shared" si="483"/>
        <v>766639.38053097343</v>
      </c>
      <c r="AC2454" s="27">
        <f t="shared" si="484"/>
        <v>110472.73473451327</v>
      </c>
      <c r="AD2454" s="174">
        <v>0.14410000000000001</v>
      </c>
      <c r="AE2454" s="173">
        <f t="shared" si="485"/>
        <v>0</v>
      </c>
      <c r="AF2454" s="173" t="str">
        <f>IF(AND(COUNTIFS($J$18:J2454,J2454)=1,AE2454=1),1,"")</f>
        <v/>
      </c>
      <c r="AG2454" s="173" t="str">
        <f>IF(C2454="","",IF(AND(COUNTIFS($J$18:J2454,J2454)=1,C2454&lt;&gt;""),1,""))</f>
        <v/>
      </c>
      <c r="AH2454" s="173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2">
        <v>2023</v>
      </c>
      <c r="C2455" s="172">
        <v>2</v>
      </c>
      <c r="D2455" s="57" t="str">
        <f t="shared" si="479"/>
        <v>Q4</v>
      </c>
      <c r="E2455" s="16" t="s">
        <v>41</v>
      </c>
      <c r="F2455" s="172">
        <v>2023</v>
      </c>
      <c r="G2455" s="172">
        <v>2</v>
      </c>
      <c r="H2455" s="175"/>
      <c r="I2455" s="57" t="str">
        <f t="shared" si="480"/>
        <v>Q4</v>
      </c>
      <c r="J2455" s="175" t="s">
        <v>2350</v>
      </c>
      <c r="K2455" s="175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1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78" t="str">
        <f t="shared" si="491"/>
        <v>1.13</v>
      </c>
      <c r="Z2455" s="26">
        <f t="shared" si="482"/>
        <v>746812.5</v>
      </c>
      <c r="AA2455" s="16">
        <v>1.1599999999999999</v>
      </c>
      <c r="AB2455" s="35">
        <f t="shared" si="483"/>
        <v>766639.38053097343</v>
      </c>
      <c r="AC2455" s="27">
        <f t="shared" si="484"/>
        <v>110472.73473451327</v>
      </c>
      <c r="AD2455" s="174">
        <v>0.14410000000000001</v>
      </c>
      <c r="AE2455" s="173">
        <f t="shared" si="485"/>
        <v>0</v>
      </c>
      <c r="AF2455" s="173" t="str">
        <f>IF(AND(COUNTIFS($J$18:J2455,J2455)=1,AE2455=1),1,"")</f>
        <v/>
      </c>
      <c r="AG2455" s="173" t="str">
        <f>IF(C2455="","",IF(AND(COUNTIFS($J$18:J2455,J2455)=1,C2455&lt;&gt;""),1,""))</f>
        <v/>
      </c>
      <c r="AH2455" s="173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2">
        <v>2023</v>
      </c>
      <c r="C2456" s="172">
        <v>2</v>
      </c>
      <c r="D2456" s="57" t="str">
        <f t="shared" si="479"/>
        <v>Q4</v>
      </c>
      <c r="E2456" s="16" t="s">
        <v>41</v>
      </c>
      <c r="F2456" s="172">
        <v>2023</v>
      </c>
      <c r="G2456" s="172">
        <v>2</v>
      </c>
      <c r="H2456" s="175"/>
      <c r="I2456" s="57" t="str">
        <f t="shared" si="480"/>
        <v>Q4</v>
      </c>
      <c r="J2456" s="175" t="s">
        <v>2350</v>
      </c>
      <c r="K2456" s="175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1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78" t="str">
        <f t="shared" si="491"/>
        <v>1.13</v>
      </c>
      <c r="Z2456" s="26">
        <f t="shared" si="482"/>
        <v>746812.5</v>
      </c>
      <c r="AA2456" s="16">
        <v>1.1599999999999999</v>
      </c>
      <c r="AB2456" s="35">
        <f t="shared" si="483"/>
        <v>766639.38053097343</v>
      </c>
      <c r="AC2456" s="27">
        <f t="shared" si="484"/>
        <v>110472.73473451327</v>
      </c>
      <c r="AD2456" s="174">
        <v>0.14410000000000001</v>
      </c>
      <c r="AE2456" s="173">
        <f t="shared" si="485"/>
        <v>0</v>
      </c>
      <c r="AF2456" s="173" t="str">
        <f>IF(AND(COUNTIFS($J$18:J2456,J2456)=1,AE2456=1),1,"")</f>
        <v/>
      </c>
      <c r="AG2456" s="173" t="str">
        <f>IF(C2456="","",IF(AND(COUNTIFS($J$18:J2456,J2456)=1,C2456&lt;&gt;""),1,""))</f>
        <v/>
      </c>
      <c r="AH2456" s="173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2">
        <v>2023</v>
      </c>
      <c r="C2457" s="172">
        <v>2</v>
      </c>
      <c r="D2457" s="57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72">
        <v>2023</v>
      </c>
      <c r="G2457" s="172">
        <v>2</v>
      </c>
      <c r="H2457" s="175"/>
      <c r="I2457" s="57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5" t="s">
        <v>2350</v>
      </c>
      <c r="K2457" s="175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ref="P2457:P2520" si="494">IF(M2457="","",IF(AND(N2457&gt;0,L2457&lt;&gt;""),"MAIN UNIT",IF(AND(O2457&gt;0,L2457&lt;&gt;""),"SERVICE/ PARTS","C66 SERVICE/OTHERS")))</f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78" t="str">
        <f t="shared" si="491"/>
        <v>1.13</v>
      </c>
      <c r="Z2457" s="26">
        <f t="shared" ref="Z2457:Z2520" si="495">IF(X2457="","",X2457*MAX(O2457,N2457))</f>
        <v>746812.5</v>
      </c>
      <c r="AA2457" s="16">
        <v>1.1599999999999999</v>
      </c>
      <c r="AB2457" s="35">
        <f t="shared" ref="AB2457:AB2520" si="496">IF(AND(R2457&lt;&gt;"C66",R2457&lt;&gt;""),Z2457/Y2457*AA2457,"")</f>
        <v>766639.38053097343</v>
      </c>
      <c r="AC2457" s="27">
        <f t="shared" ref="AC2457:AC2520" si="497">IF(R2457&lt;&gt;"",AB2457*AD2457,"")</f>
        <v>110472.73473451327</v>
      </c>
      <c r="AD2457" s="174">
        <v>0.14410000000000001</v>
      </c>
      <c r="AE2457" s="173">
        <f t="shared" ref="AE2457:AE2520" si="498">IF(Q2457="","",IF(Q2457="Yes",1,0))</f>
        <v>0</v>
      </c>
      <c r="AF2457" s="173" t="str">
        <f>IF(AND(COUNTIFS($J$18:J2457,J2457)=1,AE2457=1),1,"")</f>
        <v/>
      </c>
      <c r="AG2457" s="173" t="str">
        <f>IF(C2457="","",IF(AND(COUNTIFS($J$18:J2457,J2457)=1,C2457&lt;&gt;""),1,""))</f>
        <v/>
      </c>
      <c r="AH2457" s="173" t="str">
        <f>IF(G2457="","",IF(AND(COUNTIFS($J$18:J2457,J2457)=1,G2457&lt;&gt;""),1,""))</f>
        <v/>
      </c>
      <c r="AI2457" s="28">
        <f t="shared" ref="AI2457:AI2520" si="499">IF(P2457="C66 SERVICE","",SUMIFS(AB:AB,F:F,F2457,G:G,G2457,E:E,E2457))</f>
        <v>21045012.884955756</v>
      </c>
      <c r="AJ2457" s="28">
        <f t="shared" ref="AJ2457:AJ2520" si="500">IF(P2457="C66 SERVICE","",SUMIFS(AC:AC,F:F,F2457,G:G,G2457,E:E,E2457))</f>
        <v>2650260.9603327434</v>
      </c>
      <c r="AK2457" s="29">
        <f t="shared" ref="AK2457:AK2520" si="501">IF(AJ2457&gt;0,AJ2457/AI2457,"")</f>
        <v>0.12593296924172043</v>
      </c>
      <c r="AL2457" s="25"/>
      <c r="AM2457" s="25"/>
      <c r="AN2457" s="25"/>
      <c r="AO2457" s="25"/>
      <c r="AP2457" s="45" t="str">
        <f t="shared" ref="AP2457:AP2520" si="502">IF(F2457="","",F2457&amp;G2457)</f>
        <v>20232</v>
      </c>
      <c r="AQ2457" s="45" t="str">
        <f t="shared" ref="AQ2457:AQ2520" si="503">IF(W2457="","",F2457&amp;G2457&amp;W2457)</f>
        <v>20232RMB</v>
      </c>
    </row>
    <row r="2458" spans="1:43" s="15" customFormat="1">
      <c r="A2458" s="16" t="s">
        <v>41</v>
      </c>
      <c r="B2458" s="172">
        <v>2023</v>
      </c>
      <c r="C2458" s="172">
        <v>2</v>
      </c>
      <c r="D2458" s="57" t="str">
        <f t="shared" si="492"/>
        <v>Q4</v>
      </c>
      <c r="E2458" s="16" t="s">
        <v>41</v>
      </c>
      <c r="F2458" s="172">
        <v>2023</v>
      </c>
      <c r="G2458" s="172">
        <v>2</v>
      </c>
      <c r="H2458" s="175"/>
      <c r="I2458" s="57" t="str">
        <f t="shared" si="493"/>
        <v>Q4</v>
      </c>
      <c r="J2458" s="175" t="s">
        <v>2350</v>
      </c>
      <c r="K2458" s="175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94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78" t="str">
        <f t="shared" si="491"/>
        <v>1.13</v>
      </c>
      <c r="Z2458" s="26">
        <f t="shared" si="495"/>
        <v>746812.5</v>
      </c>
      <c r="AA2458" s="16">
        <v>1.1599999999999999</v>
      </c>
      <c r="AB2458" s="35">
        <f t="shared" si="496"/>
        <v>766639.38053097343</v>
      </c>
      <c r="AC2458" s="27">
        <f t="shared" si="497"/>
        <v>110472.73473451327</v>
      </c>
      <c r="AD2458" s="174">
        <v>0.14410000000000001</v>
      </c>
      <c r="AE2458" s="173">
        <f t="shared" si="498"/>
        <v>0</v>
      </c>
      <c r="AF2458" s="173" t="str">
        <f>IF(AND(COUNTIFS($J$18:J2458,J2458)=1,AE2458=1),1,"")</f>
        <v/>
      </c>
      <c r="AG2458" s="173" t="str">
        <f>IF(C2458="","",IF(AND(COUNTIFS($J$18:J2458,J2458)=1,C2458&lt;&gt;""),1,""))</f>
        <v/>
      </c>
      <c r="AH2458" s="173" t="str">
        <f>IF(G2458="","",IF(AND(COUNTIFS($J$18:J2458,J2458)=1,G2458&lt;&gt;""),1,""))</f>
        <v/>
      </c>
      <c r="AI2458" s="28">
        <f t="shared" si="499"/>
        <v>21045012.884955756</v>
      </c>
      <c r="AJ2458" s="28">
        <f t="shared" si="500"/>
        <v>2650260.9603327434</v>
      </c>
      <c r="AK2458" s="29">
        <f t="shared" si="501"/>
        <v>0.12593296924172043</v>
      </c>
      <c r="AL2458" s="25"/>
      <c r="AM2458" s="25"/>
      <c r="AN2458" s="25"/>
      <c r="AO2458" s="25"/>
      <c r="AP2458" s="45" t="str">
        <f t="shared" si="502"/>
        <v>20232</v>
      </c>
      <c r="AQ2458" s="45" t="str">
        <f t="shared" si="503"/>
        <v>20232RMB</v>
      </c>
    </row>
    <row r="2459" spans="1:43" s="15" customFormat="1">
      <c r="A2459" s="16" t="s">
        <v>41</v>
      </c>
      <c r="B2459" s="172">
        <v>2023</v>
      </c>
      <c r="C2459" s="172">
        <v>2</v>
      </c>
      <c r="D2459" s="57" t="str">
        <f t="shared" si="492"/>
        <v>Q4</v>
      </c>
      <c r="E2459" s="16" t="s">
        <v>41</v>
      </c>
      <c r="F2459" s="172">
        <v>2023</v>
      </c>
      <c r="G2459" s="172">
        <v>2</v>
      </c>
      <c r="H2459" s="175"/>
      <c r="I2459" s="57" t="str">
        <f t="shared" si="493"/>
        <v>Q4</v>
      </c>
      <c r="J2459" s="175" t="s">
        <v>2350</v>
      </c>
      <c r="K2459" s="175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94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78" t="str">
        <f t="shared" si="491"/>
        <v>1.13</v>
      </c>
      <c r="Z2459" s="26">
        <f t="shared" si="495"/>
        <v>746812.5</v>
      </c>
      <c r="AA2459" s="16">
        <v>1.1599999999999999</v>
      </c>
      <c r="AB2459" s="35">
        <f t="shared" si="496"/>
        <v>766639.38053097343</v>
      </c>
      <c r="AC2459" s="27">
        <f t="shared" si="497"/>
        <v>110472.73473451327</v>
      </c>
      <c r="AD2459" s="174">
        <v>0.14410000000000001</v>
      </c>
      <c r="AE2459" s="173">
        <f t="shared" si="498"/>
        <v>0</v>
      </c>
      <c r="AF2459" s="173" t="str">
        <f>IF(AND(COUNTIFS($J$18:J2459,J2459)=1,AE2459=1),1,"")</f>
        <v/>
      </c>
      <c r="AG2459" s="173" t="str">
        <f>IF(C2459="","",IF(AND(COUNTIFS($J$18:J2459,J2459)=1,C2459&lt;&gt;""),1,""))</f>
        <v/>
      </c>
      <c r="AH2459" s="173" t="str">
        <f>IF(G2459="","",IF(AND(COUNTIFS($J$18:J2459,J2459)=1,G2459&lt;&gt;""),1,""))</f>
        <v/>
      </c>
      <c r="AI2459" s="28">
        <f t="shared" si="499"/>
        <v>21045012.884955756</v>
      </c>
      <c r="AJ2459" s="28">
        <f t="shared" si="500"/>
        <v>2650260.9603327434</v>
      </c>
      <c r="AK2459" s="29">
        <f t="shared" si="501"/>
        <v>0.12593296924172043</v>
      </c>
      <c r="AL2459" s="25"/>
      <c r="AM2459" s="25"/>
      <c r="AN2459" s="25"/>
      <c r="AO2459" s="25"/>
      <c r="AP2459" s="45" t="str">
        <f t="shared" si="502"/>
        <v>20232</v>
      </c>
      <c r="AQ2459" s="45" t="str">
        <f t="shared" si="503"/>
        <v>20232RMB</v>
      </c>
    </row>
    <row r="2460" spans="1:43" s="15" customFormat="1">
      <c r="A2460" s="16" t="s">
        <v>41</v>
      </c>
      <c r="B2460" s="172">
        <v>2023</v>
      </c>
      <c r="C2460" s="172">
        <v>2</v>
      </c>
      <c r="D2460" s="57" t="str">
        <f t="shared" si="492"/>
        <v>Q4</v>
      </c>
      <c r="E2460" s="16" t="s">
        <v>41</v>
      </c>
      <c r="F2460" s="172">
        <v>2023</v>
      </c>
      <c r="G2460" s="172">
        <v>2</v>
      </c>
      <c r="H2460" s="175"/>
      <c r="I2460" s="57" t="str">
        <f t="shared" si="493"/>
        <v>Q4</v>
      </c>
      <c r="J2460" s="175" t="s">
        <v>2350</v>
      </c>
      <c r="K2460" s="175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94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78" t="str">
        <f t="shared" si="491"/>
        <v>1.13</v>
      </c>
      <c r="Z2460" s="26">
        <f t="shared" si="495"/>
        <v>746812.5</v>
      </c>
      <c r="AA2460" s="16">
        <v>1.1599999999999999</v>
      </c>
      <c r="AB2460" s="35">
        <f t="shared" si="496"/>
        <v>766639.38053097343</v>
      </c>
      <c r="AC2460" s="27">
        <f t="shared" si="497"/>
        <v>110472.73473451327</v>
      </c>
      <c r="AD2460" s="174">
        <v>0.14410000000000001</v>
      </c>
      <c r="AE2460" s="173">
        <f t="shared" si="498"/>
        <v>0</v>
      </c>
      <c r="AF2460" s="173" t="str">
        <f>IF(AND(COUNTIFS($J$18:J2460,J2460)=1,AE2460=1),1,"")</f>
        <v/>
      </c>
      <c r="AG2460" s="173" t="str">
        <f>IF(C2460="","",IF(AND(COUNTIFS($J$18:J2460,J2460)=1,C2460&lt;&gt;""),1,""))</f>
        <v/>
      </c>
      <c r="AH2460" s="173" t="str">
        <f>IF(G2460="","",IF(AND(COUNTIFS($J$18:J2460,J2460)=1,G2460&lt;&gt;""),1,""))</f>
        <v/>
      </c>
      <c r="AI2460" s="28">
        <f t="shared" si="499"/>
        <v>21045012.884955756</v>
      </c>
      <c r="AJ2460" s="28">
        <f t="shared" si="500"/>
        <v>2650260.9603327434</v>
      </c>
      <c r="AK2460" s="29">
        <f t="shared" si="501"/>
        <v>0.12593296924172043</v>
      </c>
      <c r="AL2460" s="25"/>
      <c r="AM2460" s="25"/>
      <c r="AN2460" s="25"/>
      <c r="AO2460" s="25"/>
      <c r="AP2460" s="45" t="str">
        <f t="shared" si="502"/>
        <v>20232</v>
      </c>
      <c r="AQ2460" s="45" t="str">
        <f t="shared" si="503"/>
        <v>20232RMB</v>
      </c>
    </row>
    <row r="2461" spans="1:43" s="15" customFormat="1">
      <c r="A2461" s="16" t="s">
        <v>41</v>
      </c>
      <c r="B2461" s="172">
        <v>2023</v>
      </c>
      <c r="C2461" s="172">
        <v>2</v>
      </c>
      <c r="D2461" s="57" t="str">
        <f t="shared" si="492"/>
        <v>Q4</v>
      </c>
      <c r="E2461" s="16" t="s">
        <v>41</v>
      </c>
      <c r="F2461" s="172">
        <v>2023</v>
      </c>
      <c r="G2461" s="172">
        <v>2</v>
      </c>
      <c r="H2461" s="175"/>
      <c r="I2461" s="57" t="str">
        <f t="shared" si="493"/>
        <v>Q4</v>
      </c>
      <c r="J2461" s="175" t="s">
        <v>2350</v>
      </c>
      <c r="K2461" s="175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94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78" t="str">
        <f t="shared" si="491"/>
        <v>1.13</v>
      </c>
      <c r="Z2461" s="26">
        <f t="shared" si="495"/>
        <v>746812.5</v>
      </c>
      <c r="AA2461" s="16">
        <v>1.1599999999999999</v>
      </c>
      <c r="AB2461" s="35">
        <f t="shared" si="496"/>
        <v>766639.38053097343</v>
      </c>
      <c r="AC2461" s="27">
        <f t="shared" si="497"/>
        <v>110472.73473451327</v>
      </c>
      <c r="AD2461" s="174">
        <v>0.14410000000000001</v>
      </c>
      <c r="AE2461" s="173">
        <f t="shared" si="498"/>
        <v>0</v>
      </c>
      <c r="AF2461" s="173" t="str">
        <f>IF(AND(COUNTIFS($J$18:J2461,J2461)=1,AE2461=1),1,"")</f>
        <v/>
      </c>
      <c r="AG2461" s="173" t="str">
        <f>IF(C2461="","",IF(AND(COUNTIFS($J$18:J2461,J2461)=1,C2461&lt;&gt;""),1,""))</f>
        <v/>
      </c>
      <c r="AH2461" s="173" t="str">
        <f>IF(G2461="","",IF(AND(COUNTIFS($J$18:J2461,J2461)=1,G2461&lt;&gt;""),1,""))</f>
        <v/>
      </c>
      <c r="AI2461" s="28">
        <f t="shared" si="499"/>
        <v>21045012.884955756</v>
      </c>
      <c r="AJ2461" s="28">
        <f t="shared" si="500"/>
        <v>2650260.9603327434</v>
      </c>
      <c r="AK2461" s="29">
        <f t="shared" si="501"/>
        <v>0.12593296924172043</v>
      </c>
      <c r="AL2461" s="25"/>
      <c r="AM2461" s="25"/>
      <c r="AN2461" s="25"/>
      <c r="AO2461" s="25"/>
      <c r="AP2461" s="45" t="str">
        <f t="shared" si="502"/>
        <v>20232</v>
      </c>
      <c r="AQ2461" s="45" t="str">
        <f t="shared" si="503"/>
        <v>20232RMB</v>
      </c>
    </row>
    <row r="2462" spans="1:43" s="15" customFormat="1">
      <c r="A2462" s="16" t="s">
        <v>41</v>
      </c>
      <c r="B2462" s="172">
        <v>2023</v>
      </c>
      <c r="C2462" s="172">
        <v>2</v>
      </c>
      <c r="D2462" s="57" t="str">
        <f t="shared" si="492"/>
        <v>Q4</v>
      </c>
      <c r="E2462" s="16" t="s">
        <v>41</v>
      </c>
      <c r="F2462" s="172">
        <v>2023</v>
      </c>
      <c r="G2462" s="172">
        <v>2</v>
      </c>
      <c r="H2462" s="175"/>
      <c r="I2462" s="57" t="str">
        <f t="shared" si="493"/>
        <v>Q4</v>
      </c>
      <c r="J2462" s="175" t="s">
        <v>2351</v>
      </c>
      <c r="K2462" s="175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94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78" t="str">
        <f t="shared" si="491"/>
        <v>1.13</v>
      </c>
      <c r="Z2462" s="26">
        <f t="shared" si="495"/>
        <v>850000</v>
      </c>
      <c r="AA2462" s="16">
        <v>1.1599999999999999</v>
      </c>
      <c r="AB2462" s="35">
        <f t="shared" si="496"/>
        <v>872566.37168141594</v>
      </c>
      <c r="AC2462" s="27">
        <f t="shared" si="497"/>
        <v>194320.53097345133</v>
      </c>
      <c r="AD2462" s="174">
        <v>0.22270000000000001</v>
      </c>
      <c r="AE2462" s="173">
        <f t="shared" si="498"/>
        <v>0</v>
      </c>
      <c r="AF2462" s="173" t="str">
        <f>IF(AND(COUNTIFS($J$18:J2462,J2462)=1,AE2462=1),1,"")</f>
        <v/>
      </c>
      <c r="AG2462" s="173">
        <f>IF(C2462="","",IF(AND(COUNTIFS($J$18:J2462,J2462)=1,C2462&lt;&gt;""),1,""))</f>
        <v>1</v>
      </c>
      <c r="AH2462" s="173">
        <f>IF(G2462="","",IF(AND(COUNTIFS($J$18:J2462,J2462)=1,G2462&lt;&gt;""),1,""))</f>
        <v>1</v>
      </c>
      <c r="AI2462" s="28">
        <f t="shared" si="499"/>
        <v>21045012.884955756</v>
      </c>
      <c r="AJ2462" s="28">
        <f t="shared" si="500"/>
        <v>2650260.9603327434</v>
      </c>
      <c r="AK2462" s="29">
        <f t="shared" si="501"/>
        <v>0.12593296924172043</v>
      </c>
      <c r="AL2462" s="25"/>
      <c r="AM2462" s="25"/>
      <c r="AN2462" s="25"/>
      <c r="AO2462" s="25"/>
      <c r="AP2462" s="45" t="str">
        <f t="shared" si="502"/>
        <v>20232</v>
      </c>
      <c r="AQ2462" s="45" t="str">
        <f t="shared" si="503"/>
        <v>20232RMB</v>
      </c>
    </row>
    <row r="2463" spans="1:43" s="15" customFormat="1">
      <c r="A2463" s="16" t="s">
        <v>41</v>
      </c>
      <c r="B2463" s="172">
        <v>2023</v>
      </c>
      <c r="C2463" s="172">
        <v>2</v>
      </c>
      <c r="D2463" s="57" t="str">
        <f t="shared" si="492"/>
        <v>Q4</v>
      </c>
      <c r="E2463" s="16" t="s">
        <v>41</v>
      </c>
      <c r="F2463" s="172">
        <v>2023</v>
      </c>
      <c r="G2463" s="172">
        <v>2</v>
      </c>
      <c r="H2463" s="175"/>
      <c r="I2463" s="57" t="str">
        <f t="shared" si="493"/>
        <v>Q4</v>
      </c>
      <c r="J2463" s="175" t="s">
        <v>2352</v>
      </c>
      <c r="K2463" s="175" t="s">
        <v>2226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94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78" t="str">
        <f t="shared" si="491"/>
        <v>1.13</v>
      </c>
      <c r="Z2463" s="26">
        <f t="shared" si="495"/>
        <v>771000</v>
      </c>
      <c r="AA2463" s="16">
        <v>1.1599999999999999</v>
      </c>
      <c r="AB2463" s="35">
        <f t="shared" si="496"/>
        <v>791469.02654867258</v>
      </c>
      <c r="AC2463" s="27">
        <f t="shared" si="497"/>
        <v>98696.187610619469</v>
      </c>
      <c r="AD2463" s="174">
        <v>0.12470000000000001</v>
      </c>
      <c r="AE2463" s="173">
        <f t="shared" si="498"/>
        <v>0</v>
      </c>
      <c r="AF2463" s="173" t="str">
        <f>IF(AND(COUNTIFS($J$18:J2463,J2463)=1,AE2463=1),1,"")</f>
        <v/>
      </c>
      <c r="AG2463" s="173">
        <f>IF(C2463="","",IF(AND(COUNTIFS($J$18:J2463,J2463)=1,C2463&lt;&gt;""),1,""))</f>
        <v>1</v>
      </c>
      <c r="AH2463" s="173">
        <f>IF(G2463="","",IF(AND(COUNTIFS($J$18:J2463,J2463)=1,G2463&lt;&gt;""),1,""))</f>
        <v>1</v>
      </c>
      <c r="AI2463" s="28">
        <f t="shared" si="499"/>
        <v>21045012.884955756</v>
      </c>
      <c r="AJ2463" s="28">
        <f t="shared" si="500"/>
        <v>2650260.9603327434</v>
      </c>
      <c r="AK2463" s="29">
        <f t="shared" si="501"/>
        <v>0.12593296924172043</v>
      </c>
      <c r="AL2463" s="25"/>
      <c r="AM2463" s="25"/>
      <c r="AN2463" s="25"/>
      <c r="AO2463" s="25"/>
      <c r="AP2463" s="45" t="str">
        <f t="shared" si="502"/>
        <v>20232</v>
      </c>
      <c r="AQ2463" s="45" t="str">
        <f t="shared" si="503"/>
        <v>20232RMB</v>
      </c>
    </row>
    <row r="2464" spans="1:43" s="15" customFormat="1">
      <c r="A2464" s="16" t="s">
        <v>41</v>
      </c>
      <c r="B2464" s="172">
        <v>2023</v>
      </c>
      <c r="C2464" s="172">
        <v>1</v>
      </c>
      <c r="D2464" s="57" t="str">
        <f t="shared" si="492"/>
        <v>Q4</v>
      </c>
      <c r="E2464" s="16" t="s">
        <v>41</v>
      </c>
      <c r="F2464" s="172">
        <v>2023</v>
      </c>
      <c r="G2464" s="172">
        <v>3</v>
      </c>
      <c r="H2464" s="175"/>
      <c r="I2464" s="57" t="str">
        <f t="shared" si="493"/>
        <v>Q4</v>
      </c>
      <c r="J2464" s="175" t="s">
        <v>2353</v>
      </c>
      <c r="K2464" s="175" t="s">
        <v>2354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94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78" t="str">
        <f t="shared" si="491"/>
        <v>1.13</v>
      </c>
      <c r="Z2464" s="26">
        <f t="shared" si="495"/>
        <v>900000</v>
      </c>
      <c r="AA2464" s="16">
        <v>1.1299999999999999</v>
      </c>
      <c r="AB2464" s="35">
        <f t="shared" si="496"/>
        <v>900000</v>
      </c>
      <c r="AC2464" s="27">
        <f t="shared" si="497"/>
        <v>176220</v>
      </c>
      <c r="AD2464" s="174">
        <v>0.1958</v>
      </c>
      <c r="AE2464" s="173">
        <f t="shared" si="498"/>
        <v>1</v>
      </c>
      <c r="AF2464" s="173">
        <f>IF(AND(COUNTIFS($J$18:J2464,J2464)=1,AE2464=1),1,"")</f>
        <v>1</v>
      </c>
      <c r="AG2464" s="173">
        <f>IF(C2464="","",IF(AND(COUNTIFS($J$18:J2464,J2464)=1,C2464&lt;&gt;""),1,""))</f>
        <v>1</v>
      </c>
      <c r="AH2464" s="173">
        <f>IF(G2464="","",IF(AND(COUNTIFS($J$18:J2464,J2464)=1,G2464&lt;&gt;""),1,""))</f>
        <v>1</v>
      </c>
      <c r="AI2464" s="28">
        <f t="shared" si="499"/>
        <v>33543315.897345133</v>
      </c>
      <c r="AJ2464" s="28">
        <f t="shared" si="500"/>
        <v>4706169.325298408</v>
      </c>
      <c r="AK2464" s="29">
        <f t="shared" si="501"/>
        <v>0.14030125523967321</v>
      </c>
      <c r="AL2464" s="25"/>
      <c r="AM2464" s="25"/>
      <c r="AN2464" s="25"/>
      <c r="AO2464" s="25"/>
      <c r="AP2464" s="45" t="str">
        <f t="shared" si="502"/>
        <v>20233</v>
      </c>
      <c r="AQ2464" s="45" t="str">
        <f t="shared" si="503"/>
        <v>20233RMB</v>
      </c>
    </row>
    <row r="2465" spans="1:43" s="15" customFormat="1">
      <c r="A2465" s="16" t="s">
        <v>41</v>
      </c>
      <c r="B2465" s="172">
        <v>2023</v>
      </c>
      <c r="C2465" s="172">
        <v>1</v>
      </c>
      <c r="D2465" s="57" t="str">
        <f t="shared" si="492"/>
        <v>Q4</v>
      </c>
      <c r="E2465" s="16" t="s">
        <v>41</v>
      </c>
      <c r="F2465" s="172">
        <v>2023</v>
      </c>
      <c r="G2465" s="172">
        <v>3</v>
      </c>
      <c r="H2465" s="175"/>
      <c r="I2465" s="57" t="str">
        <f t="shared" si="493"/>
        <v>Q4</v>
      </c>
      <c r="J2465" s="175" t="s">
        <v>2355</v>
      </c>
      <c r="K2465" s="175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94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78" t="str">
        <f t="shared" si="491"/>
        <v>1.13</v>
      </c>
      <c r="Z2465" s="26">
        <f t="shared" si="495"/>
        <v>458000</v>
      </c>
      <c r="AA2465" s="16">
        <v>1.1299999999999999</v>
      </c>
      <c r="AB2465" s="35">
        <f t="shared" si="496"/>
        <v>458000</v>
      </c>
      <c r="AC2465" s="27">
        <f t="shared" si="497"/>
        <v>54593.599999999999</v>
      </c>
      <c r="AD2465" s="174">
        <v>0.1192</v>
      </c>
      <c r="AE2465" s="173">
        <f t="shared" si="498"/>
        <v>0</v>
      </c>
      <c r="AF2465" s="173" t="str">
        <f>IF(AND(COUNTIFS($J$18:J2465,J2465)=1,AE2465=1),1,"")</f>
        <v/>
      </c>
      <c r="AG2465" s="173">
        <f>IF(C2465="","",IF(AND(COUNTIFS($J$18:J2465,J2465)=1,C2465&lt;&gt;""),1,""))</f>
        <v>1</v>
      </c>
      <c r="AH2465" s="173">
        <f>IF(G2465="","",IF(AND(COUNTIFS($J$18:J2465,J2465)=1,G2465&lt;&gt;""),1,""))</f>
        <v>1</v>
      </c>
      <c r="AI2465" s="28">
        <f t="shared" si="499"/>
        <v>33543315.897345133</v>
      </c>
      <c r="AJ2465" s="28">
        <f t="shared" si="500"/>
        <v>4706169.325298408</v>
      </c>
      <c r="AK2465" s="29">
        <f t="shared" si="501"/>
        <v>0.14030125523967321</v>
      </c>
      <c r="AL2465" s="25"/>
      <c r="AM2465" s="25"/>
      <c r="AN2465" s="25"/>
      <c r="AO2465" s="25"/>
      <c r="AP2465" s="45" t="str">
        <f t="shared" si="502"/>
        <v>20233</v>
      </c>
      <c r="AQ2465" s="45" t="str">
        <f t="shared" si="503"/>
        <v>20233RMB</v>
      </c>
    </row>
    <row r="2466" spans="1:43" s="15" customFormat="1">
      <c r="A2466" s="16" t="s">
        <v>41</v>
      </c>
      <c r="B2466" s="172">
        <v>2023</v>
      </c>
      <c r="C2466" s="172">
        <v>1</v>
      </c>
      <c r="D2466" s="57" t="str">
        <f t="shared" si="492"/>
        <v>Q4</v>
      </c>
      <c r="E2466" s="16" t="s">
        <v>41</v>
      </c>
      <c r="F2466" s="172">
        <v>2023</v>
      </c>
      <c r="G2466" s="172">
        <v>3</v>
      </c>
      <c r="H2466" s="175"/>
      <c r="I2466" s="57" t="str">
        <f t="shared" si="493"/>
        <v>Q4</v>
      </c>
      <c r="J2466" s="175" t="s">
        <v>2356</v>
      </c>
      <c r="K2466" s="175" t="s">
        <v>2357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94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78" t="str">
        <f t="shared" si="491"/>
        <v>1.13</v>
      </c>
      <c r="Z2466" s="26">
        <f t="shared" si="495"/>
        <v>1225000</v>
      </c>
      <c r="AA2466" s="16">
        <v>1.1299999999999999</v>
      </c>
      <c r="AB2466" s="35">
        <f t="shared" si="496"/>
        <v>1225000</v>
      </c>
      <c r="AC2466" s="27">
        <f t="shared" si="497"/>
        <v>124460</v>
      </c>
      <c r="AD2466" s="174">
        <v>0.1016</v>
      </c>
      <c r="AE2466" s="173">
        <f t="shared" si="498"/>
        <v>1</v>
      </c>
      <c r="AF2466" s="173">
        <f>IF(AND(COUNTIFS($J$18:J2466,J2466)=1,AE2466=1),1,"")</f>
        <v>1</v>
      </c>
      <c r="AG2466" s="173">
        <f>IF(C2466="","",IF(AND(COUNTIFS($J$18:J2466,J2466)=1,C2466&lt;&gt;""),1,""))</f>
        <v>1</v>
      </c>
      <c r="AH2466" s="173">
        <f>IF(G2466="","",IF(AND(COUNTIFS($J$18:J2466,J2466)=1,G2466&lt;&gt;""),1,""))</f>
        <v>1</v>
      </c>
      <c r="AI2466" s="28">
        <f t="shared" si="499"/>
        <v>33543315.897345133</v>
      </c>
      <c r="AJ2466" s="28">
        <f t="shared" si="500"/>
        <v>4706169.325298408</v>
      </c>
      <c r="AK2466" s="29">
        <f t="shared" si="501"/>
        <v>0.14030125523967321</v>
      </c>
      <c r="AL2466" s="25"/>
      <c r="AM2466" s="25"/>
      <c r="AN2466" s="25"/>
      <c r="AO2466" s="25"/>
      <c r="AP2466" s="45" t="str">
        <f t="shared" si="502"/>
        <v>20233</v>
      </c>
      <c r="AQ2466" s="45" t="str">
        <f t="shared" si="503"/>
        <v>20233RMB</v>
      </c>
    </row>
    <row r="2467" spans="1:43" s="15" customFormat="1">
      <c r="A2467" s="16" t="s">
        <v>41</v>
      </c>
      <c r="B2467" s="172">
        <v>2023</v>
      </c>
      <c r="C2467" s="172">
        <v>1</v>
      </c>
      <c r="D2467" s="57" t="str">
        <f t="shared" si="492"/>
        <v>Q4</v>
      </c>
      <c r="E2467" s="16" t="s">
        <v>41</v>
      </c>
      <c r="F2467" s="172">
        <v>2023</v>
      </c>
      <c r="G2467" s="172">
        <v>3</v>
      </c>
      <c r="H2467" s="175"/>
      <c r="I2467" s="57" t="str">
        <f t="shared" si="493"/>
        <v>Q4</v>
      </c>
      <c r="J2467" s="175" t="s">
        <v>2356</v>
      </c>
      <c r="K2467" s="175" t="s">
        <v>2357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94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78" t="str">
        <f t="shared" si="491"/>
        <v>1.13</v>
      </c>
      <c r="Z2467" s="26">
        <f t="shared" si="495"/>
        <v>1225000</v>
      </c>
      <c r="AA2467" s="16">
        <v>1.1299999999999999</v>
      </c>
      <c r="AB2467" s="35">
        <f t="shared" si="496"/>
        <v>1225000</v>
      </c>
      <c r="AC2467" s="27">
        <f t="shared" si="497"/>
        <v>124460</v>
      </c>
      <c r="AD2467" s="174">
        <v>0.1016</v>
      </c>
      <c r="AE2467" s="173">
        <f t="shared" si="498"/>
        <v>1</v>
      </c>
      <c r="AF2467" s="173" t="str">
        <f>IF(AND(COUNTIFS($J$18:J2467,J2467)=1,AE2467=1),1,"")</f>
        <v/>
      </c>
      <c r="AG2467" s="173" t="str">
        <f>IF(C2467="","",IF(AND(COUNTIFS($J$18:J2467,J2467)=1,C2467&lt;&gt;""),1,""))</f>
        <v/>
      </c>
      <c r="AH2467" s="173" t="str">
        <f>IF(G2467="","",IF(AND(COUNTIFS($J$18:J2467,J2467)=1,G2467&lt;&gt;""),1,""))</f>
        <v/>
      </c>
      <c r="AI2467" s="28">
        <f t="shared" si="499"/>
        <v>33543315.897345133</v>
      </c>
      <c r="AJ2467" s="28">
        <f t="shared" si="500"/>
        <v>4706169.325298408</v>
      </c>
      <c r="AK2467" s="29">
        <f t="shared" si="501"/>
        <v>0.14030125523967321</v>
      </c>
      <c r="AL2467" s="25"/>
      <c r="AM2467" s="25"/>
      <c r="AN2467" s="25"/>
      <c r="AO2467" s="25"/>
      <c r="AP2467" s="45" t="str">
        <f t="shared" si="502"/>
        <v>20233</v>
      </c>
      <c r="AQ2467" s="45" t="str">
        <f t="shared" si="503"/>
        <v>20233RMB</v>
      </c>
    </row>
    <row r="2468" spans="1:43" s="15" customFormat="1">
      <c r="A2468" s="16" t="s">
        <v>41</v>
      </c>
      <c r="B2468" s="172">
        <v>2023</v>
      </c>
      <c r="C2468" s="172">
        <v>1</v>
      </c>
      <c r="D2468" s="57" t="str">
        <f t="shared" si="492"/>
        <v>Q4</v>
      </c>
      <c r="E2468" s="16" t="s">
        <v>41</v>
      </c>
      <c r="F2468" s="172">
        <v>2023</v>
      </c>
      <c r="G2468" s="172">
        <v>3</v>
      </c>
      <c r="H2468" s="175"/>
      <c r="I2468" s="57" t="str">
        <f t="shared" si="493"/>
        <v>Q4</v>
      </c>
      <c r="J2468" s="175" t="s">
        <v>2356</v>
      </c>
      <c r="K2468" s="175" t="s">
        <v>2357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94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78" t="str">
        <f t="shared" si="491"/>
        <v>1.13</v>
      </c>
      <c r="Z2468" s="26">
        <f t="shared" si="495"/>
        <v>1225000</v>
      </c>
      <c r="AA2468" s="16">
        <v>1.1299999999999999</v>
      </c>
      <c r="AB2468" s="35">
        <f t="shared" si="496"/>
        <v>1225000</v>
      </c>
      <c r="AC2468" s="27">
        <f t="shared" si="497"/>
        <v>124460</v>
      </c>
      <c r="AD2468" s="174">
        <v>0.1016</v>
      </c>
      <c r="AE2468" s="173">
        <f t="shared" si="498"/>
        <v>1</v>
      </c>
      <c r="AF2468" s="173" t="str">
        <f>IF(AND(COUNTIFS($J$18:J2468,J2468)=1,AE2468=1),1,"")</f>
        <v/>
      </c>
      <c r="AG2468" s="173" t="str">
        <f>IF(C2468="","",IF(AND(COUNTIFS($J$18:J2468,J2468)=1,C2468&lt;&gt;""),1,""))</f>
        <v/>
      </c>
      <c r="AH2468" s="173" t="str">
        <f>IF(G2468="","",IF(AND(COUNTIFS($J$18:J2468,J2468)=1,G2468&lt;&gt;""),1,""))</f>
        <v/>
      </c>
      <c r="AI2468" s="28">
        <f t="shared" si="499"/>
        <v>33543315.897345133</v>
      </c>
      <c r="AJ2468" s="28">
        <f t="shared" si="500"/>
        <v>4706169.325298408</v>
      </c>
      <c r="AK2468" s="29">
        <f t="shared" si="501"/>
        <v>0.14030125523967321</v>
      </c>
      <c r="AL2468" s="25"/>
      <c r="AM2468" s="25"/>
      <c r="AN2468" s="25"/>
      <c r="AO2468" s="25"/>
      <c r="AP2468" s="45" t="str">
        <f t="shared" si="502"/>
        <v>20233</v>
      </c>
      <c r="AQ2468" s="45" t="str">
        <f t="shared" si="503"/>
        <v>20233RMB</v>
      </c>
    </row>
    <row r="2469" spans="1:43" s="15" customFormat="1">
      <c r="A2469" s="16" t="s">
        <v>41</v>
      </c>
      <c r="B2469" s="172">
        <v>2023</v>
      </c>
      <c r="C2469" s="172">
        <v>2</v>
      </c>
      <c r="D2469" s="57" t="str">
        <f t="shared" si="492"/>
        <v>Q4</v>
      </c>
      <c r="E2469" s="16" t="s">
        <v>41</v>
      </c>
      <c r="F2469" s="172">
        <v>2023</v>
      </c>
      <c r="G2469" s="172">
        <v>3</v>
      </c>
      <c r="H2469" s="175"/>
      <c r="I2469" s="57" t="str">
        <f t="shared" si="493"/>
        <v>Q4</v>
      </c>
      <c r="J2469" s="175" t="s">
        <v>2358</v>
      </c>
      <c r="K2469" s="175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94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78" t="str">
        <f t="shared" si="491"/>
        <v>1.13</v>
      </c>
      <c r="Z2469" s="26">
        <f t="shared" si="495"/>
        <v>415000</v>
      </c>
      <c r="AA2469" s="16">
        <v>1.1299999999999999</v>
      </c>
      <c r="AB2469" s="35">
        <f t="shared" si="496"/>
        <v>415000</v>
      </c>
      <c r="AC2469" s="27">
        <f t="shared" si="497"/>
        <v>29921.5</v>
      </c>
      <c r="AD2469" s="174">
        <v>7.2099999999999997E-2</v>
      </c>
      <c r="AE2469" s="173">
        <f t="shared" si="498"/>
        <v>0</v>
      </c>
      <c r="AF2469" s="173" t="str">
        <f>IF(AND(COUNTIFS($J$18:J2469,J2469)=1,AE2469=1),1,"")</f>
        <v/>
      </c>
      <c r="AG2469" s="173">
        <f>IF(C2469="","",IF(AND(COUNTIFS($J$18:J2469,J2469)=1,C2469&lt;&gt;""),1,""))</f>
        <v>1</v>
      </c>
      <c r="AH2469" s="173">
        <f>IF(G2469="","",IF(AND(COUNTIFS($J$18:J2469,J2469)=1,G2469&lt;&gt;""),1,""))</f>
        <v>1</v>
      </c>
      <c r="AI2469" s="28">
        <f t="shared" si="499"/>
        <v>33543315.897345133</v>
      </c>
      <c r="AJ2469" s="28">
        <f t="shared" si="500"/>
        <v>4706169.325298408</v>
      </c>
      <c r="AK2469" s="29">
        <f t="shared" si="501"/>
        <v>0.14030125523967321</v>
      </c>
      <c r="AL2469" s="25"/>
      <c r="AM2469" s="25"/>
      <c r="AN2469" s="25"/>
      <c r="AO2469" s="25"/>
      <c r="AP2469" s="45" t="str">
        <f t="shared" si="502"/>
        <v>20233</v>
      </c>
      <c r="AQ2469" s="45" t="str">
        <f t="shared" si="503"/>
        <v>20233RMB</v>
      </c>
    </row>
    <row r="2470" spans="1:43" s="15" customFormat="1">
      <c r="A2470" s="16" t="s">
        <v>41</v>
      </c>
      <c r="B2470" s="172">
        <v>2023</v>
      </c>
      <c r="C2470" s="172">
        <v>2</v>
      </c>
      <c r="D2470" s="57" t="str">
        <f t="shared" si="492"/>
        <v>Q4</v>
      </c>
      <c r="E2470" s="16" t="s">
        <v>41</v>
      </c>
      <c r="F2470" s="172">
        <v>2023</v>
      </c>
      <c r="G2470" s="172">
        <v>3</v>
      </c>
      <c r="H2470" s="175"/>
      <c r="I2470" s="57" t="str">
        <f t="shared" si="493"/>
        <v>Q4</v>
      </c>
      <c r="J2470" s="175" t="s">
        <v>2358</v>
      </c>
      <c r="K2470" s="175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94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78" t="str">
        <f t="shared" si="491"/>
        <v>1.13</v>
      </c>
      <c r="Z2470" s="26">
        <f t="shared" si="495"/>
        <v>415000</v>
      </c>
      <c r="AA2470" s="16">
        <v>1.1299999999999999</v>
      </c>
      <c r="AB2470" s="35">
        <f t="shared" si="496"/>
        <v>415000</v>
      </c>
      <c r="AC2470" s="27">
        <f t="shared" si="497"/>
        <v>29921.5</v>
      </c>
      <c r="AD2470" s="174">
        <v>7.2099999999999997E-2</v>
      </c>
      <c r="AE2470" s="173">
        <f t="shared" si="498"/>
        <v>0</v>
      </c>
      <c r="AF2470" s="173" t="str">
        <f>IF(AND(COUNTIFS($J$18:J2470,J2470)=1,AE2470=1),1,"")</f>
        <v/>
      </c>
      <c r="AG2470" s="173" t="str">
        <f>IF(C2470="","",IF(AND(COUNTIFS($J$18:J2470,J2470)=1,C2470&lt;&gt;""),1,""))</f>
        <v/>
      </c>
      <c r="AH2470" s="173" t="str">
        <f>IF(G2470="","",IF(AND(COUNTIFS($J$18:J2470,J2470)=1,G2470&lt;&gt;""),1,""))</f>
        <v/>
      </c>
      <c r="AI2470" s="28">
        <f t="shared" si="499"/>
        <v>33543315.897345133</v>
      </c>
      <c r="AJ2470" s="28">
        <f t="shared" si="500"/>
        <v>4706169.325298408</v>
      </c>
      <c r="AK2470" s="29">
        <f t="shared" si="501"/>
        <v>0.14030125523967321</v>
      </c>
      <c r="AL2470" s="25"/>
      <c r="AM2470" s="25"/>
      <c r="AN2470" s="25"/>
      <c r="AO2470" s="25"/>
      <c r="AP2470" s="45" t="str">
        <f t="shared" si="502"/>
        <v>20233</v>
      </c>
      <c r="AQ2470" s="45" t="str">
        <f t="shared" si="503"/>
        <v>20233RMB</v>
      </c>
    </row>
    <row r="2471" spans="1:43" s="15" customFormat="1">
      <c r="A2471" s="16" t="s">
        <v>41</v>
      </c>
      <c r="B2471" s="172">
        <v>2023</v>
      </c>
      <c r="C2471" s="172">
        <v>2</v>
      </c>
      <c r="D2471" s="57" t="str">
        <f t="shared" si="492"/>
        <v>Q4</v>
      </c>
      <c r="E2471" s="16" t="s">
        <v>41</v>
      </c>
      <c r="F2471" s="172">
        <v>2023</v>
      </c>
      <c r="G2471" s="172">
        <v>3</v>
      </c>
      <c r="H2471" s="175"/>
      <c r="I2471" s="57" t="str">
        <f t="shared" si="493"/>
        <v>Q4</v>
      </c>
      <c r="J2471" s="175" t="s">
        <v>2358</v>
      </c>
      <c r="K2471" s="175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94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78" t="str">
        <f t="shared" si="491"/>
        <v>1.13</v>
      </c>
      <c r="Z2471" s="26">
        <f t="shared" si="495"/>
        <v>415000</v>
      </c>
      <c r="AA2471" s="16">
        <v>1.1299999999999999</v>
      </c>
      <c r="AB2471" s="35">
        <f t="shared" si="496"/>
        <v>415000</v>
      </c>
      <c r="AC2471" s="27">
        <f t="shared" si="497"/>
        <v>29921.5</v>
      </c>
      <c r="AD2471" s="174">
        <v>7.2099999999999997E-2</v>
      </c>
      <c r="AE2471" s="173">
        <f t="shared" si="498"/>
        <v>0</v>
      </c>
      <c r="AF2471" s="173" t="str">
        <f>IF(AND(COUNTIFS($J$18:J2471,J2471)=1,AE2471=1),1,"")</f>
        <v/>
      </c>
      <c r="AG2471" s="173" t="str">
        <f>IF(C2471="","",IF(AND(COUNTIFS($J$18:J2471,J2471)=1,C2471&lt;&gt;""),1,""))</f>
        <v/>
      </c>
      <c r="AH2471" s="173" t="str">
        <f>IF(G2471="","",IF(AND(COUNTIFS($J$18:J2471,J2471)=1,G2471&lt;&gt;""),1,""))</f>
        <v/>
      </c>
      <c r="AI2471" s="28">
        <f t="shared" si="499"/>
        <v>33543315.897345133</v>
      </c>
      <c r="AJ2471" s="28">
        <f t="shared" si="500"/>
        <v>4706169.325298408</v>
      </c>
      <c r="AK2471" s="29">
        <f t="shared" si="501"/>
        <v>0.14030125523967321</v>
      </c>
      <c r="AL2471" s="25"/>
      <c r="AM2471" s="25"/>
      <c r="AN2471" s="25"/>
      <c r="AO2471" s="25"/>
      <c r="AP2471" s="45" t="str">
        <f t="shared" si="502"/>
        <v>20233</v>
      </c>
      <c r="AQ2471" s="45" t="str">
        <f t="shared" si="503"/>
        <v>20233RMB</v>
      </c>
    </row>
    <row r="2472" spans="1:43" s="15" customFormat="1">
      <c r="A2472" s="16" t="s">
        <v>41</v>
      </c>
      <c r="B2472" s="172">
        <v>2023</v>
      </c>
      <c r="C2472" s="172">
        <v>2</v>
      </c>
      <c r="D2472" s="57" t="str">
        <f t="shared" si="492"/>
        <v>Q4</v>
      </c>
      <c r="E2472" s="16" t="s">
        <v>41</v>
      </c>
      <c r="F2472" s="172">
        <v>2023</v>
      </c>
      <c r="G2472" s="172">
        <v>3</v>
      </c>
      <c r="H2472" s="175"/>
      <c r="I2472" s="57" t="str">
        <f t="shared" si="493"/>
        <v>Q4</v>
      </c>
      <c r="J2472" s="175" t="s">
        <v>2359</v>
      </c>
      <c r="K2472" s="175" t="s">
        <v>2360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94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78" t="str">
        <f t="shared" si="491"/>
        <v>1</v>
      </c>
      <c r="Z2472" s="26">
        <f t="shared" si="495"/>
        <v>91263</v>
      </c>
      <c r="AA2472" s="16">
        <v>7.8</v>
      </c>
      <c r="AB2472" s="35">
        <f t="shared" si="496"/>
        <v>711851.4</v>
      </c>
      <c r="AC2472" s="27">
        <f t="shared" si="497"/>
        <v>152905.68072</v>
      </c>
      <c r="AD2472" s="174">
        <v>0.21479999999999999</v>
      </c>
      <c r="AE2472" s="173">
        <f t="shared" si="498"/>
        <v>1</v>
      </c>
      <c r="AF2472" s="173">
        <f>IF(AND(COUNTIFS($J$18:J2472,J2472)=1,AE2472=1),1,"")</f>
        <v>1</v>
      </c>
      <c r="AG2472" s="173">
        <f>IF(C2472="","",IF(AND(COUNTIFS($J$18:J2472,J2472)=1,C2472&lt;&gt;""),1,""))</f>
        <v>1</v>
      </c>
      <c r="AH2472" s="173">
        <f>IF(G2472="","",IF(AND(COUNTIFS($J$18:J2472,J2472)=1,G2472&lt;&gt;""),1,""))</f>
        <v>1</v>
      </c>
      <c r="AI2472" s="28">
        <f t="shared" si="499"/>
        <v>33543315.897345133</v>
      </c>
      <c r="AJ2472" s="28">
        <f t="shared" si="500"/>
        <v>4706169.325298408</v>
      </c>
      <c r="AK2472" s="29">
        <f t="shared" si="501"/>
        <v>0.14030125523967321</v>
      </c>
      <c r="AL2472" s="25"/>
      <c r="AM2472" s="25"/>
      <c r="AN2472" s="25"/>
      <c r="AO2472" s="25"/>
      <c r="AP2472" s="45" t="str">
        <f t="shared" si="502"/>
        <v>20233</v>
      </c>
      <c r="AQ2472" s="45" t="str">
        <f t="shared" si="503"/>
        <v>20233USD</v>
      </c>
    </row>
    <row r="2473" spans="1:43" s="15" customFormat="1">
      <c r="A2473" s="16" t="s">
        <v>41</v>
      </c>
      <c r="B2473" s="172">
        <v>2023</v>
      </c>
      <c r="C2473" s="172">
        <v>2</v>
      </c>
      <c r="D2473" s="57" t="str">
        <f t="shared" si="492"/>
        <v>Q4</v>
      </c>
      <c r="E2473" s="16" t="s">
        <v>41</v>
      </c>
      <c r="F2473" s="172">
        <v>2023</v>
      </c>
      <c r="G2473" s="172">
        <v>3</v>
      </c>
      <c r="H2473" s="175"/>
      <c r="I2473" s="57" t="str">
        <f t="shared" si="493"/>
        <v>Q4</v>
      </c>
      <c r="J2473" s="175" t="s">
        <v>2359</v>
      </c>
      <c r="K2473" s="175" t="s">
        <v>2360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94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78" t="str">
        <f t="shared" si="491"/>
        <v>1</v>
      </c>
      <c r="Z2473" s="26">
        <f t="shared" si="495"/>
        <v>91263</v>
      </c>
      <c r="AA2473" s="16">
        <v>7.8</v>
      </c>
      <c r="AB2473" s="35">
        <f t="shared" si="496"/>
        <v>711851.4</v>
      </c>
      <c r="AC2473" s="27">
        <f t="shared" si="497"/>
        <v>152905.68072</v>
      </c>
      <c r="AD2473" s="174">
        <v>0.21479999999999999</v>
      </c>
      <c r="AE2473" s="173">
        <f t="shared" si="498"/>
        <v>1</v>
      </c>
      <c r="AF2473" s="173" t="str">
        <f>IF(AND(COUNTIFS($J$18:J2473,J2473)=1,AE2473=1),1,"")</f>
        <v/>
      </c>
      <c r="AG2473" s="173" t="str">
        <f>IF(C2473="","",IF(AND(COUNTIFS($J$18:J2473,J2473)=1,C2473&lt;&gt;""),1,""))</f>
        <v/>
      </c>
      <c r="AH2473" s="173" t="str">
        <f>IF(G2473="","",IF(AND(COUNTIFS($J$18:J2473,J2473)=1,G2473&lt;&gt;""),1,""))</f>
        <v/>
      </c>
      <c r="AI2473" s="28">
        <f t="shared" si="499"/>
        <v>33543315.897345133</v>
      </c>
      <c r="AJ2473" s="28">
        <f t="shared" si="500"/>
        <v>4706169.325298408</v>
      </c>
      <c r="AK2473" s="29">
        <f t="shared" si="501"/>
        <v>0.14030125523967321</v>
      </c>
      <c r="AL2473" s="25"/>
      <c r="AM2473" s="25"/>
      <c r="AN2473" s="25"/>
      <c r="AO2473" s="25"/>
      <c r="AP2473" s="45" t="str">
        <f t="shared" si="502"/>
        <v>20233</v>
      </c>
      <c r="AQ2473" s="45" t="str">
        <f t="shared" si="503"/>
        <v>20233USD</v>
      </c>
    </row>
    <row r="2474" spans="1:43" s="15" customFormat="1">
      <c r="A2474" s="16" t="s">
        <v>41</v>
      </c>
      <c r="B2474" s="172">
        <v>2023</v>
      </c>
      <c r="C2474" s="172">
        <v>2</v>
      </c>
      <c r="D2474" s="57" t="str">
        <f t="shared" si="492"/>
        <v>Q4</v>
      </c>
      <c r="E2474" s="16" t="s">
        <v>41</v>
      </c>
      <c r="F2474" s="172">
        <v>2023</v>
      </c>
      <c r="G2474" s="172">
        <v>3</v>
      </c>
      <c r="H2474" s="175"/>
      <c r="I2474" s="57" t="str">
        <f t="shared" si="493"/>
        <v>Q4</v>
      </c>
      <c r="J2474" s="175" t="s">
        <v>2361</v>
      </c>
      <c r="K2474" s="175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94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78" t="str">
        <f t="shared" si="491"/>
        <v>1.13</v>
      </c>
      <c r="Z2474" s="26">
        <f t="shared" si="495"/>
        <v>415000</v>
      </c>
      <c r="AA2474" s="16">
        <v>1.1299999999999999</v>
      </c>
      <c r="AB2474" s="35">
        <f t="shared" si="496"/>
        <v>415000</v>
      </c>
      <c r="AC2474" s="27">
        <f t="shared" si="497"/>
        <v>30212</v>
      </c>
      <c r="AD2474" s="174">
        <v>7.2800000000000004E-2</v>
      </c>
      <c r="AE2474" s="173">
        <f t="shared" si="498"/>
        <v>0</v>
      </c>
      <c r="AF2474" s="173" t="str">
        <f>IF(AND(COUNTIFS($J$18:J2474,J2474)=1,AE2474=1),1,"")</f>
        <v/>
      </c>
      <c r="AG2474" s="173">
        <f>IF(C2474="","",IF(AND(COUNTIFS($J$18:J2474,J2474)=1,C2474&lt;&gt;""),1,""))</f>
        <v>1</v>
      </c>
      <c r="AH2474" s="173">
        <f>IF(G2474="","",IF(AND(COUNTIFS($J$18:J2474,J2474)=1,G2474&lt;&gt;""),1,""))</f>
        <v>1</v>
      </c>
      <c r="AI2474" s="28">
        <f t="shared" si="499"/>
        <v>33543315.897345133</v>
      </c>
      <c r="AJ2474" s="28">
        <f t="shared" si="500"/>
        <v>4706169.325298408</v>
      </c>
      <c r="AK2474" s="29">
        <f t="shared" si="501"/>
        <v>0.14030125523967321</v>
      </c>
      <c r="AL2474" s="25"/>
      <c r="AM2474" s="25"/>
      <c r="AN2474" s="25"/>
      <c r="AO2474" s="25"/>
      <c r="AP2474" s="45" t="str">
        <f t="shared" si="502"/>
        <v>20233</v>
      </c>
      <c r="AQ2474" s="45" t="str">
        <f t="shared" si="503"/>
        <v>20233RMB</v>
      </c>
    </row>
    <row r="2475" spans="1:43" s="15" customFormat="1">
      <c r="A2475" s="16" t="s">
        <v>41</v>
      </c>
      <c r="B2475" s="172">
        <v>2023</v>
      </c>
      <c r="C2475" s="172">
        <v>2</v>
      </c>
      <c r="D2475" s="57" t="str">
        <f t="shared" si="492"/>
        <v>Q4</v>
      </c>
      <c r="E2475" s="16" t="s">
        <v>41</v>
      </c>
      <c r="F2475" s="172">
        <v>2023</v>
      </c>
      <c r="G2475" s="172">
        <v>3</v>
      </c>
      <c r="H2475" s="175"/>
      <c r="I2475" s="57" t="str">
        <f t="shared" si="493"/>
        <v>Q4</v>
      </c>
      <c r="J2475" s="175" t="s">
        <v>2362</v>
      </c>
      <c r="K2475" s="175" t="s">
        <v>2363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94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78" t="str">
        <f t="shared" ref="Y2475:Y2538" si="504">IF(W2475="RMB","1.13", "1")</f>
        <v>1.13</v>
      </c>
      <c r="Z2475" s="26">
        <f t="shared" si="495"/>
        <v>400000</v>
      </c>
      <c r="AA2475" s="16">
        <v>1.1299999999999999</v>
      </c>
      <c r="AB2475" s="35">
        <f t="shared" si="496"/>
        <v>400000</v>
      </c>
      <c r="AC2475" s="27">
        <f t="shared" si="497"/>
        <v>41360</v>
      </c>
      <c r="AD2475" s="174">
        <v>0.10340000000000001</v>
      </c>
      <c r="AE2475" s="173">
        <f t="shared" si="498"/>
        <v>0</v>
      </c>
      <c r="AF2475" s="173" t="str">
        <f>IF(AND(COUNTIFS($J$18:J2475,J2475)=1,AE2475=1),1,"")</f>
        <v/>
      </c>
      <c r="AG2475" s="173">
        <f>IF(C2475="","",IF(AND(COUNTIFS($J$18:J2475,J2475)=1,C2475&lt;&gt;""),1,""))</f>
        <v>1</v>
      </c>
      <c r="AH2475" s="173">
        <f>IF(G2475="","",IF(AND(COUNTIFS($J$18:J2475,J2475)=1,G2475&lt;&gt;""),1,""))</f>
        <v>1</v>
      </c>
      <c r="AI2475" s="28">
        <f t="shared" si="499"/>
        <v>33543315.897345133</v>
      </c>
      <c r="AJ2475" s="28">
        <f t="shared" si="500"/>
        <v>4706169.325298408</v>
      </c>
      <c r="AK2475" s="29">
        <f t="shared" si="501"/>
        <v>0.14030125523967321</v>
      </c>
      <c r="AL2475" s="25"/>
      <c r="AM2475" s="25"/>
      <c r="AN2475" s="25"/>
      <c r="AO2475" s="25"/>
      <c r="AP2475" s="45" t="str">
        <f t="shared" si="502"/>
        <v>20233</v>
      </c>
      <c r="AQ2475" s="45" t="str">
        <f t="shared" si="503"/>
        <v>20233RMB</v>
      </c>
    </row>
    <row r="2476" spans="1:43" s="15" customFormat="1">
      <c r="A2476" s="16" t="s">
        <v>41</v>
      </c>
      <c r="B2476" s="172">
        <v>2023</v>
      </c>
      <c r="C2476" s="172">
        <v>2</v>
      </c>
      <c r="D2476" s="57" t="str">
        <f t="shared" si="492"/>
        <v>Q4</v>
      </c>
      <c r="E2476" s="16" t="s">
        <v>41</v>
      </c>
      <c r="F2476" s="172">
        <v>2023</v>
      </c>
      <c r="G2476" s="172">
        <v>3</v>
      </c>
      <c r="H2476" s="175"/>
      <c r="I2476" s="57" t="str">
        <f t="shared" si="493"/>
        <v>Q4</v>
      </c>
      <c r="J2476" s="175" t="s">
        <v>2362</v>
      </c>
      <c r="K2476" s="175" t="s">
        <v>2363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94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78" t="str">
        <f t="shared" si="504"/>
        <v>1.13</v>
      </c>
      <c r="Z2476" s="26">
        <f t="shared" si="495"/>
        <v>700000</v>
      </c>
      <c r="AA2476" s="16">
        <v>1.1299999999999999</v>
      </c>
      <c r="AB2476" s="35">
        <f t="shared" si="496"/>
        <v>700000</v>
      </c>
      <c r="AC2476" s="27">
        <f t="shared" si="497"/>
        <v>72380</v>
      </c>
      <c r="AD2476" s="174">
        <v>0.10340000000000001</v>
      </c>
      <c r="AE2476" s="173">
        <f t="shared" si="498"/>
        <v>0</v>
      </c>
      <c r="AF2476" s="173" t="str">
        <f>IF(AND(COUNTIFS($J$18:J2476,J2476)=1,AE2476=1),1,"")</f>
        <v/>
      </c>
      <c r="AG2476" s="173" t="str">
        <f>IF(C2476="","",IF(AND(COUNTIFS($J$18:J2476,J2476)=1,C2476&lt;&gt;""),1,""))</f>
        <v/>
      </c>
      <c r="AH2476" s="173" t="str">
        <f>IF(G2476="","",IF(AND(COUNTIFS($J$18:J2476,J2476)=1,G2476&lt;&gt;""),1,""))</f>
        <v/>
      </c>
      <c r="AI2476" s="28">
        <f t="shared" si="499"/>
        <v>33543315.897345133</v>
      </c>
      <c r="AJ2476" s="28">
        <f t="shared" si="500"/>
        <v>4706169.325298408</v>
      </c>
      <c r="AK2476" s="29">
        <f t="shared" si="501"/>
        <v>0.14030125523967321</v>
      </c>
      <c r="AL2476" s="25"/>
      <c r="AM2476" s="25"/>
      <c r="AN2476" s="25"/>
      <c r="AO2476" s="25"/>
      <c r="AP2476" s="45" t="str">
        <f t="shared" si="502"/>
        <v>20233</v>
      </c>
      <c r="AQ2476" s="45" t="str">
        <f t="shared" si="503"/>
        <v>20233RMB</v>
      </c>
    </row>
    <row r="2477" spans="1:43" s="15" customFormat="1">
      <c r="A2477" s="16" t="s">
        <v>41</v>
      </c>
      <c r="B2477" s="172">
        <v>2023</v>
      </c>
      <c r="C2477" s="172">
        <v>2</v>
      </c>
      <c r="D2477" s="57" t="str">
        <f t="shared" si="492"/>
        <v>Q4</v>
      </c>
      <c r="E2477" s="16" t="s">
        <v>41</v>
      </c>
      <c r="F2477" s="172">
        <v>2023</v>
      </c>
      <c r="G2477" s="172">
        <v>3</v>
      </c>
      <c r="H2477" s="175"/>
      <c r="I2477" s="57" t="str">
        <f t="shared" si="493"/>
        <v>Q4</v>
      </c>
      <c r="J2477" s="175" t="s">
        <v>2364</v>
      </c>
      <c r="K2477" s="175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94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78" t="str">
        <f t="shared" si="504"/>
        <v>1.13</v>
      </c>
      <c r="Z2477" s="26">
        <f t="shared" si="495"/>
        <v>720000</v>
      </c>
      <c r="AA2477" s="16">
        <v>1.1299999999999999</v>
      </c>
      <c r="AB2477" s="35">
        <f t="shared" si="496"/>
        <v>720000</v>
      </c>
      <c r="AC2477" s="27">
        <f t="shared" si="497"/>
        <v>131328</v>
      </c>
      <c r="AD2477" s="174">
        <v>0.18240000000000001</v>
      </c>
      <c r="AE2477" s="173">
        <f t="shared" si="498"/>
        <v>0</v>
      </c>
      <c r="AF2477" s="173" t="str">
        <f>IF(AND(COUNTIFS($J$18:J2477,J2477)=1,AE2477=1),1,"")</f>
        <v/>
      </c>
      <c r="AG2477" s="173">
        <f>IF(C2477="","",IF(AND(COUNTIFS($J$18:J2477,J2477)=1,C2477&lt;&gt;""),1,""))</f>
        <v>1</v>
      </c>
      <c r="AH2477" s="173">
        <f>IF(G2477="","",IF(AND(COUNTIFS($J$18:J2477,J2477)=1,G2477&lt;&gt;""),1,""))</f>
        <v>1</v>
      </c>
      <c r="AI2477" s="28">
        <f t="shared" si="499"/>
        <v>33543315.897345133</v>
      </c>
      <c r="AJ2477" s="28">
        <f t="shared" si="500"/>
        <v>4706169.325298408</v>
      </c>
      <c r="AK2477" s="29">
        <f t="shared" si="501"/>
        <v>0.14030125523967321</v>
      </c>
      <c r="AL2477" s="25"/>
      <c r="AM2477" s="25"/>
      <c r="AN2477" s="25"/>
      <c r="AO2477" s="25"/>
      <c r="AP2477" s="45" t="str">
        <f t="shared" si="502"/>
        <v>20233</v>
      </c>
      <c r="AQ2477" s="45" t="str">
        <f t="shared" si="503"/>
        <v>20233RMB</v>
      </c>
    </row>
    <row r="2478" spans="1:43" s="15" customFormat="1">
      <c r="A2478" s="16" t="s">
        <v>41</v>
      </c>
      <c r="B2478" s="172">
        <v>2023</v>
      </c>
      <c r="C2478" s="172">
        <v>2</v>
      </c>
      <c r="D2478" s="57" t="str">
        <f t="shared" si="492"/>
        <v>Q4</v>
      </c>
      <c r="E2478" s="16" t="s">
        <v>41</v>
      </c>
      <c r="F2478" s="172">
        <v>2023</v>
      </c>
      <c r="G2478" s="172">
        <v>3</v>
      </c>
      <c r="H2478" s="175"/>
      <c r="I2478" s="57" t="str">
        <f t="shared" si="493"/>
        <v>Q4</v>
      </c>
      <c r="J2478" s="175" t="s">
        <v>2364</v>
      </c>
      <c r="K2478" s="175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94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78" t="str">
        <f t="shared" si="504"/>
        <v>1.13</v>
      </c>
      <c r="Z2478" s="26">
        <f t="shared" si="495"/>
        <v>430000</v>
      </c>
      <c r="AA2478" s="16">
        <v>1.1299999999999999</v>
      </c>
      <c r="AB2478" s="35">
        <f t="shared" si="496"/>
        <v>430000</v>
      </c>
      <c r="AC2478" s="27">
        <f t="shared" si="497"/>
        <v>78432</v>
      </c>
      <c r="AD2478" s="174">
        <v>0.18240000000000001</v>
      </c>
      <c r="AE2478" s="173">
        <f t="shared" si="498"/>
        <v>0</v>
      </c>
      <c r="AF2478" s="173" t="str">
        <f>IF(AND(COUNTIFS($J$18:J2478,J2478)=1,AE2478=1),1,"")</f>
        <v/>
      </c>
      <c r="AG2478" s="173" t="str">
        <f>IF(C2478="","",IF(AND(COUNTIFS($J$18:J2478,J2478)=1,C2478&lt;&gt;""),1,""))</f>
        <v/>
      </c>
      <c r="AH2478" s="173" t="str">
        <f>IF(G2478="","",IF(AND(COUNTIFS($J$18:J2478,J2478)=1,G2478&lt;&gt;""),1,""))</f>
        <v/>
      </c>
      <c r="AI2478" s="28">
        <f t="shared" si="499"/>
        <v>33543315.897345133</v>
      </c>
      <c r="AJ2478" s="28">
        <f t="shared" si="500"/>
        <v>4706169.325298408</v>
      </c>
      <c r="AK2478" s="29">
        <f t="shared" si="501"/>
        <v>0.14030125523967321</v>
      </c>
      <c r="AL2478" s="25"/>
      <c r="AM2478" s="25"/>
      <c r="AN2478" s="25"/>
      <c r="AO2478" s="25"/>
      <c r="AP2478" s="45" t="str">
        <f t="shared" si="502"/>
        <v>20233</v>
      </c>
      <c r="AQ2478" s="45" t="str">
        <f t="shared" si="503"/>
        <v>20233RMB</v>
      </c>
    </row>
    <row r="2479" spans="1:43" s="15" customFormat="1">
      <c r="A2479" s="16" t="s">
        <v>41</v>
      </c>
      <c r="B2479" s="172">
        <v>2023</v>
      </c>
      <c r="C2479" s="172">
        <v>2</v>
      </c>
      <c r="D2479" s="57" t="str">
        <f t="shared" si="492"/>
        <v>Q4</v>
      </c>
      <c r="E2479" s="16" t="s">
        <v>41</v>
      </c>
      <c r="F2479" s="172">
        <v>2023</v>
      </c>
      <c r="G2479" s="172">
        <v>3</v>
      </c>
      <c r="H2479" s="175"/>
      <c r="I2479" s="57" t="str">
        <f t="shared" si="493"/>
        <v>Q4</v>
      </c>
      <c r="J2479" s="175" t="s">
        <v>2365</v>
      </c>
      <c r="K2479" s="175" t="s">
        <v>2366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94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78" t="str">
        <f t="shared" si="504"/>
        <v>1.13</v>
      </c>
      <c r="Z2479" s="26">
        <f t="shared" si="495"/>
        <v>520000</v>
      </c>
      <c r="AA2479" s="16">
        <v>1.1299999999999999</v>
      </c>
      <c r="AB2479" s="35">
        <f t="shared" si="496"/>
        <v>520000</v>
      </c>
      <c r="AC2479" s="27">
        <f t="shared" si="497"/>
        <v>71240</v>
      </c>
      <c r="AD2479" s="174">
        <v>0.13700000000000001</v>
      </c>
      <c r="AE2479" s="173">
        <f t="shared" si="498"/>
        <v>0</v>
      </c>
      <c r="AF2479" s="173" t="str">
        <f>IF(AND(COUNTIFS($J$18:J2479,J2479)=1,AE2479=1),1,"")</f>
        <v/>
      </c>
      <c r="AG2479" s="173">
        <f>IF(C2479="","",IF(AND(COUNTIFS($J$18:J2479,J2479)=1,C2479&lt;&gt;""),1,""))</f>
        <v>1</v>
      </c>
      <c r="AH2479" s="173">
        <f>IF(G2479="","",IF(AND(COUNTIFS($J$18:J2479,J2479)=1,G2479&lt;&gt;""),1,""))</f>
        <v>1</v>
      </c>
      <c r="AI2479" s="28">
        <f t="shared" si="499"/>
        <v>33543315.897345133</v>
      </c>
      <c r="AJ2479" s="28">
        <f t="shared" si="500"/>
        <v>4706169.325298408</v>
      </c>
      <c r="AK2479" s="29">
        <f t="shared" si="501"/>
        <v>0.14030125523967321</v>
      </c>
      <c r="AL2479" s="25"/>
      <c r="AM2479" s="25"/>
      <c r="AN2479" s="25"/>
      <c r="AO2479" s="25"/>
      <c r="AP2479" s="45" t="str">
        <f t="shared" si="502"/>
        <v>20233</v>
      </c>
      <c r="AQ2479" s="45" t="str">
        <f t="shared" si="503"/>
        <v>20233RMB</v>
      </c>
    </row>
    <row r="2480" spans="1:43" s="15" customFormat="1">
      <c r="A2480" s="16" t="s">
        <v>41</v>
      </c>
      <c r="B2480" s="172">
        <v>2023</v>
      </c>
      <c r="C2480" s="172">
        <v>2</v>
      </c>
      <c r="D2480" s="57" t="str">
        <f t="shared" si="492"/>
        <v>Q4</v>
      </c>
      <c r="E2480" s="16" t="s">
        <v>41</v>
      </c>
      <c r="F2480" s="172">
        <v>2023</v>
      </c>
      <c r="G2480" s="172">
        <v>3</v>
      </c>
      <c r="H2480" s="175"/>
      <c r="I2480" s="57" t="str">
        <f t="shared" si="493"/>
        <v>Q4</v>
      </c>
      <c r="J2480" s="175" t="s">
        <v>2367</v>
      </c>
      <c r="K2480" s="175" t="s">
        <v>2368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94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78" t="str">
        <f t="shared" si="504"/>
        <v>1.13</v>
      </c>
      <c r="Z2480" s="26">
        <f t="shared" si="495"/>
        <v>700000</v>
      </c>
      <c r="AA2480" s="16">
        <v>1.1299999999999999</v>
      </c>
      <c r="AB2480" s="35">
        <f t="shared" si="496"/>
        <v>700000</v>
      </c>
      <c r="AC2480" s="27">
        <f t="shared" si="497"/>
        <v>107590</v>
      </c>
      <c r="AD2480" s="174">
        <v>0.1537</v>
      </c>
      <c r="AE2480" s="173">
        <f t="shared" si="498"/>
        <v>0</v>
      </c>
      <c r="AF2480" s="173" t="str">
        <f>IF(AND(COUNTIFS($J$18:J2480,J2480)=1,AE2480=1),1,"")</f>
        <v/>
      </c>
      <c r="AG2480" s="173">
        <f>IF(C2480="","",IF(AND(COUNTIFS($J$18:J2480,J2480)=1,C2480&lt;&gt;""),1,""))</f>
        <v>1</v>
      </c>
      <c r="AH2480" s="173">
        <f>IF(G2480="","",IF(AND(COUNTIFS($J$18:J2480,J2480)=1,G2480&lt;&gt;""),1,""))</f>
        <v>1</v>
      </c>
      <c r="AI2480" s="28">
        <f t="shared" si="499"/>
        <v>33543315.897345133</v>
      </c>
      <c r="AJ2480" s="28">
        <f t="shared" si="500"/>
        <v>4706169.325298408</v>
      </c>
      <c r="AK2480" s="29">
        <f t="shared" si="501"/>
        <v>0.14030125523967321</v>
      </c>
      <c r="AL2480" s="25"/>
      <c r="AM2480" s="25"/>
      <c r="AN2480" s="25"/>
      <c r="AO2480" s="25"/>
      <c r="AP2480" s="45" t="str">
        <f t="shared" si="502"/>
        <v>20233</v>
      </c>
      <c r="AQ2480" s="45" t="str">
        <f t="shared" si="503"/>
        <v>20233RMB</v>
      </c>
    </row>
    <row r="2481" spans="1:43" s="15" customFormat="1">
      <c r="A2481" s="16" t="s">
        <v>41</v>
      </c>
      <c r="B2481" s="172">
        <v>2023</v>
      </c>
      <c r="C2481" s="172">
        <v>3</v>
      </c>
      <c r="D2481" s="57" t="str">
        <f t="shared" si="492"/>
        <v>Q4</v>
      </c>
      <c r="E2481" s="16" t="s">
        <v>41</v>
      </c>
      <c r="F2481" s="172">
        <v>2023</v>
      </c>
      <c r="G2481" s="172">
        <v>3</v>
      </c>
      <c r="H2481" s="175"/>
      <c r="I2481" s="57" t="str">
        <f t="shared" si="493"/>
        <v>Q4</v>
      </c>
      <c r="J2481" s="175" t="s">
        <v>2369</v>
      </c>
      <c r="K2481" s="175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94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78" t="str">
        <f t="shared" si="504"/>
        <v>1.13</v>
      </c>
      <c r="Z2481" s="26">
        <f t="shared" si="495"/>
        <v>430000</v>
      </c>
      <c r="AA2481" s="16">
        <v>1.1299999999999999</v>
      </c>
      <c r="AB2481" s="35">
        <f t="shared" si="496"/>
        <v>430000</v>
      </c>
      <c r="AC2481" s="27">
        <f t="shared" si="497"/>
        <v>60243</v>
      </c>
      <c r="AD2481" s="174">
        <v>0.1401</v>
      </c>
      <c r="AE2481" s="173">
        <f t="shared" si="498"/>
        <v>0</v>
      </c>
      <c r="AF2481" s="173" t="str">
        <f>IF(AND(COUNTIFS($J$18:J2481,J2481)=1,AE2481=1),1,"")</f>
        <v/>
      </c>
      <c r="AG2481" s="173">
        <f>IF(C2481="","",IF(AND(COUNTIFS($J$18:J2481,J2481)=1,C2481&lt;&gt;""),1,""))</f>
        <v>1</v>
      </c>
      <c r="AH2481" s="173">
        <f>IF(G2481="","",IF(AND(COUNTIFS($J$18:J2481,J2481)=1,G2481&lt;&gt;""),1,""))</f>
        <v>1</v>
      </c>
      <c r="AI2481" s="28">
        <f t="shared" si="499"/>
        <v>33543315.897345133</v>
      </c>
      <c r="AJ2481" s="28">
        <f t="shared" si="500"/>
        <v>4706169.325298408</v>
      </c>
      <c r="AK2481" s="29">
        <f t="shared" si="501"/>
        <v>0.14030125523967321</v>
      </c>
      <c r="AL2481" s="25"/>
      <c r="AM2481" s="25"/>
      <c r="AN2481" s="25"/>
      <c r="AO2481" s="25"/>
      <c r="AP2481" s="45" t="str">
        <f t="shared" si="502"/>
        <v>20233</v>
      </c>
      <c r="AQ2481" s="45" t="str">
        <f t="shared" si="503"/>
        <v>20233RMB</v>
      </c>
    </row>
    <row r="2482" spans="1:43" s="15" customFormat="1">
      <c r="A2482" s="16" t="s">
        <v>41</v>
      </c>
      <c r="B2482" s="172">
        <v>2023</v>
      </c>
      <c r="C2482" s="172">
        <v>3</v>
      </c>
      <c r="D2482" s="57" t="str">
        <f t="shared" si="492"/>
        <v>Q4</v>
      </c>
      <c r="E2482" s="16" t="s">
        <v>41</v>
      </c>
      <c r="F2482" s="172">
        <v>2023</v>
      </c>
      <c r="G2482" s="172">
        <v>3</v>
      </c>
      <c r="H2482" s="175"/>
      <c r="I2482" s="57" t="str">
        <f t="shared" si="493"/>
        <v>Q4</v>
      </c>
      <c r="J2482" s="175" t="s">
        <v>2369</v>
      </c>
      <c r="K2482" s="175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94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78" t="str">
        <f t="shared" si="504"/>
        <v>1.13</v>
      </c>
      <c r="Z2482" s="26">
        <f t="shared" si="495"/>
        <v>430000</v>
      </c>
      <c r="AA2482" s="16">
        <v>1.1299999999999999</v>
      </c>
      <c r="AB2482" s="35">
        <f t="shared" si="496"/>
        <v>430000</v>
      </c>
      <c r="AC2482" s="27">
        <f t="shared" si="497"/>
        <v>60243</v>
      </c>
      <c r="AD2482" s="174">
        <v>0.1401</v>
      </c>
      <c r="AE2482" s="173">
        <f t="shared" si="498"/>
        <v>0</v>
      </c>
      <c r="AF2482" s="173" t="str">
        <f>IF(AND(COUNTIFS($J$18:J2482,J2482)=1,AE2482=1),1,"")</f>
        <v/>
      </c>
      <c r="AG2482" s="173" t="str">
        <f>IF(C2482="","",IF(AND(COUNTIFS($J$18:J2482,J2482)=1,C2482&lt;&gt;""),1,""))</f>
        <v/>
      </c>
      <c r="AH2482" s="173" t="str">
        <f>IF(G2482="","",IF(AND(COUNTIFS($J$18:J2482,J2482)=1,G2482&lt;&gt;""),1,""))</f>
        <v/>
      </c>
      <c r="AI2482" s="28">
        <f t="shared" si="499"/>
        <v>33543315.897345133</v>
      </c>
      <c r="AJ2482" s="28">
        <f t="shared" si="500"/>
        <v>4706169.325298408</v>
      </c>
      <c r="AK2482" s="29">
        <f t="shared" si="501"/>
        <v>0.14030125523967321</v>
      </c>
      <c r="AL2482" s="25"/>
      <c r="AM2482" s="25"/>
      <c r="AN2482" s="25"/>
      <c r="AO2482" s="25"/>
      <c r="AP2482" s="45" t="str">
        <f t="shared" si="502"/>
        <v>20233</v>
      </c>
      <c r="AQ2482" s="45" t="str">
        <f t="shared" si="503"/>
        <v>20233RMB</v>
      </c>
    </row>
    <row r="2483" spans="1:43" s="15" customFormat="1">
      <c r="A2483" s="16" t="s">
        <v>41</v>
      </c>
      <c r="B2483" s="172">
        <v>2023</v>
      </c>
      <c r="C2483" s="172">
        <v>3</v>
      </c>
      <c r="D2483" s="57" t="str">
        <f t="shared" si="492"/>
        <v>Q4</v>
      </c>
      <c r="E2483" s="16" t="s">
        <v>41</v>
      </c>
      <c r="F2483" s="172">
        <v>2023</v>
      </c>
      <c r="G2483" s="172">
        <v>3</v>
      </c>
      <c r="H2483" s="175"/>
      <c r="I2483" s="57" t="str">
        <f t="shared" si="493"/>
        <v>Q4</v>
      </c>
      <c r="J2483" s="175" t="s">
        <v>2370</v>
      </c>
      <c r="K2483" s="175" t="s">
        <v>2371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94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78" t="str">
        <f t="shared" si="504"/>
        <v>1.13</v>
      </c>
      <c r="Z2483" s="26">
        <f t="shared" si="495"/>
        <v>900000</v>
      </c>
      <c r="AA2483" s="16">
        <v>1.1299999999999999</v>
      </c>
      <c r="AB2483" s="35">
        <f t="shared" si="496"/>
        <v>900000</v>
      </c>
      <c r="AC2483" s="27">
        <f t="shared" si="497"/>
        <v>153090</v>
      </c>
      <c r="AD2483" s="174">
        <v>0.1701</v>
      </c>
      <c r="AE2483" s="173">
        <f t="shared" si="498"/>
        <v>1</v>
      </c>
      <c r="AF2483" s="173">
        <f>IF(AND(COUNTIFS($J$18:J2483,J2483)=1,AE2483=1),1,"")</f>
        <v>1</v>
      </c>
      <c r="AG2483" s="173">
        <f>IF(C2483="","",IF(AND(COUNTIFS($J$18:J2483,J2483)=1,C2483&lt;&gt;""),1,""))</f>
        <v>1</v>
      </c>
      <c r="AH2483" s="173">
        <f>IF(G2483="","",IF(AND(COUNTIFS($J$18:J2483,J2483)=1,G2483&lt;&gt;""),1,""))</f>
        <v>1</v>
      </c>
      <c r="AI2483" s="28">
        <f t="shared" si="499"/>
        <v>33543315.897345133</v>
      </c>
      <c r="AJ2483" s="28">
        <f t="shared" si="500"/>
        <v>4706169.325298408</v>
      </c>
      <c r="AK2483" s="29">
        <f t="shared" si="501"/>
        <v>0.14030125523967321</v>
      </c>
      <c r="AL2483" s="25"/>
      <c r="AM2483" s="25"/>
      <c r="AN2483" s="25"/>
      <c r="AO2483" s="25"/>
      <c r="AP2483" s="45" t="str">
        <f t="shared" si="502"/>
        <v>20233</v>
      </c>
      <c r="AQ2483" s="45" t="str">
        <f t="shared" si="503"/>
        <v>20233RMB</v>
      </c>
    </row>
    <row r="2484" spans="1:43" s="15" customFormat="1">
      <c r="A2484" s="16" t="s">
        <v>41</v>
      </c>
      <c r="B2484" s="172">
        <v>2023</v>
      </c>
      <c r="C2484" s="172">
        <v>3</v>
      </c>
      <c r="D2484" s="57" t="str">
        <f t="shared" si="492"/>
        <v>Q4</v>
      </c>
      <c r="E2484" s="16" t="s">
        <v>41</v>
      </c>
      <c r="F2484" s="172">
        <v>2023</v>
      </c>
      <c r="G2484" s="172">
        <v>3</v>
      </c>
      <c r="H2484" s="175"/>
      <c r="I2484" s="57" t="str">
        <f t="shared" si="493"/>
        <v>Q4</v>
      </c>
      <c r="J2484" s="175" t="s">
        <v>2370</v>
      </c>
      <c r="K2484" s="175" t="s">
        <v>2371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94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78" t="str">
        <f t="shared" si="504"/>
        <v>1.13</v>
      </c>
      <c r="Z2484" s="26">
        <f t="shared" si="495"/>
        <v>690000</v>
      </c>
      <c r="AA2484" s="16">
        <v>1.135</v>
      </c>
      <c r="AB2484" s="35">
        <f t="shared" si="496"/>
        <v>693053.09734513285</v>
      </c>
      <c r="AC2484" s="27">
        <f t="shared" si="497"/>
        <v>117888.33185840709</v>
      </c>
      <c r="AD2484" s="174">
        <v>0.1701</v>
      </c>
      <c r="AE2484" s="173">
        <f t="shared" si="498"/>
        <v>1</v>
      </c>
      <c r="AF2484" s="173" t="str">
        <f>IF(AND(COUNTIFS($J$18:J2484,J2484)=1,AE2484=1),1,"")</f>
        <v/>
      </c>
      <c r="AG2484" s="173" t="str">
        <f>IF(C2484="","",IF(AND(COUNTIFS($J$18:J2484,J2484)=1,C2484&lt;&gt;""),1,""))</f>
        <v/>
      </c>
      <c r="AH2484" s="173" t="str">
        <f>IF(G2484="","",IF(AND(COUNTIFS($J$18:J2484,J2484)=1,G2484&lt;&gt;""),1,""))</f>
        <v/>
      </c>
      <c r="AI2484" s="28">
        <f t="shared" si="499"/>
        <v>33543315.897345133</v>
      </c>
      <c r="AJ2484" s="28">
        <f t="shared" si="500"/>
        <v>4706169.325298408</v>
      </c>
      <c r="AK2484" s="29">
        <f t="shared" si="501"/>
        <v>0.14030125523967321</v>
      </c>
      <c r="AL2484" s="25"/>
      <c r="AM2484" s="25"/>
      <c r="AN2484" s="25"/>
      <c r="AO2484" s="25"/>
      <c r="AP2484" s="45" t="str">
        <f t="shared" si="502"/>
        <v>20233</v>
      </c>
      <c r="AQ2484" s="45" t="str">
        <f t="shared" si="503"/>
        <v>20233RMB</v>
      </c>
    </row>
    <row r="2485" spans="1:43" s="15" customFormat="1">
      <c r="A2485" s="16" t="s">
        <v>41</v>
      </c>
      <c r="B2485" s="172">
        <v>2023</v>
      </c>
      <c r="C2485" s="172">
        <v>2</v>
      </c>
      <c r="D2485" s="57" t="str">
        <f t="shared" si="492"/>
        <v>Q4</v>
      </c>
      <c r="E2485" s="16" t="s">
        <v>41</v>
      </c>
      <c r="F2485" s="172">
        <v>2023</v>
      </c>
      <c r="G2485" s="172">
        <v>3</v>
      </c>
      <c r="H2485" s="175"/>
      <c r="I2485" s="57" t="str">
        <f t="shared" si="493"/>
        <v>Q4</v>
      </c>
      <c r="J2485" s="175" t="s">
        <v>2372</v>
      </c>
      <c r="K2485" s="175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94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78" t="str">
        <f t="shared" si="504"/>
        <v>1.13</v>
      </c>
      <c r="Z2485" s="26">
        <f t="shared" si="495"/>
        <v>680000</v>
      </c>
      <c r="AA2485" s="16">
        <v>1.1299999999999999</v>
      </c>
      <c r="AB2485" s="35">
        <f t="shared" si="496"/>
        <v>680000</v>
      </c>
      <c r="AC2485" s="27">
        <f t="shared" si="497"/>
        <v>93568</v>
      </c>
      <c r="AD2485" s="174">
        <v>0.1376</v>
      </c>
      <c r="AE2485" s="173">
        <f t="shared" si="498"/>
        <v>0</v>
      </c>
      <c r="AF2485" s="173" t="str">
        <f>IF(AND(COUNTIFS($J$18:J2485,J2485)=1,AE2485=1),1,"")</f>
        <v/>
      </c>
      <c r="AG2485" s="173">
        <f>IF(C2485="","",IF(AND(COUNTIFS($J$18:J2485,J2485)=1,C2485&lt;&gt;""),1,""))</f>
        <v>1</v>
      </c>
      <c r="AH2485" s="173">
        <f>IF(G2485="","",IF(AND(COUNTIFS($J$18:J2485,J2485)=1,G2485&lt;&gt;""),1,""))</f>
        <v>1</v>
      </c>
      <c r="AI2485" s="28">
        <f t="shared" si="499"/>
        <v>33543315.897345133</v>
      </c>
      <c r="AJ2485" s="28">
        <f t="shared" si="500"/>
        <v>4706169.325298408</v>
      </c>
      <c r="AK2485" s="29">
        <f t="shared" si="501"/>
        <v>0.14030125523967321</v>
      </c>
      <c r="AL2485" s="25"/>
      <c r="AM2485" s="25"/>
      <c r="AN2485" s="25"/>
      <c r="AO2485" s="25"/>
      <c r="AP2485" s="45" t="str">
        <f t="shared" si="502"/>
        <v>20233</v>
      </c>
      <c r="AQ2485" s="45" t="str">
        <f t="shared" si="503"/>
        <v>20233RMB</v>
      </c>
    </row>
    <row r="2486" spans="1:43" s="15" customFormat="1">
      <c r="A2486" s="16" t="s">
        <v>41</v>
      </c>
      <c r="B2486" s="172">
        <v>2023</v>
      </c>
      <c r="C2486" s="172">
        <v>2</v>
      </c>
      <c r="D2486" s="57" t="str">
        <f t="shared" si="492"/>
        <v>Q4</v>
      </c>
      <c r="E2486" s="16" t="s">
        <v>41</v>
      </c>
      <c r="F2486" s="172">
        <v>2023</v>
      </c>
      <c r="G2486" s="172">
        <v>3</v>
      </c>
      <c r="H2486" s="175"/>
      <c r="I2486" s="57" t="str">
        <f t="shared" si="493"/>
        <v>Q4</v>
      </c>
      <c r="J2486" s="175" t="s">
        <v>2373</v>
      </c>
      <c r="K2486" s="175" t="s">
        <v>2185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94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78" t="str">
        <f t="shared" si="504"/>
        <v>1.13</v>
      </c>
      <c r="Z2486" s="26">
        <f t="shared" si="495"/>
        <v>550000</v>
      </c>
      <c r="AA2486" s="16">
        <v>1.1299999999999999</v>
      </c>
      <c r="AB2486" s="35">
        <f t="shared" si="496"/>
        <v>550000</v>
      </c>
      <c r="AC2486" s="27">
        <f t="shared" si="497"/>
        <v>68145</v>
      </c>
      <c r="AD2486" s="174">
        <v>0.1239</v>
      </c>
      <c r="AE2486" s="173">
        <f t="shared" si="498"/>
        <v>0</v>
      </c>
      <c r="AF2486" s="173" t="str">
        <f>IF(AND(COUNTIFS($J$18:J2486,J2486)=1,AE2486=1),1,"")</f>
        <v/>
      </c>
      <c r="AG2486" s="173">
        <f>IF(C2486="","",IF(AND(COUNTIFS($J$18:J2486,J2486)=1,C2486&lt;&gt;""),1,""))</f>
        <v>1</v>
      </c>
      <c r="AH2486" s="173">
        <f>IF(G2486="","",IF(AND(COUNTIFS($J$18:J2486,J2486)=1,G2486&lt;&gt;""),1,""))</f>
        <v>1</v>
      </c>
      <c r="AI2486" s="28">
        <f t="shared" si="499"/>
        <v>33543315.897345133</v>
      </c>
      <c r="AJ2486" s="28">
        <f t="shared" si="500"/>
        <v>4706169.325298408</v>
      </c>
      <c r="AK2486" s="29">
        <f t="shared" si="501"/>
        <v>0.14030125523967321</v>
      </c>
      <c r="AL2486" s="25"/>
      <c r="AM2486" s="25"/>
      <c r="AN2486" s="25"/>
      <c r="AO2486" s="25"/>
      <c r="AP2486" s="45" t="str">
        <f t="shared" si="502"/>
        <v>20233</v>
      </c>
      <c r="AQ2486" s="45" t="str">
        <f t="shared" si="503"/>
        <v>20233RMB</v>
      </c>
    </row>
    <row r="2487" spans="1:43" s="15" customFormat="1">
      <c r="A2487" s="16" t="s">
        <v>41</v>
      </c>
      <c r="B2487" s="172">
        <v>2023</v>
      </c>
      <c r="C2487" s="172">
        <v>2</v>
      </c>
      <c r="D2487" s="57" t="str">
        <f t="shared" si="492"/>
        <v>Q4</v>
      </c>
      <c r="E2487" s="16" t="s">
        <v>41</v>
      </c>
      <c r="F2487" s="172">
        <v>2023</v>
      </c>
      <c r="G2487" s="172">
        <v>3</v>
      </c>
      <c r="H2487" s="175"/>
      <c r="I2487" s="57" t="str">
        <f t="shared" si="493"/>
        <v>Q4</v>
      </c>
      <c r="J2487" s="175" t="s">
        <v>2373</v>
      </c>
      <c r="K2487" s="175" t="s">
        <v>2185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94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78" t="str">
        <f t="shared" si="504"/>
        <v>1.13</v>
      </c>
      <c r="Z2487" s="26">
        <f t="shared" si="495"/>
        <v>800000</v>
      </c>
      <c r="AA2487" s="16">
        <v>1.1299999999999999</v>
      </c>
      <c r="AB2487" s="35">
        <f t="shared" si="496"/>
        <v>800000</v>
      </c>
      <c r="AC2487" s="27">
        <f t="shared" si="497"/>
        <v>99120</v>
      </c>
      <c r="AD2487" s="174">
        <v>0.1239</v>
      </c>
      <c r="AE2487" s="173">
        <f t="shared" si="498"/>
        <v>0</v>
      </c>
      <c r="AF2487" s="173" t="str">
        <f>IF(AND(COUNTIFS($J$18:J2487,J2487)=1,AE2487=1),1,"")</f>
        <v/>
      </c>
      <c r="AG2487" s="173" t="str">
        <f>IF(C2487="","",IF(AND(COUNTIFS($J$18:J2487,J2487)=1,C2487&lt;&gt;""),1,""))</f>
        <v/>
      </c>
      <c r="AH2487" s="173" t="str">
        <f>IF(G2487="","",IF(AND(COUNTIFS($J$18:J2487,J2487)=1,G2487&lt;&gt;""),1,""))</f>
        <v/>
      </c>
      <c r="AI2487" s="28">
        <f t="shared" si="499"/>
        <v>33543315.897345133</v>
      </c>
      <c r="AJ2487" s="28">
        <f t="shared" si="500"/>
        <v>4706169.325298408</v>
      </c>
      <c r="AK2487" s="29">
        <f t="shared" si="501"/>
        <v>0.14030125523967321</v>
      </c>
      <c r="AL2487" s="25"/>
      <c r="AM2487" s="25"/>
      <c r="AN2487" s="25"/>
      <c r="AO2487" s="25"/>
      <c r="AP2487" s="45" t="str">
        <f t="shared" si="502"/>
        <v>20233</v>
      </c>
      <c r="AQ2487" s="45" t="str">
        <f t="shared" si="503"/>
        <v>20233RMB</v>
      </c>
    </row>
    <row r="2488" spans="1:43" s="15" customFormat="1">
      <c r="A2488" s="16" t="s">
        <v>41</v>
      </c>
      <c r="B2488" s="172">
        <v>2023</v>
      </c>
      <c r="C2488" s="172">
        <v>2</v>
      </c>
      <c r="D2488" s="57" t="str">
        <f t="shared" si="492"/>
        <v>Q4</v>
      </c>
      <c r="E2488" s="16" t="s">
        <v>41</v>
      </c>
      <c r="F2488" s="172">
        <v>2023</v>
      </c>
      <c r="G2488" s="172">
        <v>3</v>
      </c>
      <c r="H2488" s="175"/>
      <c r="I2488" s="57" t="str">
        <f t="shared" si="493"/>
        <v>Q4</v>
      </c>
      <c r="J2488" s="175" t="s">
        <v>2374</v>
      </c>
      <c r="K2488" s="175" t="s">
        <v>2375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94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78" t="str">
        <f t="shared" si="504"/>
        <v>1.13</v>
      </c>
      <c r="Z2488" s="26">
        <f t="shared" si="495"/>
        <v>487000</v>
      </c>
      <c r="AA2488" s="16">
        <v>1.1299999999999999</v>
      </c>
      <c r="AB2488" s="35">
        <f t="shared" si="496"/>
        <v>487000</v>
      </c>
      <c r="AC2488" s="27">
        <f t="shared" si="497"/>
        <v>63699.6</v>
      </c>
      <c r="AD2488" s="174">
        <v>0.1308</v>
      </c>
      <c r="AE2488" s="173">
        <f t="shared" si="498"/>
        <v>1</v>
      </c>
      <c r="AF2488" s="173">
        <f>IF(AND(COUNTIFS($J$18:J2488,J2488)=1,AE2488=1),1,"")</f>
        <v>1</v>
      </c>
      <c r="AG2488" s="173">
        <f>IF(C2488="","",IF(AND(COUNTIFS($J$18:J2488,J2488)=1,C2488&lt;&gt;""),1,""))</f>
        <v>1</v>
      </c>
      <c r="AH2488" s="173">
        <f>IF(G2488="","",IF(AND(COUNTIFS($J$18:J2488,J2488)=1,G2488&lt;&gt;""),1,""))</f>
        <v>1</v>
      </c>
      <c r="AI2488" s="28">
        <f t="shared" si="499"/>
        <v>33543315.897345133</v>
      </c>
      <c r="AJ2488" s="28">
        <f t="shared" si="500"/>
        <v>4706169.325298408</v>
      </c>
      <c r="AK2488" s="29">
        <f t="shared" si="501"/>
        <v>0.14030125523967321</v>
      </c>
      <c r="AL2488" s="25"/>
      <c r="AM2488" s="25"/>
      <c r="AN2488" s="25"/>
      <c r="AO2488" s="25"/>
      <c r="AP2488" s="45" t="str">
        <f t="shared" si="502"/>
        <v>20233</v>
      </c>
      <c r="AQ2488" s="45" t="str">
        <f t="shared" si="503"/>
        <v>20233RMB</v>
      </c>
    </row>
    <row r="2489" spans="1:43" s="15" customFormat="1">
      <c r="A2489" s="16" t="s">
        <v>41</v>
      </c>
      <c r="B2489" s="172">
        <v>2023</v>
      </c>
      <c r="C2489" s="172">
        <v>2</v>
      </c>
      <c r="D2489" s="57" t="str">
        <f t="shared" si="492"/>
        <v>Q4</v>
      </c>
      <c r="E2489" s="16" t="s">
        <v>41</v>
      </c>
      <c r="F2489" s="172">
        <v>2023</v>
      </c>
      <c r="G2489" s="172">
        <v>3</v>
      </c>
      <c r="H2489" s="175"/>
      <c r="I2489" s="57" t="str">
        <f t="shared" si="493"/>
        <v>Q4</v>
      </c>
      <c r="J2489" s="175" t="s">
        <v>2376</v>
      </c>
      <c r="K2489" s="175" t="s">
        <v>2377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94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78" t="str">
        <f t="shared" si="504"/>
        <v>1.13</v>
      </c>
      <c r="Z2489" s="26">
        <f t="shared" si="495"/>
        <v>785800</v>
      </c>
      <c r="AA2489" s="16">
        <v>1.1299999999999999</v>
      </c>
      <c r="AB2489" s="35">
        <f t="shared" si="496"/>
        <v>785800</v>
      </c>
      <c r="AC2489" s="27">
        <f t="shared" si="497"/>
        <v>114098.16</v>
      </c>
      <c r="AD2489" s="174">
        <v>0.1452</v>
      </c>
      <c r="AE2489" s="173">
        <f t="shared" si="498"/>
        <v>1</v>
      </c>
      <c r="AF2489" s="173">
        <f>IF(AND(COUNTIFS($J$18:J2489,J2489)=1,AE2489=1),1,"")</f>
        <v>1</v>
      </c>
      <c r="AG2489" s="173">
        <f>IF(C2489="","",IF(AND(COUNTIFS($J$18:J2489,J2489)=1,C2489&lt;&gt;""),1,""))</f>
        <v>1</v>
      </c>
      <c r="AH2489" s="173">
        <f>IF(G2489="","",IF(AND(COUNTIFS($J$18:J2489,J2489)=1,G2489&lt;&gt;""),1,""))</f>
        <v>1</v>
      </c>
      <c r="AI2489" s="28">
        <f t="shared" si="499"/>
        <v>33543315.897345133</v>
      </c>
      <c r="AJ2489" s="28">
        <f t="shared" si="500"/>
        <v>4706169.325298408</v>
      </c>
      <c r="AK2489" s="29">
        <f t="shared" si="501"/>
        <v>0.14030125523967321</v>
      </c>
      <c r="AL2489" s="25"/>
      <c r="AM2489" s="25"/>
      <c r="AN2489" s="25"/>
      <c r="AO2489" s="25"/>
      <c r="AP2489" s="45" t="str">
        <f t="shared" si="502"/>
        <v>20233</v>
      </c>
      <c r="AQ2489" s="45" t="str">
        <f t="shared" si="503"/>
        <v>20233RMB</v>
      </c>
    </row>
    <row r="2490" spans="1:43" s="15" customFormat="1">
      <c r="A2490" s="16" t="s">
        <v>41</v>
      </c>
      <c r="B2490" s="172">
        <v>2023</v>
      </c>
      <c r="C2490" s="172">
        <v>3</v>
      </c>
      <c r="D2490" s="57" t="str">
        <f t="shared" si="492"/>
        <v>Q4</v>
      </c>
      <c r="E2490" s="16" t="s">
        <v>41</v>
      </c>
      <c r="F2490" s="172">
        <v>2023</v>
      </c>
      <c r="G2490" s="172">
        <v>3</v>
      </c>
      <c r="H2490" s="175"/>
      <c r="I2490" s="57" t="str">
        <f t="shared" si="493"/>
        <v>Q4</v>
      </c>
      <c r="J2490" s="175" t="s">
        <v>2378</v>
      </c>
      <c r="K2490" s="175" t="s">
        <v>2379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94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78" t="str">
        <f t="shared" si="504"/>
        <v>1.13</v>
      </c>
      <c r="Z2490" s="26">
        <f t="shared" si="495"/>
        <v>490000</v>
      </c>
      <c r="AA2490" s="16">
        <v>1.1299999999999999</v>
      </c>
      <c r="AB2490" s="35">
        <f t="shared" si="496"/>
        <v>490000</v>
      </c>
      <c r="AC2490" s="27">
        <f t="shared" si="497"/>
        <v>57036</v>
      </c>
      <c r="AD2490" s="174">
        <v>0.1164</v>
      </c>
      <c r="AE2490" s="173">
        <f t="shared" si="498"/>
        <v>1</v>
      </c>
      <c r="AF2490" s="173">
        <f>IF(AND(COUNTIFS($J$18:J2490,J2490)=1,AE2490=1),1,"")</f>
        <v>1</v>
      </c>
      <c r="AG2490" s="173">
        <f>IF(C2490="","",IF(AND(COUNTIFS($J$18:J2490,J2490)=1,C2490&lt;&gt;""),1,""))</f>
        <v>1</v>
      </c>
      <c r="AH2490" s="173">
        <f>IF(G2490="","",IF(AND(COUNTIFS($J$18:J2490,J2490)=1,G2490&lt;&gt;""),1,""))</f>
        <v>1</v>
      </c>
      <c r="AI2490" s="28">
        <f t="shared" si="499"/>
        <v>33543315.897345133</v>
      </c>
      <c r="AJ2490" s="28">
        <f t="shared" si="500"/>
        <v>4706169.325298408</v>
      </c>
      <c r="AK2490" s="29">
        <f t="shared" si="501"/>
        <v>0.14030125523967321</v>
      </c>
      <c r="AL2490" s="25"/>
      <c r="AM2490" s="25"/>
      <c r="AN2490" s="25"/>
      <c r="AO2490" s="25"/>
      <c r="AP2490" s="45" t="str">
        <f t="shared" si="502"/>
        <v>20233</v>
      </c>
      <c r="AQ2490" s="45" t="str">
        <f t="shared" si="503"/>
        <v>20233RMB</v>
      </c>
    </row>
    <row r="2491" spans="1:43" s="15" customFormat="1">
      <c r="A2491" s="16" t="s">
        <v>41</v>
      </c>
      <c r="B2491" s="172">
        <v>2023</v>
      </c>
      <c r="C2491" s="172">
        <v>3</v>
      </c>
      <c r="D2491" s="57" t="str">
        <f t="shared" si="492"/>
        <v>Q4</v>
      </c>
      <c r="E2491" s="16" t="s">
        <v>41</v>
      </c>
      <c r="F2491" s="172">
        <v>2023</v>
      </c>
      <c r="G2491" s="172">
        <v>3</v>
      </c>
      <c r="H2491" s="175"/>
      <c r="I2491" s="57" t="str">
        <f t="shared" si="493"/>
        <v>Q4</v>
      </c>
      <c r="J2491" s="175" t="s">
        <v>2380</v>
      </c>
      <c r="K2491" s="175" t="s">
        <v>2381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94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78" t="str">
        <f t="shared" si="504"/>
        <v>1.13</v>
      </c>
      <c r="Z2491" s="26">
        <f t="shared" si="495"/>
        <v>510000</v>
      </c>
      <c r="AA2491" s="16">
        <v>1.1299999999999999</v>
      </c>
      <c r="AB2491" s="35">
        <f t="shared" si="496"/>
        <v>509999.99999999994</v>
      </c>
      <c r="AC2491" s="27">
        <f t="shared" si="497"/>
        <v>55232.999999999993</v>
      </c>
      <c r="AD2491" s="174">
        <v>0.10829999999999999</v>
      </c>
      <c r="AE2491" s="173">
        <f t="shared" si="498"/>
        <v>0</v>
      </c>
      <c r="AF2491" s="173" t="str">
        <f>IF(AND(COUNTIFS($J$18:J2491,J2491)=1,AE2491=1),1,"")</f>
        <v/>
      </c>
      <c r="AG2491" s="173">
        <f>IF(C2491="","",IF(AND(COUNTIFS($J$18:J2491,J2491)=1,C2491&lt;&gt;""),1,""))</f>
        <v>1</v>
      </c>
      <c r="AH2491" s="173">
        <f>IF(G2491="","",IF(AND(COUNTIFS($J$18:J2491,J2491)=1,G2491&lt;&gt;""),1,""))</f>
        <v>1</v>
      </c>
      <c r="AI2491" s="28">
        <f t="shared" si="499"/>
        <v>33543315.897345133</v>
      </c>
      <c r="AJ2491" s="28">
        <f t="shared" si="500"/>
        <v>4706169.325298408</v>
      </c>
      <c r="AK2491" s="29">
        <f t="shared" si="501"/>
        <v>0.14030125523967321</v>
      </c>
      <c r="AL2491" s="25"/>
      <c r="AM2491" s="25"/>
      <c r="AN2491" s="25"/>
      <c r="AO2491" s="25"/>
      <c r="AP2491" s="45" t="str">
        <f t="shared" si="502"/>
        <v>20233</v>
      </c>
      <c r="AQ2491" s="45" t="str">
        <f t="shared" si="503"/>
        <v>20233RMB</v>
      </c>
    </row>
    <row r="2492" spans="1:43" s="15" customFormat="1">
      <c r="A2492" s="16" t="s">
        <v>41</v>
      </c>
      <c r="B2492" s="172">
        <v>2023</v>
      </c>
      <c r="C2492" s="172">
        <v>3</v>
      </c>
      <c r="D2492" s="57" t="str">
        <f t="shared" si="492"/>
        <v>Q4</v>
      </c>
      <c r="E2492" s="16" t="s">
        <v>41</v>
      </c>
      <c r="F2492" s="172">
        <v>2023</v>
      </c>
      <c r="G2492" s="172">
        <v>3</v>
      </c>
      <c r="H2492" s="175"/>
      <c r="I2492" s="57" t="str">
        <f t="shared" si="493"/>
        <v>Q4</v>
      </c>
      <c r="J2492" s="175" t="s">
        <v>2382</v>
      </c>
      <c r="K2492" s="175" t="s">
        <v>2383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94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78" t="str">
        <f t="shared" si="504"/>
        <v>1.13</v>
      </c>
      <c r="Z2492" s="26">
        <f t="shared" si="495"/>
        <v>460000</v>
      </c>
      <c r="AA2492" s="16">
        <v>1.1299999999999999</v>
      </c>
      <c r="AB2492" s="35">
        <f t="shared" si="496"/>
        <v>460000</v>
      </c>
      <c r="AC2492" s="27">
        <f t="shared" si="497"/>
        <v>51060</v>
      </c>
      <c r="AD2492" s="174">
        <v>0.111</v>
      </c>
      <c r="AE2492" s="173">
        <f t="shared" si="498"/>
        <v>1</v>
      </c>
      <c r="AF2492" s="173">
        <f>IF(AND(COUNTIFS($J$18:J2492,J2492)=1,AE2492=1),1,"")</f>
        <v>1</v>
      </c>
      <c r="AG2492" s="173">
        <f>IF(C2492="","",IF(AND(COUNTIFS($J$18:J2492,J2492)=1,C2492&lt;&gt;""),1,""))</f>
        <v>1</v>
      </c>
      <c r="AH2492" s="173">
        <f>IF(G2492="","",IF(AND(COUNTIFS($J$18:J2492,J2492)=1,G2492&lt;&gt;""),1,""))</f>
        <v>1</v>
      </c>
      <c r="AI2492" s="28">
        <f t="shared" si="499"/>
        <v>33543315.897345133</v>
      </c>
      <c r="AJ2492" s="28">
        <f t="shared" si="500"/>
        <v>4706169.325298408</v>
      </c>
      <c r="AK2492" s="29">
        <f t="shared" si="501"/>
        <v>0.14030125523967321</v>
      </c>
      <c r="AL2492" s="25"/>
      <c r="AM2492" s="25"/>
      <c r="AN2492" s="25"/>
      <c r="AO2492" s="25"/>
      <c r="AP2492" s="45" t="str">
        <f t="shared" si="502"/>
        <v>20233</v>
      </c>
      <c r="AQ2492" s="45" t="str">
        <f t="shared" si="503"/>
        <v>20233RMB</v>
      </c>
    </row>
    <row r="2493" spans="1:43" s="15" customFormat="1">
      <c r="A2493" s="16" t="s">
        <v>41</v>
      </c>
      <c r="B2493" s="172">
        <v>2023</v>
      </c>
      <c r="C2493" s="172">
        <v>3</v>
      </c>
      <c r="D2493" s="57" t="str">
        <f t="shared" si="492"/>
        <v>Q4</v>
      </c>
      <c r="E2493" s="16" t="s">
        <v>41</v>
      </c>
      <c r="F2493" s="172">
        <v>2023</v>
      </c>
      <c r="G2493" s="172">
        <v>3</v>
      </c>
      <c r="H2493" s="175"/>
      <c r="I2493" s="57" t="str">
        <f t="shared" si="493"/>
        <v>Q4</v>
      </c>
      <c r="J2493" s="175" t="s">
        <v>2384</v>
      </c>
      <c r="K2493" s="175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94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78" t="str">
        <f t="shared" si="504"/>
        <v>1.13</v>
      </c>
      <c r="Z2493" s="26">
        <f t="shared" si="495"/>
        <v>846000</v>
      </c>
      <c r="AA2493" s="16">
        <v>1.1299999999999999</v>
      </c>
      <c r="AB2493" s="35">
        <f t="shared" si="496"/>
        <v>846000</v>
      </c>
      <c r="AC2493" s="27">
        <f t="shared" si="497"/>
        <v>91452.6</v>
      </c>
      <c r="AD2493" s="174">
        <v>0.1081</v>
      </c>
      <c r="AE2493" s="173">
        <f t="shared" si="498"/>
        <v>0</v>
      </c>
      <c r="AF2493" s="173" t="str">
        <f>IF(AND(COUNTIFS($J$18:J2493,J2493)=1,AE2493=1),1,"")</f>
        <v/>
      </c>
      <c r="AG2493" s="173">
        <f>IF(C2493="","",IF(AND(COUNTIFS($J$18:J2493,J2493)=1,C2493&lt;&gt;""),1,""))</f>
        <v>1</v>
      </c>
      <c r="AH2493" s="173">
        <f>IF(G2493="","",IF(AND(COUNTIFS($J$18:J2493,J2493)=1,G2493&lt;&gt;""),1,""))</f>
        <v>1</v>
      </c>
      <c r="AI2493" s="28">
        <f t="shared" si="499"/>
        <v>33543315.897345133</v>
      </c>
      <c r="AJ2493" s="28">
        <f t="shared" si="500"/>
        <v>4706169.325298408</v>
      </c>
      <c r="AK2493" s="29">
        <f t="shared" si="501"/>
        <v>0.14030125523967321</v>
      </c>
      <c r="AL2493" s="25"/>
      <c r="AM2493" s="25"/>
      <c r="AN2493" s="25"/>
      <c r="AO2493" s="25"/>
      <c r="AP2493" s="45" t="str">
        <f t="shared" si="502"/>
        <v>20233</v>
      </c>
      <c r="AQ2493" s="45" t="str">
        <f t="shared" si="503"/>
        <v>20233RMB</v>
      </c>
    </row>
    <row r="2494" spans="1:43" s="15" customFormat="1">
      <c r="A2494" s="16" t="s">
        <v>41</v>
      </c>
      <c r="B2494" s="172">
        <v>2023</v>
      </c>
      <c r="C2494" s="172">
        <v>3</v>
      </c>
      <c r="D2494" s="57" t="str">
        <f t="shared" si="492"/>
        <v>Q4</v>
      </c>
      <c r="E2494" s="16" t="s">
        <v>41</v>
      </c>
      <c r="F2494" s="172">
        <v>2023</v>
      </c>
      <c r="G2494" s="172">
        <v>3</v>
      </c>
      <c r="H2494" s="175"/>
      <c r="I2494" s="57" t="str">
        <f t="shared" si="493"/>
        <v>Q4</v>
      </c>
      <c r="J2494" s="175" t="s">
        <v>2384</v>
      </c>
      <c r="K2494" s="175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94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78" t="str">
        <f t="shared" si="504"/>
        <v>1.13</v>
      </c>
      <c r="Z2494" s="26">
        <f t="shared" si="495"/>
        <v>846000</v>
      </c>
      <c r="AA2494" s="16">
        <v>1.1299999999999999</v>
      </c>
      <c r="AB2494" s="35">
        <f t="shared" si="496"/>
        <v>846000</v>
      </c>
      <c r="AC2494" s="27">
        <f t="shared" si="497"/>
        <v>91452.6</v>
      </c>
      <c r="AD2494" s="174">
        <v>0.1081</v>
      </c>
      <c r="AE2494" s="173">
        <f t="shared" si="498"/>
        <v>0</v>
      </c>
      <c r="AF2494" s="173" t="str">
        <f>IF(AND(COUNTIFS($J$18:J2494,J2494)=1,AE2494=1),1,"")</f>
        <v/>
      </c>
      <c r="AG2494" s="173" t="str">
        <f>IF(C2494="","",IF(AND(COUNTIFS($J$18:J2494,J2494)=1,C2494&lt;&gt;""),1,""))</f>
        <v/>
      </c>
      <c r="AH2494" s="173" t="str">
        <f>IF(G2494="","",IF(AND(COUNTIFS($J$18:J2494,J2494)=1,G2494&lt;&gt;""),1,""))</f>
        <v/>
      </c>
      <c r="AI2494" s="28">
        <f t="shared" si="499"/>
        <v>33543315.897345133</v>
      </c>
      <c r="AJ2494" s="28">
        <f t="shared" si="500"/>
        <v>4706169.325298408</v>
      </c>
      <c r="AK2494" s="29">
        <f t="shared" si="501"/>
        <v>0.14030125523967321</v>
      </c>
      <c r="AL2494" s="25"/>
      <c r="AM2494" s="25"/>
      <c r="AN2494" s="25"/>
      <c r="AO2494" s="25"/>
      <c r="AP2494" s="45" t="str">
        <f t="shared" si="502"/>
        <v>20233</v>
      </c>
      <c r="AQ2494" s="45" t="str">
        <f t="shared" si="503"/>
        <v>20233RMB</v>
      </c>
    </row>
    <row r="2495" spans="1:43" s="15" customFormat="1">
      <c r="A2495" s="16" t="s">
        <v>41</v>
      </c>
      <c r="B2495" s="172">
        <v>2023</v>
      </c>
      <c r="C2495" s="172">
        <v>3</v>
      </c>
      <c r="D2495" s="57" t="str">
        <f t="shared" si="492"/>
        <v>Q4</v>
      </c>
      <c r="E2495" s="16" t="s">
        <v>41</v>
      </c>
      <c r="F2495" s="172">
        <v>2023</v>
      </c>
      <c r="G2495" s="172">
        <v>3</v>
      </c>
      <c r="H2495" s="175"/>
      <c r="I2495" s="57" t="str">
        <f t="shared" si="493"/>
        <v>Q4</v>
      </c>
      <c r="J2495" s="175" t="s">
        <v>2385</v>
      </c>
      <c r="K2495" s="175" t="s">
        <v>2386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94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78" t="str">
        <f t="shared" si="504"/>
        <v>1.13</v>
      </c>
      <c r="Z2495" s="26">
        <f t="shared" si="495"/>
        <v>810000</v>
      </c>
      <c r="AA2495" s="16">
        <v>1.1299999999999999</v>
      </c>
      <c r="AB2495" s="35">
        <f t="shared" si="496"/>
        <v>810000</v>
      </c>
      <c r="AC2495" s="27">
        <f t="shared" si="497"/>
        <v>145314</v>
      </c>
      <c r="AD2495" s="174">
        <v>0.1794</v>
      </c>
      <c r="AE2495" s="173">
        <f t="shared" si="498"/>
        <v>1</v>
      </c>
      <c r="AF2495" s="173">
        <f>IF(AND(COUNTIFS($J$18:J2495,J2495)=1,AE2495=1),1,"")</f>
        <v>1</v>
      </c>
      <c r="AG2495" s="173">
        <f>IF(C2495="","",IF(AND(COUNTIFS($J$18:J2495,J2495)=1,C2495&lt;&gt;""),1,""))</f>
        <v>1</v>
      </c>
      <c r="AH2495" s="173">
        <f>IF(G2495="","",IF(AND(COUNTIFS($J$18:J2495,J2495)=1,G2495&lt;&gt;""),1,""))</f>
        <v>1</v>
      </c>
      <c r="AI2495" s="28">
        <f t="shared" si="499"/>
        <v>33543315.897345133</v>
      </c>
      <c r="AJ2495" s="28">
        <f t="shared" si="500"/>
        <v>4706169.325298408</v>
      </c>
      <c r="AK2495" s="29">
        <f t="shared" si="501"/>
        <v>0.14030125523967321</v>
      </c>
      <c r="AL2495" s="25"/>
      <c r="AM2495" s="25"/>
      <c r="AN2495" s="25"/>
      <c r="AO2495" s="25"/>
      <c r="AP2495" s="45" t="str">
        <f t="shared" si="502"/>
        <v>20233</v>
      </c>
      <c r="AQ2495" s="45" t="str">
        <f t="shared" si="503"/>
        <v>20233RMB</v>
      </c>
    </row>
    <row r="2496" spans="1:43" s="15" customFormat="1">
      <c r="A2496" s="16" t="s">
        <v>41</v>
      </c>
      <c r="B2496" s="172">
        <v>2023</v>
      </c>
      <c r="C2496" s="172">
        <v>3</v>
      </c>
      <c r="D2496" s="57" t="str">
        <f t="shared" si="492"/>
        <v>Q4</v>
      </c>
      <c r="E2496" s="16" t="s">
        <v>41</v>
      </c>
      <c r="F2496" s="172">
        <v>2023</v>
      </c>
      <c r="G2496" s="172">
        <v>3</v>
      </c>
      <c r="H2496" s="175"/>
      <c r="I2496" s="57" t="str">
        <f t="shared" si="493"/>
        <v>Q4</v>
      </c>
      <c r="J2496" s="175" t="s">
        <v>2385</v>
      </c>
      <c r="K2496" s="175" t="s">
        <v>2386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94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78" t="str">
        <f t="shared" si="504"/>
        <v>1.13</v>
      </c>
      <c r="Z2496" s="26">
        <f t="shared" si="495"/>
        <v>490000</v>
      </c>
      <c r="AA2496" s="16">
        <v>1.1299999999999999</v>
      </c>
      <c r="AB2496" s="35">
        <f t="shared" si="496"/>
        <v>490000</v>
      </c>
      <c r="AC2496" s="27">
        <f t="shared" si="497"/>
        <v>87906</v>
      </c>
      <c r="AD2496" s="174">
        <v>0.1794</v>
      </c>
      <c r="AE2496" s="173">
        <f t="shared" si="498"/>
        <v>1</v>
      </c>
      <c r="AF2496" s="173" t="str">
        <f>IF(AND(COUNTIFS($J$18:J2496,J2496)=1,AE2496=1),1,"")</f>
        <v/>
      </c>
      <c r="AG2496" s="173" t="str">
        <f>IF(C2496="","",IF(AND(COUNTIFS($J$18:J2496,J2496)=1,C2496&lt;&gt;""),1,""))</f>
        <v/>
      </c>
      <c r="AH2496" s="173" t="str">
        <f>IF(G2496="","",IF(AND(COUNTIFS($J$18:J2496,J2496)=1,G2496&lt;&gt;""),1,""))</f>
        <v/>
      </c>
      <c r="AI2496" s="28">
        <f t="shared" si="499"/>
        <v>33543315.897345133</v>
      </c>
      <c r="AJ2496" s="28">
        <f t="shared" si="500"/>
        <v>4706169.325298408</v>
      </c>
      <c r="AK2496" s="29">
        <f t="shared" si="501"/>
        <v>0.14030125523967321</v>
      </c>
      <c r="AL2496" s="25"/>
      <c r="AM2496" s="25"/>
      <c r="AN2496" s="25"/>
      <c r="AO2496" s="25"/>
      <c r="AP2496" s="45" t="str">
        <f t="shared" si="502"/>
        <v>20233</v>
      </c>
      <c r="AQ2496" s="45" t="str">
        <f t="shared" si="503"/>
        <v>20233RMB</v>
      </c>
    </row>
    <row r="2497" spans="1:43" s="15" customFormat="1">
      <c r="A2497" s="16" t="s">
        <v>41</v>
      </c>
      <c r="B2497" s="172">
        <v>2023</v>
      </c>
      <c r="C2497" s="172">
        <v>3</v>
      </c>
      <c r="D2497" s="57" t="str">
        <f t="shared" si="492"/>
        <v>Q4</v>
      </c>
      <c r="E2497" s="16" t="s">
        <v>41</v>
      </c>
      <c r="F2497" s="172">
        <v>2023</v>
      </c>
      <c r="G2497" s="172">
        <v>3</v>
      </c>
      <c r="H2497" s="175"/>
      <c r="I2497" s="57" t="str">
        <f t="shared" si="493"/>
        <v>Q4</v>
      </c>
      <c r="J2497" s="175" t="s">
        <v>2387</v>
      </c>
      <c r="K2497" s="175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94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78" t="str">
        <f t="shared" si="504"/>
        <v>1.13</v>
      </c>
      <c r="Z2497" s="26">
        <f t="shared" si="495"/>
        <v>431000</v>
      </c>
      <c r="AA2497" s="16">
        <v>1.1299999999999999</v>
      </c>
      <c r="AB2497" s="35">
        <f t="shared" si="496"/>
        <v>431000</v>
      </c>
      <c r="AC2497" s="27">
        <f t="shared" si="497"/>
        <v>41462.199999999997</v>
      </c>
      <c r="AD2497" s="174">
        <v>9.6199999999999994E-2</v>
      </c>
      <c r="AE2497" s="173">
        <f t="shared" si="498"/>
        <v>0</v>
      </c>
      <c r="AF2497" s="173" t="str">
        <f>IF(AND(COUNTIFS($J$18:J2497,J2497)=1,AE2497=1),1,"")</f>
        <v/>
      </c>
      <c r="AG2497" s="173">
        <f>IF(C2497="","",IF(AND(COUNTIFS($J$18:J2497,J2497)=1,C2497&lt;&gt;""),1,""))</f>
        <v>1</v>
      </c>
      <c r="AH2497" s="173">
        <f>IF(G2497="","",IF(AND(COUNTIFS($J$18:J2497,J2497)=1,G2497&lt;&gt;""),1,""))</f>
        <v>1</v>
      </c>
      <c r="AI2497" s="28">
        <f t="shared" si="499"/>
        <v>33543315.897345133</v>
      </c>
      <c r="AJ2497" s="28">
        <f t="shared" si="500"/>
        <v>4706169.325298408</v>
      </c>
      <c r="AK2497" s="29">
        <f t="shared" si="501"/>
        <v>0.14030125523967321</v>
      </c>
      <c r="AL2497" s="25"/>
      <c r="AM2497" s="25"/>
      <c r="AN2497" s="25"/>
      <c r="AO2497" s="25"/>
      <c r="AP2497" s="45" t="str">
        <f t="shared" si="502"/>
        <v>20233</v>
      </c>
      <c r="AQ2497" s="45" t="str">
        <f t="shared" si="503"/>
        <v>20233RMB</v>
      </c>
    </row>
    <row r="2498" spans="1:43" s="15" customFormat="1">
      <c r="A2498" s="16" t="s">
        <v>41</v>
      </c>
      <c r="B2498" s="172">
        <v>2023</v>
      </c>
      <c r="C2498" s="172">
        <v>3</v>
      </c>
      <c r="D2498" s="57" t="str">
        <f t="shared" si="492"/>
        <v>Q4</v>
      </c>
      <c r="E2498" s="16" t="s">
        <v>41</v>
      </c>
      <c r="F2498" s="172">
        <v>2023</v>
      </c>
      <c r="G2498" s="172">
        <v>3</v>
      </c>
      <c r="H2498" s="175"/>
      <c r="I2498" s="57" t="str">
        <f t="shared" si="493"/>
        <v>Q4</v>
      </c>
      <c r="J2498" s="175" t="s">
        <v>2387</v>
      </c>
      <c r="K2498" s="175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si="494"/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78" t="str">
        <f t="shared" si="504"/>
        <v>1.13</v>
      </c>
      <c r="Z2498" s="26">
        <f t="shared" si="495"/>
        <v>431000</v>
      </c>
      <c r="AA2498" s="16">
        <v>1.1299999999999999</v>
      </c>
      <c r="AB2498" s="35">
        <f t="shared" si="496"/>
        <v>431000</v>
      </c>
      <c r="AC2498" s="27">
        <f t="shared" si="497"/>
        <v>41462.199999999997</v>
      </c>
      <c r="AD2498" s="174">
        <v>9.6199999999999994E-2</v>
      </c>
      <c r="AE2498" s="173">
        <f t="shared" si="498"/>
        <v>0</v>
      </c>
      <c r="AF2498" s="173" t="str">
        <f>IF(AND(COUNTIFS($J$18:J2498,J2498)=1,AE2498=1),1,"")</f>
        <v/>
      </c>
      <c r="AG2498" s="173" t="str">
        <f>IF(C2498="","",IF(AND(COUNTIFS($J$18:J2498,J2498)=1,C2498&lt;&gt;""),1,""))</f>
        <v/>
      </c>
      <c r="AH2498" s="173" t="str">
        <f>IF(G2498="","",IF(AND(COUNTIFS($J$18:J2498,J2498)=1,G2498&lt;&gt;""),1,""))</f>
        <v/>
      </c>
      <c r="AI2498" s="28">
        <f t="shared" si="499"/>
        <v>33543315.897345133</v>
      </c>
      <c r="AJ2498" s="28">
        <f t="shared" si="500"/>
        <v>4706169.325298408</v>
      </c>
      <c r="AK2498" s="29">
        <f t="shared" si="501"/>
        <v>0.14030125523967321</v>
      </c>
      <c r="AL2498" s="25"/>
      <c r="AM2498" s="25"/>
      <c r="AN2498" s="25"/>
      <c r="AO2498" s="25"/>
      <c r="AP2498" s="45" t="str">
        <f t="shared" si="502"/>
        <v>20233</v>
      </c>
      <c r="AQ2498" s="45" t="str">
        <f t="shared" si="503"/>
        <v>20233RMB</v>
      </c>
    </row>
    <row r="2499" spans="1:43" s="15" customFormat="1">
      <c r="A2499" s="16" t="s">
        <v>41</v>
      </c>
      <c r="B2499" s="172">
        <v>2023</v>
      </c>
      <c r="C2499" s="172">
        <v>3</v>
      </c>
      <c r="D2499" s="57" t="str">
        <f t="shared" si="492"/>
        <v>Q4</v>
      </c>
      <c r="E2499" s="16" t="s">
        <v>41</v>
      </c>
      <c r="F2499" s="172">
        <v>2023</v>
      </c>
      <c r="G2499" s="172">
        <v>3</v>
      </c>
      <c r="H2499" s="175"/>
      <c r="I2499" s="57" t="str">
        <f t="shared" si="493"/>
        <v>Q4</v>
      </c>
      <c r="J2499" s="175" t="s">
        <v>2388</v>
      </c>
      <c r="K2499" s="175" t="s">
        <v>2389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4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78" t="str">
        <f t="shared" si="504"/>
        <v>1.13</v>
      </c>
      <c r="Z2499" s="26">
        <f t="shared" si="495"/>
        <v>930000</v>
      </c>
      <c r="AA2499" s="16">
        <v>1.1299999999999999</v>
      </c>
      <c r="AB2499" s="35">
        <f t="shared" si="496"/>
        <v>930000</v>
      </c>
      <c r="AC2499" s="27">
        <f t="shared" si="497"/>
        <v>250821</v>
      </c>
      <c r="AD2499" s="174">
        <v>0.2697</v>
      </c>
      <c r="AE2499" s="173">
        <f t="shared" si="498"/>
        <v>0</v>
      </c>
      <c r="AF2499" s="173" t="str">
        <f>IF(AND(COUNTIFS($J$18:J2499,J2499)=1,AE2499=1),1,"")</f>
        <v/>
      </c>
      <c r="AG2499" s="173">
        <f>IF(C2499="","",IF(AND(COUNTIFS($J$18:J2499,J2499)=1,C2499&lt;&gt;""),1,""))</f>
        <v>1</v>
      </c>
      <c r="AH2499" s="173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2">
        <v>2023</v>
      </c>
      <c r="C2500" s="172">
        <v>3</v>
      </c>
      <c r="D2500" s="57" t="str">
        <f t="shared" si="492"/>
        <v>Q4</v>
      </c>
      <c r="E2500" s="16" t="s">
        <v>41</v>
      </c>
      <c r="F2500" s="172">
        <v>2023</v>
      </c>
      <c r="G2500" s="172">
        <v>3</v>
      </c>
      <c r="H2500" s="175"/>
      <c r="I2500" s="57" t="str">
        <f t="shared" si="493"/>
        <v>Q4</v>
      </c>
      <c r="J2500" s="175" t="s">
        <v>2390</v>
      </c>
      <c r="K2500" s="175" t="s">
        <v>2391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4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78" t="str">
        <f t="shared" si="504"/>
        <v>1.13</v>
      </c>
      <c r="Z2500" s="26">
        <f t="shared" si="495"/>
        <v>650000</v>
      </c>
      <c r="AA2500" s="16">
        <v>1.1299999999999999</v>
      </c>
      <c r="AB2500" s="35">
        <f t="shared" si="496"/>
        <v>650000</v>
      </c>
      <c r="AC2500" s="27">
        <f t="shared" si="497"/>
        <v>98345</v>
      </c>
      <c r="AD2500" s="174">
        <v>0.15129999999999999</v>
      </c>
      <c r="AE2500" s="173">
        <f t="shared" si="498"/>
        <v>1</v>
      </c>
      <c r="AF2500" s="173">
        <f>IF(AND(COUNTIFS($J$18:J2500,J2500)=1,AE2500=1),1,"")</f>
        <v>1</v>
      </c>
      <c r="AG2500" s="173">
        <f>IF(C2500="","",IF(AND(COUNTIFS($J$18:J2500,J2500)=1,C2500&lt;&gt;""),1,""))</f>
        <v>1</v>
      </c>
      <c r="AH2500" s="173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2">
        <v>2023</v>
      </c>
      <c r="C2501" s="172">
        <v>3</v>
      </c>
      <c r="D2501" s="57" t="str">
        <f t="shared" si="492"/>
        <v>Q4</v>
      </c>
      <c r="E2501" s="16" t="s">
        <v>41</v>
      </c>
      <c r="F2501" s="172">
        <v>2023</v>
      </c>
      <c r="G2501" s="172">
        <v>3</v>
      </c>
      <c r="H2501" s="175"/>
      <c r="I2501" s="57" t="str">
        <f t="shared" si="493"/>
        <v>Q4</v>
      </c>
      <c r="J2501" s="175" t="s">
        <v>2392</v>
      </c>
      <c r="K2501" s="175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4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78" t="str">
        <f t="shared" si="504"/>
        <v>1.13</v>
      </c>
      <c r="Z2501" s="26">
        <f t="shared" si="495"/>
        <v>1000000</v>
      </c>
      <c r="AA2501" s="16">
        <v>1.1299999999999999</v>
      </c>
      <c r="AB2501" s="35">
        <f t="shared" si="496"/>
        <v>1000000</v>
      </c>
      <c r="AC2501" s="27">
        <f t="shared" si="497"/>
        <v>139900</v>
      </c>
      <c r="AD2501" s="174">
        <v>0.1399</v>
      </c>
      <c r="AE2501" s="173">
        <f t="shared" si="498"/>
        <v>0</v>
      </c>
      <c r="AF2501" s="173" t="str">
        <f>IF(AND(COUNTIFS($J$18:J2501,J2501)=1,AE2501=1),1,"")</f>
        <v/>
      </c>
      <c r="AG2501" s="173">
        <f>IF(C2501="","",IF(AND(COUNTIFS($J$18:J2501,J2501)=1,C2501&lt;&gt;""),1,""))</f>
        <v>1</v>
      </c>
      <c r="AH2501" s="173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2">
        <v>2023</v>
      </c>
      <c r="C2502" s="172">
        <v>3</v>
      </c>
      <c r="D2502" s="57" t="str">
        <f t="shared" si="492"/>
        <v>Q4</v>
      </c>
      <c r="E2502" s="16" t="s">
        <v>41</v>
      </c>
      <c r="F2502" s="172">
        <v>2023</v>
      </c>
      <c r="G2502" s="172">
        <v>3</v>
      </c>
      <c r="H2502" s="175"/>
      <c r="I2502" s="57" t="str">
        <f t="shared" si="493"/>
        <v>Q4</v>
      </c>
      <c r="J2502" s="175" t="s">
        <v>2393</v>
      </c>
      <c r="K2502" s="175" t="s">
        <v>2191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4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78" t="str">
        <f t="shared" si="504"/>
        <v>1.13</v>
      </c>
      <c r="Z2502" s="26">
        <f t="shared" si="495"/>
        <v>720000</v>
      </c>
      <c r="AA2502" s="16">
        <v>1.1299999999999999</v>
      </c>
      <c r="AB2502" s="35">
        <f t="shared" si="496"/>
        <v>720000</v>
      </c>
      <c r="AC2502" s="27">
        <f t="shared" si="497"/>
        <v>121392</v>
      </c>
      <c r="AD2502" s="174">
        <v>0.1686</v>
      </c>
      <c r="AE2502" s="173">
        <f t="shared" si="498"/>
        <v>0</v>
      </c>
      <c r="AF2502" s="173" t="str">
        <f>IF(AND(COUNTIFS($J$18:J2502,J2502)=1,AE2502=1),1,"")</f>
        <v/>
      </c>
      <c r="AG2502" s="173">
        <f>IF(C2502="","",IF(AND(COUNTIFS($J$18:J2502,J2502)=1,C2502&lt;&gt;""),1,""))</f>
        <v>1</v>
      </c>
      <c r="AH2502" s="173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2">
        <v>2023</v>
      </c>
      <c r="C2503" s="172">
        <v>3</v>
      </c>
      <c r="D2503" s="57" t="str">
        <f t="shared" si="492"/>
        <v>Q4</v>
      </c>
      <c r="E2503" s="16" t="s">
        <v>41</v>
      </c>
      <c r="F2503" s="172">
        <v>2023</v>
      </c>
      <c r="G2503" s="172">
        <v>3</v>
      </c>
      <c r="H2503" s="175"/>
      <c r="I2503" s="57" t="str">
        <f t="shared" si="493"/>
        <v>Q4</v>
      </c>
      <c r="J2503" s="175" t="s">
        <v>2394</v>
      </c>
      <c r="K2503" s="175" t="s">
        <v>1362</v>
      </c>
      <c r="L2503" s="25" t="s">
        <v>2395</v>
      </c>
      <c r="M2503" s="16" t="s">
        <v>47</v>
      </c>
      <c r="N2503" s="16">
        <v>0</v>
      </c>
      <c r="O2503" s="16">
        <v>1</v>
      </c>
      <c r="P2503" s="57" t="str">
        <f t="shared" si="494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78" t="str">
        <f t="shared" si="504"/>
        <v>1.13</v>
      </c>
      <c r="Z2503" s="26">
        <f t="shared" si="495"/>
        <v>221000</v>
      </c>
      <c r="AA2503" s="16">
        <v>1.1299999999999999</v>
      </c>
      <c r="AB2503" s="35">
        <f t="shared" si="496"/>
        <v>221000</v>
      </c>
      <c r="AC2503" s="27">
        <f t="shared" si="497"/>
        <v>55073.200000000004</v>
      </c>
      <c r="AD2503" s="174">
        <v>0.2492</v>
      </c>
      <c r="AE2503" s="173">
        <f t="shared" si="498"/>
        <v>0</v>
      </c>
      <c r="AF2503" s="173" t="str">
        <f>IF(AND(COUNTIFS($J$18:J2503,J2503)=1,AE2503=1),1,"")</f>
        <v/>
      </c>
      <c r="AG2503" s="173">
        <f>IF(C2503="","",IF(AND(COUNTIFS($J$18:J2503,J2503)=1,C2503&lt;&gt;""),1,""))</f>
        <v>1</v>
      </c>
      <c r="AH2503" s="173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2">
        <v>2023</v>
      </c>
      <c r="C2504" s="172">
        <v>1</v>
      </c>
      <c r="D2504" s="57" t="str">
        <f t="shared" si="492"/>
        <v>Q4</v>
      </c>
      <c r="E2504" s="16" t="s">
        <v>42</v>
      </c>
      <c r="F2504" s="172">
        <v>2023</v>
      </c>
      <c r="G2504" s="172">
        <v>4</v>
      </c>
      <c r="H2504" s="175"/>
      <c r="I2504" s="57" t="str">
        <f t="shared" si="493"/>
        <v>Q1</v>
      </c>
      <c r="J2504" s="175" t="s">
        <v>2396</v>
      </c>
      <c r="K2504" s="175" t="s">
        <v>2397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4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78" t="str">
        <f t="shared" si="504"/>
        <v>1.13</v>
      </c>
      <c r="Z2504" s="26">
        <f t="shared" si="495"/>
        <v>700000</v>
      </c>
      <c r="AA2504" s="16">
        <v>1.1399999999999999</v>
      </c>
      <c r="AB2504" s="35">
        <f t="shared" si="496"/>
        <v>706194.69026548672</v>
      </c>
      <c r="AC2504" s="27">
        <f t="shared" si="497"/>
        <v>73161.769911504423</v>
      </c>
      <c r="AD2504" s="174">
        <v>0.1036</v>
      </c>
      <c r="AE2504" s="173">
        <f t="shared" si="498"/>
        <v>1</v>
      </c>
      <c r="AF2504" s="173">
        <f>IF(AND(COUNTIFS($J$18:J2504,J2504)=1,AE2504=1),1,"")</f>
        <v>1</v>
      </c>
      <c r="AG2504" s="173">
        <f>IF(C2504="","",IF(AND(COUNTIFS($J$18:J2504,J2504)=1,C2504&lt;&gt;""),1,""))</f>
        <v>1</v>
      </c>
      <c r="AH2504" s="173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2">
        <v>2023</v>
      </c>
      <c r="C2505" s="172">
        <v>1</v>
      </c>
      <c r="D2505" s="57" t="str">
        <f t="shared" si="492"/>
        <v>Q4</v>
      </c>
      <c r="E2505" s="16" t="s">
        <v>42</v>
      </c>
      <c r="F2505" s="172">
        <v>2023</v>
      </c>
      <c r="G2505" s="172">
        <v>4</v>
      </c>
      <c r="H2505" s="175"/>
      <c r="I2505" s="57" t="str">
        <f t="shared" si="493"/>
        <v>Q1</v>
      </c>
      <c r="J2505" s="175" t="s">
        <v>2356</v>
      </c>
      <c r="K2505" s="175" t="s">
        <v>2357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4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78" t="str">
        <f t="shared" si="504"/>
        <v>1.13</v>
      </c>
      <c r="Z2505" s="26">
        <f t="shared" si="495"/>
        <v>1225000</v>
      </c>
      <c r="AA2505" s="16">
        <v>1.1399999999999999</v>
      </c>
      <c r="AB2505" s="35">
        <f t="shared" si="496"/>
        <v>1235840.7079646017</v>
      </c>
      <c r="AC2505" s="27">
        <f t="shared" si="497"/>
        <v>125561.41592920353</v>
      </c>
      <c r="AD2505" s="174">
        <v>0.1016</v>
      </c>
      <c r="AE2505" s="173">
        <f t="shared" si="498"/>
        <v>1</v>
      </c>
      <c r="AF2505" s="173" t="str">
        <f>IF(AND(COUNTIFS($J$18:J2505,J2505)=1,AE2505=1),1,"")</f>
        <v/>
      </c>
      <c r="AG2505" s="173" t="str">
        <f>IF(C2505="","",IF(AND(COUNTIFS($J$18:J2505,J2505)=1,C2505&lt;&gt;""),1,""))</f>
        <v/>
      </c>
      <c r="AH2505" s="173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2">
        <v>2023</v>
      </c>
      <c r="C2506" s="172">
        <v>2</v>
      </c>
      <c r="D2506" s="57" t="str">
        <f t="shared" si="492"/>
        <v>Q4</v>
      </c>
      <c r="E2506" s="16" t="s">
        <v>42</v>
      </c>
      <c r="F2506" s="172">
        <v>2023</v>
      </c>
      <c r="G2506" s="172">
        <v>4</v>
      </c>
      <c r="H2506" s="175"/>
      <c r="I2506" s="57" t="str">
        <f t="shared" si="493"/>
        <v>Q1</v>
      </c>
      <c r="J2506" s="175" t="s">
        <v>2398</v>
      </c>
      <c r="K2506" s="175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4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78" t="str">
        <f t="shared" si="504"/>
        <v>1.13</v>
      </c>
      <c r="Z2506" s="26">
        <f t="shared" si="495"/>
        <v>739000</v>
      </c>
      <c r="AA2506" s="16">
        <v>1.1399999999999999</v>
      </c>
      <c r="AB2506" s="35">
        <f t="shared" si="496"/>
        <v>745539.82300884952</v>
      </c>
      <c r="AC2506" s="27">
        <f t="shared" si="497"/>
        <v>85289.755752212383</v>
      </c>
      <c r="AD2506" s="174">
        <v>0.1144</v>
      </c>
      <c r="AE2506" s="173">
        <f t="shared" si="498"/>
        <v>0</v>
      </c>
      <c r="AF2506" s="173" t="str">
        <f>IF(AND(COUNTIFS($J$18:J2506,J2506)=1,AE2506=1),1,"")</f>
        <v/>
      </c>
      <c r="AG2506" s="173">
        <f>IF(C2506="","",IF(AND(COUNTIFS($J$18:J2506,J2506)=1,C2506&lt;&gt;""),1,""))</f>
        <v>1</v>
      </c>
      <c r="AH2506" s="173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2">
        <v>2023</v>
      </c>
      <c r="C2507" s="172">
        <v>2</v>
      </c>
      <c r="D2507" s="57" t="str">
        <f t="shared" si="492"/>
        <v>Q4</v>
      </c>
      <c r="E2507" s="16" t="s">
        <v>42</v>
      </c>
      <c r="F2507" s="172">
        <v>2023</v>
      </c>
      <c r="G2507" s="172">
        <v>4</v>
      </c>
      <c r="H2507" s="175"/>
      <c r="I2507" s="57" t="str">
        <f t="shared" si="493"/>
        <v>Q1</v>
      </c>
      <c r="J2507" s="175" t="s">
        <v>2399</v>
      </c>
      <c r="K2507" s="175" t="s">
        <v>2400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4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78" t="str">
        <f t="shared" si="504"/>
        <v>1.13</v>
      </c>
      <c r="Z2507" s="26">
        <f t="shared" si="495"/>
        <v>850000</v>
      </c>
      <c r="AA2507" s="16">
        <v>1.1399999999999999</v>
      </c>
      <c r="AB2507" s="35">
        <f t="shared" si="496"/>
        <v>857522.12389380531</v>
      </c>
      <c r="AC2507" s="27">
        <f t="shared" si="497"/>
        <v>65943.45132743362</v>
      </c>
      <c r="AD2507" s="174">
        <v>7.6899999999999996E-2</v>
      </c>
      <c r="AE2507" s="173">
        <f t="shared" si="498"/>
        <v>1</v>
      </c>
      <c r="AF2507" s="173">
        <f>IF(AND(COUNTIFS($J$18:J2507,J2507)=1,AE2507=1),1,"")</f>
        <v>1</v>
      </c>
      <c r="AG2507" s="173">
        <f>IF(C2507="","",IF(AND(COUNTIFS($J$18:J2507,J2507)=1,C2507&lt;&gt;""),1,""))</f>
        <v>1</v>
      </c>
      <c r="AH2507" s="173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2">
        <v>2023</v>
      </c>
      <c r="C2508" s="172">
        <v>2</v>
      </c>
      <c r="D2508" s="57" t="str">
        <f t="shared" si="492"/>
        <v>Q4</v>
      </c>
      <c r="E2508" s="16" t="s">
        <v>42</v>
      </c>
      <c r="F2508" s="172">
        <v>2023</v>
      </c>
      <c r="G2508" s="172">
        <v>4</v>
      </c>
      <c r="H2508" s="175"/>
      <c r="I2508" s="57" t="str">
        <f t="shared" si="493"/>
        <v>Q1</v>
      </c>
      <c r="J2508" s="175" t="s">
        <v>2399</v>
      </c>
      <c r="K2508" s="175" t="s">
        <v>2400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4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78" t="str">
        <f t="shared" si="504"/>
        <v>1.13</v>
      </c>
      <c r="Z2508" s="26">
        <f t="shared" si="495"/>
        <v>500000</v>
      </c>
      <c r="AA2508" s="16">
        <v>1.1399999999999999</v>
      </c>
      <c r="AB2508" s="35">
        <f t="shared" si="496"/>
        <v>504424.77876106196</v>
      </c>
      <c r="AC2508" s="27">
        <f t="shared" si="497"/>
        <v>38790.265486725664</v>
      </c>
      <c r="AD2508" s="174">
        <v>7.6899999999999996E-2</v>
      </c>
      <c r="AE2508" s="173">
        <f t="shared" si="498"/>
        <v>1</v>
      </c>
      <c r="AF2508" s="173" t="str">
        <f>IF(AND(COUNTIFS($J$18:J2508,J2508)=1,AE2508=1),1,"")</f>
        <v/>
      </c>
      <c r="AG2508" s="173" t="str">
        <f>IF(C2508="","",IF(AND(COUNTIFS($J$18:J2508,J2508)=1,C2508&lt;&gt;""),1,""))</f>
        <v/>
      </c>
      <c r="AH2508" s="173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2">
        <v>2023</v>
      </c>
      <c r="C2509" s="172">
        <v>2</v>
      </c>
      <c r="D2509" s="57" t="str">
        <f t="shared" si="492"/>
        <v>Q4</v>
      </c>
      <c r="E2509" s="16" t="s">
        <v>42</v>
      </c>
      <c r="F2509" s="172">
        <v>2023</v>
      </c>
      <c r="G2509" s="172">
        <v>4</v>
      </c>
      <c r="H2509" s="175"/>
      <c r="I2509" s="57" t="str">
        <f t="shared" si="493"/>
        <v>Q1</v>
      </c>
      <c r="J2509" s="175" t="s">
        <v>2401</v>
      </c>
      <c r="K2509" s="175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4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78" t="str">
        <f t="shared" si="504"/>
        <v>1.13</v>
      </c>
      <c r="Z2509" s="26">
        <f t="shared" si="495"/>
        <v>1210000</v>
      </c>
      <c r="AA2509" s="16">
        <v>1.1399999999999999</v>
      </c>
      <c r="AB2509" s="35">
        <f t="shared" si="496"/>
        <v>1220707.96460177</v>
      </c>
      <c r="AC2509" s="27">
        <f t="shared" si="497"/>
        <v>184693.1150442478</v>
      </c>
      <c r="AD2509" s="174">
        <v>0.15129999999999999</v>
      </c>
      <c r="AE2509" s="173">
        <f t="shared" si="498"/>
        <v>0</v>
      </c>
      <c r="AF2509" s="173" t="str">
        <f>IF(AND(COUNTIFS($J$18:J2509,J2509)=1,AE2509=1),1,"")</f>
        <v/>
      </c>
      <c r="AG2509" s="173">
        <f>IF(C2509="","",IF(AND(COUNTIFS($J$18:J2509,J2509)=1,C2509&lt;&gt;""),1,""))</f>
        <v>1</v>
      </c>
      <c r="AH2509" s="173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2">
        <v>2023</v>
      </c>
      <c r="C2510" s="172">
        <v>2</v>
      </c>
      <c r="D2510" s="57" t="str">
        <f t="shared" si="492"/>
        <v>Q4</v>
      </c>
      <c r="E2510" s="16" t="s">
        <v>42</v>
      </c>
      <c r="F2510" s="172">
        <v>2023</v>
      </c>
      <c r="G2510" s="172">
        <v>4</v>
      </c>
      <c r="H2510" s="175"/>
      <c r="I2510" s="57" t="str">
        <f t="shared" si="493"/>
        <v>Q1</v>
      </c>
      <c r="J2510" s="175" t="s">
        <v>2401</v>
      </c>
      <c r="K2510" s="175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4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78" t="str">
        <f t="shared" si="504"/>
        <v>1.13</v>
      </c>
      <c r="Z2510" s="26">
        <f t="shared" si="495"/>
        <v>1210000</v>
      </c>
      <c r="AA2510" s="16">
        <v>1.1399999999999999</v>
      </c>
      <c r="AB2510" s="35">
        <f t="shared" si="496"/>
        <v>1220707.96460177</v>
      </c>
      <c r="AC2510" s="27">
        <f t="shared" si="497"/>
        <v>184693.1150442478</v>
      </c>
      <c r="AD2510" s="174">
        <v>0.15129999999999999</v>
      </c>
      <c r="AE2510" s="173">
        <f t="shared" si="498"/>
        <v>0</v>
      </c>
      <c r="AF2510" s="173" t="str">
        <f>IF(AND(COUNTIFS($J$18:J2510,J2510)=1,AE2510=1),1,"")</f>
        <v/>
      </c>
      <c r="AG2510" s="173" t="str">
        <f>IF(C2510="","",IF(AND(COUNTIFS($J$18:J2510,J2510)=1,C2510&lt;&gt;""),1,""))</f>
        <v/>
      </c>
      <c r="AH2510" s="173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2">
        <v>2023</v>
      </c>
      <c r="C2511" s="172">
        <v>2</v>
      </c>
      <c r="D2511" s="57" t="str">
        <f t="shared" si="492"/>
        <v>Q4</v>
      </c>
      <c r="E2511" s="16" t="s">
        <v>42</v>
      </c>
      <c r="F2511" s="172">
        <v>2023</v>
      </c>
      <c r="G2511" s="172">
        <v>4</v>
      </c>
      <c r="H2511" s="175"/>
      <c r="I2511" s="57" t="str">
        <f t="shared" si="493"/>
        <v>Q1</v>
      </c>
      <c r="J2511" s="175" t="s">
        <v>2401</v>
      </c>
      <c r="K2511" s="175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4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78" t="str">
        <f t="shared" si="504"/>
        <v>1.13</v>
      </c>
      <c r="Z2511" s="26">
        <f t="shared" si="495"/>
        <v>1210000</v>
      </c>
      <c r="AA2511" s="16">
        <v>1.1399999999999999</v>
      </c>
      <c r="AB2511" s="35">
        <f t="shared" si="496"/>
        <v>1220707.96460177</v>
      </c>
      <c r="AC2511" s="27">
        <f t="shared" si="497"/>
        <v>184693.1150442478</v>
      </c>
      <c r="AD2511" s="174">
        <v>0.15129999999999999</v>
      </c>
      <c r="AE2511" s="173">
        <f t="shared" si="498"/>
        <v>0</v>
      </c>
      <c r="AF2511" s="173" t="str">
        <f>IF(AND(COUNTIFS($J$18:J2511,J2511)=1,AE2511=1),1,"")</f>
        <v/>
      </c>
      <c r="AG2511" s="173" t="str">
        <f>IF(C2511="","",IF(AND(COUNTIFS($J$18:J2511,J2511)=1,C2511&lt;&gt;""),1,""))</f>
        <v/>
      </c>
      <c r="AH2511" s="173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2">
        <v>2023</v>
      </c>
      <c r="C2512" s="172">
        <v>2</v>
      </c>
      <c r="D2512" s="57" t="str">
        <f t="shared" si="492"/>
        <v>Q4</v>
      </c>
      <c r="E2512" s="16" t="s">
        <v>42</v>
      </c>
      <c r="F2512" s="172">
        <v>2023</v>
      </c>
      <c r="G2512" s="172">
        <v>4</v>
      </c>
      <c r="H2512" s="175"/>
      <c r="I2512" s="57" t="str">
        <f t="shared" si="493"/>
        <v>Q1</v>
      </c>
      <c r="J2512" s="175" t="s">
        <v>2401</v>
      </c>
      <c r="K2512" s="175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4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78" t="str">
        <f t="shared" si="504"/>
        <v>1.13</v>
      </c>
      <c r="Z2512" s="26">
        <f t="shared" si="495"/>
        <v>1210000</v>
      </c>
      <c r="AA2512" s="16">
        <v>1.1399999999999999</v>
      </c>
      <c r="AB2512" s="35">
        <f t="shared" si="496"/>
        <v>1220707.96460177</v>
      </c>
      <c r="AC2512" s="27">
        <f t="shared" si="497"/>
        <v>184693.1150442478</v>
      </c>
      <c r="AD2512" s="174">
        <v>0.15129999999999999</v>
      </c>
      <c r="AE2512" s="173">
        <f t="shared" si="498"/>
        <v>0</v>
      </c>
      <c r="AF2512" s="173" t="str">
        <f>IF(AND(COUNTIFS($J$18:J2512,J2512)=1,AE2512=1),1,"")</f>
        <v/>
      </c>
      <c r="AG2512" s="173" t="str">
        <f>IF(C2512="","",IF(AND(COUNTIFS($J$18:J2512,J2512)=1,C2512&lt;&gt;""),1,""))</f>
        <v/>
      </c>
      <c r="AH2512" s="173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2">
        <v>2023</v>
      </c>
      <c r="C2513" s="172">
        <v>3</v>
      </c>
      <c r="D2513" s="57" t="str">
        <f t="shared" si="492"/>
        <v>Q4</v>
      </c>
      <c r="E2513" s="16" t="s">
        <v>42</v>
      </c>
      <c r="F2513" s="172">
        <v>2023</v>
      </c>
      <c r="G2513" s="172">
        <v>4</v>
      </c>
      <c r="H2513" s="175"/>
      <c r="I2513" s="57" t="str">
        <f t="shared" si="493"/>
        <v>Q1</v>
      </c>
      <c r="J2513" s="175" t="s">
        <v>2402</v>
      </c>
      <c r="K2513" s="175" t="s">
        <v>2102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4"/>
        <v>MAIN UNIT</v>
      </c>
      <c r="Q2513" s="16" t="s">
        <v>48</v>
      </c>
      <c r="R2513" s="16" t="s">
        <v>49</v>
      </c>
      <c r="S2513" s="16" t="s">
        <v>38</v>
      </c>
      <c r="T2513" s="16" t="s">
        <v>2103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78" t="str">
        <f t="shared" si="504"/>
        <v>1.13</v>
      </c>
      <c r="Z2513" s="26">
        <f t="shared" si="495"/>
        <v>750000</v>
      </c>
      <c r="AA2513" s="16">
        <v>1.1399999999999999</v>
      </c>
      <c r="AB2513" s="35">
        <f t="shared" si="496"/>
        <v>756637.16814159299</v>
      </c>
      <c r="AC2513" s="27">
        <f t="shared" si="497"/>
        <v>93217.699115044263</v>
      </c>
      <c r="AD2513" s="174">
        <v>0.1232</v>
      </c>
      <c r="AE2513" s="173">
        <f t="shared" si="498"/>
        <v>0</v>
      </c>
      <c r="AF2513" s="173" t="str">
        <f>IF(AND(COUNTIFS($J$18:J2513,J2513)=1,AE2513=1),1,"")</f>
        <v/>
      </c>
      <c r="AG2513" s="173">
        <f>IF(C2513="","",IF(AND(COUNTIFS($J$18:J2513,J2513)=1,C2513&lt;&gt;""),1,""))</f>
        <v>1</v>
      </c>
      <c r="AH2513" s="173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2">
        <v>2023</v>
      </c>
      <c r="C2514" s="172">
        <v>3</v>
      </c>
      <c r="D2514" s="57" t="str">
        <f t="shared" si="492"/>
        <v>Q4</v>
      </c>
      <c r="E2514" s="16" t="s">
        <v>42</v>
      </c>
      <c r="F2514" s="172">
        <v>2023</v>
      </c>
      <c r="G2514" s="172">
        <v>4</v>
      </c>
      <c r="H2514" s="175"/>
      <c r="I2514" s="57" t="str">
        <f t="shared" si="493"/>
        <v>Q1</v>
      </c>
      <c r="J2514" s="175" t="s">
        <v>2403</v>
      </c>
      <c r="K2514" s="175" t="s">
        <v>2404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4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2405</v>
      </c>
      <c r="W2514" s="16" t="s">
        <v>51</v>
      </c>
      <c r="X2514" s="34">
        <v>1160000</v>
      </c>
      <c r="Y2514" s="178" t="str">
        <f t="shared" si="504"/>
        <v>1.13</v>
      </c>
      <c r="Z2514" s="26">
        <f t="shared" si="495"/>
        <v>1160000</v>
      </c>
      <c r="AA2514" s="16">
        <v>1.1399999999999999</v>
      </c>
      <c r="AB2514" s="35">
        <f t="shared" si="496"/>
        <v>1170265.4867256638</v>
      </c>
      <c r="AC2514" s="27">
        <f t="shared" si="497"/>
        <v>137623.22123893804</v>
      </c>
      <c r="AD2514" s="174">
        <v>0.1176</v>
      </c>
      <c r="AE2514" s="173">
        <f t="shared" si="498"/>
        <v>1</v>
      </c>
      <c r="AF2514" s="173">
        <f>IF(AND(COUNTIFS($J$18:J2514,J2514)=1,AE2514=1),1,"")</f>
        <v>1</v>
      </c>
      <c r="AG2514" s="173">
        <f>IF(C2514="","",IF(AND(COUNTIFS($J$18:J2514,J2514)=1,C2514&lt;&gt;""),1,""))</f>
        <v>1</v>
      </c>
      <c r="AH2514" s="173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2">
        <v>2023</v>
      </c>
      <c r="C2515" s="172">
        <v>3</v>
      </c>
      <c r="D2515" s="57" t="str">
        <f t="shared" si="492"/>
        <v>Q4</v>
      </c>
      <c r="E2515" s="16" t="s">
        <v>42</v>
      </c>
      <c r="F2515" s="172">
        <v>2023</v>
      </c>
      <c r="G2515" s="172">
        <v>4</v>
      </c>
      <c r="H2515" s="175"/>
      <c r="I2515" s="57" t="str">
        <f t="shared" si="493"/>
        <v>Q1</v>
      </c>
      <c r="J2515" s="175" t="s">
        <v>2403</v>
      </c>
      <c r="K2515" s="175" t="s">
        <v>2404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4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2405</v>
      </c>
      <c r="W2515" s="16" t="s">
        <v>51</v>
      </c>
      <c r="X2515" s="34">
        <v>600000</v>
      </c>
      <c r="Y2515" s="178" t="str">
        <f t="shared" si="504"/>
        <v>1.13</v>
      </c>
      <c r="Z2515" s="26">
        <f t="shared" si="495"/>
        <v>600000</v>
      </c>
      <c r="AA2515" s="16">
        <v>1.1399999999999999</v>
      </c>
      <c r="AB2515" s="35">
        <f t="shared" si="496"/>
        <v>605309.73451327439</v>
      </c>
      <c r="AC2515" s="27">
        <f t="shared" si="497"/>
        <v>71184.424778761066</v>
      </c>
      <c r="AD2515" s="174">
        <v>0.1176</v>
      </c>
      <c r="AE2515" s="173">
        <f t="shared" si="498"/>
        <v>1</v>
      </c>
      <c r="AF2515" s="173" t="str">
        <f>IF(AND(COUNTIFS($J$18:J2515,J2515)=1,AE2515=1),1,"")</f>
        <v/>
      </c>
      <c r="AG2515" s="173" t="str">
        <f>IF(C2515="","",IF(AND(COUNTIFS($J$18:J2515,J2515)=1,C2515&lt;&gt;""),1,""))</f>
        <v/>
      </c>
      <c r="AH2515" s="173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2">
        <v>2023</v>
      </c>
      <c r="C2516" s="172">
        <v>3</v>
      </c>
      <c r="D2516" s="57" t="str">
        <f t="shared" si="492"/>
        <v>Q4</v>
      </c>
      <c r="E2516" s="16" t="s">
        <v>42</v>
      </c>
      <c r="F2516" s="172">
        <v>2023</v>
      </c>
      <c r="G2516" s="172">
        <v>4</v>
      </c>
      <c r="H2516" s="175"/>
      <c r="I2516" s="57" t="str">
        <f t="shared" si="493"/>
        <v>Q1</v>
      </c>
      <c r="J2516" s="175" t="s">
        <v>2406</v>
      </c>
      <c r="K2516" s="175" t="s">
        <v>2105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4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78" t="str">
        <f t="shared" si="504"/>
        <v>1.13</v>
      </c>
      <c r="Z2516" s="26">
        <f t="shared" si="495"/>
        <v>713000</v>
      </c>
      <c r="AA2516" s="16">
        <v>1.1399999999999999</v>
      </c>
      <c r="AB2516" s="35">
        <f t="shared" si="496"/>
        <v>719309.73451327439</v>
      </c>
      <c r="AC2516" s="27">
        <f t="shared" si="497"/>
        <v>59199.191150442479</v>
      </c>
      <c r="AD2516" s="174">
        <v>8.2299999999999998E-2</v>
      </c>
      <c r="AE2516" s="173">
        <f t="shared" si="498"/>
        <v>0</v>
      </c>
      <c r="AF2516" s="173" t="str">
        <f>IF(AND(COUNTIFS($J$18:J2516,J2516)=1,AE2516=1),1,"")</f>
        <v/>
      </c>
      <c r="AG2516" s="173">
        <f>IF(C2516="","",IF(AND(COUNTIFS($J$18:J2516,J2516)=1,C2516&lt;&gt;""),1,""))</f>
        <v>1</v>
      </c>
      <c r="AH2516" s="173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2">
        <v>2023</v>
      </c>
      <c r="C2517" s="172">
        <v>3</v>
      </c>
      <c r="D2517" s="57" t="str">
        <f t="shared" si="492"/>
        <v>Q4</v>
      </c>
      <c r="E2517" s="16" t="s">
        <v>42</v>
      </c>
      <c r="F2517" s="172">
        <v>2023</v>
      </c>
      <c r="G2517" s="172">
        <v>4</v>
      </c>
      <c r="H2517" s="175"/>
      <c r="I2517" s="57" t="str">
        <f t="shared" si="493"/>
        <v>Q1</v>
      </c>
      <c r="J2517" s="175" t="s">
        <v>2407</v>
      </c>
      <c r="K2517" s="175" t="s">
        <v>2408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4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78" t="str">
        <f t="shared" si="504"/>
        <v>1.13</v>
      </c>
      <c r="Z2517" s="26">
        <f t="shared" si="495"/>
        <v>378973.826</v>
      </c>
      <c r="AA2517" s="16">
        <v>1.1399999999999999</v>
      </c>
      <c r="AB2517" s="35">
        <f t="shared" si="496"/>
        <v>382327.57667256636</v>
      </c>
      <c r="AC2517" s="27">
        <f t="shared" si="497"/>
        <v>34524.180173532746</v>
      </c>
      <c r="AD2517" s="174">
        <v>9.0300000000000005E-2</v>
      </c>
      <c r="AE2517" s="173">
        <f t="shared" si="498"/>
        <v>0</v>
      </c>
      <c r="AF2517" s="173" t="str">
        <f>IF(AND(COUNTIFS($J$18:J2517,J2517)=1,AE2517=1),1,"")</f>
        <v/>
      </c>
      <c r="AG2517" s="173">
        <f>IF(C2517="","",IF(AND(COUNTIFS($J$18:J2517,J2517)=1,C2517&lt;&gt;""),1,""))</f>
        <v>1</v>
      </c>
      <c r="AH2517" s="173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2">
        <v>2023</v>
      </c>
      <c r="C2518" s="172">
        <v>3</v>
      </c>
      <c r="D2518" s="57" t="str">
        <f t="shared" si="492"/>
        <v>Q4</v>
      </c>
      <c r="E2518" s="16" t="s">
        <v>42</v>
      </c>
      <c r="F2518" s="172">
        <v>2023</v>
      </c>
      <c r="G2518" s="172">
        <v>4</v>
      </c>
      <c r="H2518" s="175"/>
      <c r="I2518" s="57" t="str">
        <f t="shared" si="493"/>
        <v>Q1</v>
      </c>
      <c r="J2518" s="175" t="s">
        <v>2409</v>
      </c>
      <c r="K2518" s="175" t="s">
        <v>2410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4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78" t="str">
        <f t="shared" si="504"/>
        <v>1.13</v>
      </c>
      <c r="Z2518" s="26">
        <f t="shared" si="495"/>
        <v>465000</v>
      </c>
      <c r="AA2518" s="16">
        <v>1.1399999999999999</v>
      </c>
      <c r="AB2518" s="35">
        <f t="shared" si="496"/>
        <v>469115.04424778762</v>
      </c>
      <c r="AC2518" s="27">
        <f t="shared" si="497"/>
        <v>60328.194690265482</v>
      </c>
      <c r="AD2518" s="174">
        <v>0.12859999999999999</v>
      </c>
      <c r="AE2518" s="173">
        <f t="shared" si="498"/>
        <v>1</v>
      </c>
      <c r="AF2518" s="173">
        <f>IF(AND(COUNTIFS($J$18:J2518,J2518)=1,AE2518=1),1,"")</f>
        <v>1</v>
      </c>
      <c r="AG2518" s="173">
        <f>IF(C2518="","",IF(AND(COUNTIFS($J$18:J2518,J2518)=1,C2518&lt;&gt;""),1,""))</f>
        <v>1</v>
      </c>
      <c r="AH2518" s="173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2">
        <v>2023</v>
      </c>
      <c r="C2519" s="172">
        <v>3</v>
      </c>
      <c r="D2519" s="57" t="str">
        <f t="shared" si="492"/>
        <v>Q4</v>
      </c>
      <c r="E2519" s="16" t="s">
        <v>42</v>
      </c>
      <c r="F2519" s="172">
        <v>2023</v>
      </c>
      <c r="G2519" s="172">
        <v>4</v>
      </c>
      <c r="H2519" s="175"/>
      <c r="I2519" s="57" t="str">
        <f t="shared" si="493"/>
        <v>Q1</v>
      </c>
      <c r="J2519" s="175" t="s">
        <v>2409</v>
      </c>
      <c r="K2519" s="175" t="s">
        <v>2410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4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78" t="str">
        <f t="shared" si="504"/>
        <v>1.13</v>
      </c>
      <c r="Z2519" s="26">
        <f t="shared" si="495"/>
        <v>800000</v>
      </c>
      <c r="AA2519" s="16">
        <v>1.1399999999999999</v>
      </c>
      <c r="AB2519" s="35">
        <f t="shared" si="496"/>
        <v>807079.64601769915</v>
      </c>
      <c r="AC2519" s="27">
        <f t="shared" si="497"/>
        <v>103790.4424778761</v>
      </c>
      <c r="AD2519" s="174">
        <v>0.12859999999999999</v>
      </c>
      <c r="AE2519" s="173">
        <f t="shared" si="498"/>
        <v>1</v>
      </c>
      <c r="AF2519" s="173" t="str">
        <f>IF(AND(COUNTIFS($J$18:J2519,J2519)=1,AE2519=1),1,"")</f>
        <v/>
      </c>
      <c r="AG2519" s="173" t="str">
        <f>IF(C2519="","",IF(AND(COUNTIFS($J$18:J2519,J2519)=1,C2519&lt;&gt;""),1,""))</f>
        <v/>
      </c>
      <c r="AH2519" s="173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2">
        <v>2023</v>
      </c>
      <c r="C2520" s="172">
        <v>3</v>
      </c>
      <c r="D2520" s="57" t="str">
        <f t="shared" si="492"/>
        <v>Q4</v>
      </c>
      <c r="E2520" s="16" t="s">
        <v>42</v>
      </c>
      <c r="F2520" s="172">
        <v>2023</v>
      </c>
      <c r="G2520" s="172">
        <v>4</v>
      </c>
      <c r="H2520" s="175"/>
      <c r="I2520" s="57" t="str">
        <f t="shared" si="493"/>
        <v>Q1</v>
      </c>
      <c r="J2520" s="175" t="s">
        <v>2411</v>
      </c>
      <c r="K2520" s="175" t="s">
        <v>2412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4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78" t="str">
        <f t="shared" si="504"/>
        <v>1.13</v>
      </c>
      <c r="Z2520" s="26">
        <f t="shared" si="495"/>
        <v>650000</v>
      </c>
      <c r="AA2520" s="16">
        <v>1.1399999999999999</v>
      </c>
      <c r="AB2520" s="35">
        <f t="shared" si="496"/>
        <v>655752.21238938055</v>
      </c>
      <c r="AC2520" s="27">
        <f t="shared" si="497"/>
        <v>84592.035398230088</v>
      </c>
      <c r="AD2520" s="174">
        <v>0.129</v>
      </c>
      <c r="AE2520" s="173">
        <f t="shared" si="498"/>
        <v>1</v>
      </c>
      <c r="AF2520" s="173">
        <f>IF(AND(COUNTIFS($J$18:J2520,J2520)=1,AE2520=1),1,"")</f>
        <v>1</v>
      </c>
      <c r="AG2520" s="173">
        <f>IF(C2520="","",IF(AND(COUNTIFS($J$18:J2520,J2520)=1,C2520&lt;&gt;""),1,""))</f>
        <v>1</v>
      </c>
      <c r="AH2520" s="173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2">
        <v>2023</v>
      </c>
      <c r="C2521" s="172">
        <v>4</v>
      </c>
      <c r="D2521" s="57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72">
        <v>2023</v>
      </c>
      <c r="G2521" s="172">
        <v>4</v>
      </c>
      <c r="H2521" s="175"/>
      <c r="I2521" s="57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5" t="s">
        <v>2413</v>
      </c>
      <c r="K2521" s="175" t="s">
        <v>2414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ref="P2521:P2584" si="507">IF(M2521="","",IF(AND(N2521&gt;0,L2521&lt;&gt;""),"MAIN UNIT",IF(AND(O2521&gt;0,L2521&lt;&gt;""),"SERVICE/ PARTS","C66 SERVICE/OTHERS")))</f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78" t="str">
        <f t="shared" si="504"/>
        <v>1.13</v>
      </c>
      <c r="Z2521" s="26">
        <f t="shared" ref="Z2521:Z2584" si="508">IF(X2521="","",X2521*MAX(O2521,N2521))</f>
        <v>822900</v>
      </c>
      <c r="AA2521" s="16">
        <v>1.1399999999999999</v>
      </c>
      <c r="AB2521" s="35">
        <f t="shared" ref="AB2521:AB2584" si="509">IF(AND(R2521&lt;&gt;"C66",R2521&lt;&gt;""),Z2521/Y2521*AA2521,"")</f>
        <v>830182.30088495568</v>
      </c>
      <c r="AC2521" s="27">
        <f t="shared" ref="AC2521:AC2584" si="510">IF(R2521&lt;&gt;"",AB2521*AD2521,"")</f>
        <v>88663.469734513274</v>
      </c>
      <c r="AD2521" s="174">
        <v>0.10680000000000001</v>
      </c>
      <c r="AE2521" s="173">
        <f t="shared" ref="AE2521:AE2584" si="511">IF(Q2521="","",IF(Q2521="Yes",1,0))</f>
        <v>1</v>
      </c>
      <c r="AF2521" s="173">
        <f>IF(AND(COUNTIFS($J$18:J2521,J2521)=1,AE2521=1),1,"")</f>
        <v>1</v>
      </c>
      <c r="AG2521" s="173">
        <f>IF(C2521="","",IF(AND(COUNTIFS($J$18:J2521,J2521)=1,C2521&lt;&gt;""),1,""))</f>
        <v>1</v>
      </c>
      <c r="AH2521" s="173">
        <f>IF(G2521="","",IF(AND(COUNTIFS($J$18:J2521,J2521)=1,G2521&lt;&gt;""),1,""))</f>
        <v>1</v>
      </c>
      <c r="AI2521" s="28">
        <f t="shared" ref="AI2521:AI2584" si="512">IF(P2521="C66 SERVICE","",SUMIFS(AB:AB,F:F,F2521,G:G,G2521,E:E,E2521))</f>
        <v>30573205.452778772</v>
      </c>
      <c r="AJ2521" s="28">
        <f t="shared" ref="AJ2521:AJ2584" si="513">IF(P2521="C66 SERVICE","",SUMIFS(AC:AC,F:F,F2521,G:G,G2521,E:E,E2521))</f>
        <v>3790930.1683151261</v>
      </c>
      <c r="AK2521" s="29">
        <f t="shared" ref="AK2521:AK2584" si="514">IF(AJ2521&gt;0,AJ2521/AI2521,"")</f>
        <v>0.12399518179964253</v>
      </c>
      <c r="AL2521" s="25"/>
      <c r="AM2521" s="25"/>
      <c r="AN2521" s="25"/>
      <c r="AO2521" s="25"/>
      <c r="AP2521" s="45" t="str">
        <f t="shared" ref="AP2521:AP2584" si="515">IF(F2521="","",F2521&amp;G2521)</f>
        <v>20234</v>
      </c>
      <c r="AQ2521" s="45" t="str">
        <f t="shared" ref="AQ2521:AQ2584" si="516">IF(W2521="","",F2521&amp;G2521&amp;W2521)</f>
        <v>20234RMB</v>
      </c>
    </row>
    <row r="2522" spans="1:43" s="15" customFormat="1">
      <c r="A2522" s="16" t="s">
        <v>42</v>
      </c>
      <c r="B2522" s="172">
        <v>2023</v>
      </c>
      <c r="C2522" s="172">
        <v>4</v>
      </c>
      <c r="D2522" s="57" t="str">
        <f t="shared" si="505"/>
        <v>Q1</v>
      </c>
      <c r="E2522" s="16" t="s">
        <v>42</v>
      </c>
      <c r="F2522" s="172">
        <v>2023</v>
      </c>
      <c r="G2522" s="172">
        <v>4</v>
      </c>
      <c r="H2522" s="175"/>
      <c r="I2522" s="57" t="str">
        <f t="shared" si="506"/>
        <v>Q1</v>
      </c>
      <c r="J2522" s="175" t="s">
        <v>2413</v>
      </c>
      <c r="K2522" s="175" t="s">
        <v>2414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507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78" t="str">
        <f t="shared" si="504"/>
        <v>1.13</v>
      </c>
      <c r="Z2522" s="26">
        <f t="shared" si="508"/>
        <v>822900</v>
      </c>
      <c r="AA2522" s="16">
        <v>1.1399999999999999</v>
      </c>
      <c r="AB2522" s="35">
        <f t="shared" si="509"/>
        <v>830182.30088495568</v>
      </c>
      <c r="AC2522" s="27">
        <f t="shared" si="510"/>
        <v>88663.469734513274</v>
      </c>
      <c r="AD2522" s="174">
        <v>0.10680000000000001</v>
      </c>
      <c r="AE2522" s="173">
        <f t="shared" si="511"/>
        <v>1</v>
      </c>
      <c r="AF2522" s="173" t="str">
        <f>IF(AND(COUNTIFS($J$18:J2522,J2522)=1,AE2522=1),1,"")</f>
        <v/>
      </c>
      <c r="AG2522" s="173" t="str">
        <f>IF(C2522="","",IF(AND(COUNTIFS($J$18:J2522,J2522)=1,C2522&lt;&gt;""),1,""))</f>
        <v/>
      </c>
      <c r="AH2522" s="173" t="str">
        <f>IF(G2522="","",IF(AND(COUNTIFS($J$18:J2522,J2522)=1,G2522&lt;&gt;""),1,""))</f>
        <v/>
      </c>
      <c r="AI2522" s="28">
        <f t="shared" si="512"/>
        <v>30573205.452778772</v>
      </c>
      <c r="AJ2522" s="28">
        <f t="shared" si="513"/>
        <v>3790930.1683151261</v>
      </c>
      <c r="AK2522" s="29">
        <f t="shared" si="514"/>
        <v>0.12399518179964253</v>
      </c>
      <c r="AL2522" s="25"/>
      <c r="AM2522" s="25"/>
      <c r="AN2522" s="25"/>
      <c r="AO2522" s="25"/>
      <c r="AP2522" s="45" t="str">
        <f t="shared" si="515"/>
        <v>20234</v>
      </c>
      <c r="AQ2522" s="45" t="str">
        <f t="shared" si="516"/>
        <v>20234RMB</v>
      </c>
    </row>
    <row r="2523" spans="1:43" s="15" customFormat="1">
      <c r="A2523" s="16" t="s">
        <v>42</v>
      </c>
      <c r="B2523" s="172">
        <v>2023</v>
      </c>
      <c r="C2523" s="172">
        <v>4</v>
      </c>
      <c r="D2523" s="57" t="str">
        <f t="shared" si="505"/>
        <v>Q1</v>
      </c>
      <c r="E2523" s="16" t="s">
        <v>42</v>
      </c>
      <c r="F2523" s="172">
        <v>2023</v>
      </c>
      <c r="G2523" s="172">
        <v>4</v>
      </c>
      <c r="H2523" s="175"/>
      <c r="I2523" s="57" t="str">
        <f t="shared" si="506"/>
        <v>Q1</v>
      </c>
      <c r="J2523" s="175" t="s">
        <v>2413</v>
      </c>
      <c r="K2523" s="175" t="s">
        <v>2414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507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78" t="str">
        <f t="shared" si="504"/>
        <v>1.13</v>
      </c>
      <c r="Z2523" s="26">
        <f t="shared" si="508"/>
        <v>601000</v>
      </c>
      <c r="AA2523" s="16">
        <v>1.1399999999999999</v>
      </c>
      <c r="AB2523" s="35">
        <f t="shared" si="509"/>
        <v>606318.58407079638</v>
      </c>
      <c r="AC2523" s="27">
        <f t="shared" si="510"/>
        <v>64754.82477876106</v>
      </c>
      <c r="AD2523" s="174">
        <v>0.10680000000000001</v>
      </c>
      <c r="AE2523" s="173">
        <f t="shared" si="511"/>
        <v>1</v>
      </c>
      <c r="AF2523" s="173" t="str">
        <f>IF(AND(COUNTIFS($J$18:J2523,J2523)=1,AE2523=1),1,"")</f>
        <v/>
      </c>
      <c r="AG2523" s="173" t="str">
        <f>IF(C2523="","",IF(AND(COUNTIFS($J$18:J2523,J2523)=1,C2523&lt;&gt;""),1,""))</f>
        <v/>
      </c>
      <c r="AH2523" s="173" t="str">
        <f>IF(G2523="","",IF(AND(COUNTIFS($J$18:J2523,J2523)=1,G2523&lt;&gt;""),1,""))</f>
        <v/>
      </c>
      <c r="AI2523" s="28">
        <f t="shared" si="512"/>
        <v>30573205.452778772</v>
      </c>
      <c r="AJ2523" s="28">
        <f t="shared" si="513"/>
        <v>3790930.1683151261</v>
      </c>
      <c r="AK2523" s="29">
        <f t="shared" si="514"/>
        <v>0.12399518179964253</v>
      </c>
      <c r="AL2523" s="25"/>
      <c r="AM2523" s="25"/>
      <c r="AN2523" s="25"/>
      <c r="AO2523" s="25"/>
      <c r="AP2523" s="45" t="str">
        <f t="shared" si="515"/>
        <v>20234</v>
      </c>
      <c r="AQ2523" s="45" t="str">
        <f t="shared" si="516"/>
        <v>20234RMB</v>
      </c>
    </row>
    <row r="2524" spans="1:43" s="15" customFormat="1">
      <c r="A2524" s="16" t="s">
        <v>42</v>
      </c>
      <c r="B2524" s="172">
        <v>2023</v>
      </c>
      <c r="C2524" s="172">
        <v>4</v>
      </c>
      <c r="D2524" s="57" t="str">
        <f t="shared" si="505"/>
        <v>Q1</v>
      </c>
      <c r="E2524" s="16" t="s">
        <v>42</v>
      </c>
      <c r="F2524" s="172">
        <v>2023</v>
      </c>
      <c r="G2524" s="172">
        <v>4</v>
      </c>
      <c r="H2524" s="175"/>
      <c r="I2524" s="57" t="str">
        <f t="shared" si="506"/>
        <v>Q1</v>
      </c>
      <c r="J2524" s="175" t="s">
        <v>2413</v>
      </c>
      <c r="K2524" s="175" t="s">
        <v>2414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507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78" t="str">
        <f t="shared" si="504"/>
        <v>1.13</v>
      </c>
      <c r="Z2524" s="26">
        <f t="shared" si="508"/>
        <v>601000</v>
      </c>
      <c r="AA2524" s="16">
        <v>1.1399999999999999</v>
      </c>
      <c r="AB2524" s="35">
        <f t="shared" si="509"/>
        <v>606318.58407079638</v>
      </c>
      <c r="AC2524" s="27">
        <f t="shared" si="510"/>
        <v>64754.82477876106</v>
      </c>
      <c r="AD2524" s="174">
        <v>0.10680000000000001</v>
      </c>
      <c r="AE2524" s="173">
        <f t="shared" si="511"/>
        <v>1</v>
      </c>
      <c r="AF2524" s="173" t="str">
        <f>IF(AND(COUNTIFS($J$18:J2524,J2524)=1,AE2524=1),1,"")</f>
        <v/>
      </c>
      <c r="AG2524" s="173" t="str">
        <f>IF(C2524="","",IF(AND(COUNTIFS($J$18:J2524,J2524)=1,C2524&lt;&gt;""),1,""))</f>
        <v/>
      </c>
      <c r="AH2524" s="173" t="str">
        <f>IF(G2524="","",IF(AND(COUNTIFS($J$18:J2524,J2524)=1,G2524&lt;&gt;""),1,""))</f>
        <v/>
      </c>
      <c r="AI2524" s="28">
        <f t="shared" si="512"/>
        <v>30573205.452778772</v>
      </c>
      <c r="AJ2524" s="28">
        <f t="shared" si="513"/>
        <v>3790930.1683151261</v>
      </c>
      <c r="AK2524" s="29">
        <f t="shared" si="514"/>
        <v>0.12399518179964253</v>
      </c>
      <c r="AL2524" s="25"/>
      <c r="AM2524" s="25"/>
      <c r="AN2524" s="25"/>
      <c r="AO2524" s="25"/>
      <c r="AP2524" s="45" t="str">
        <f t="shared" si="515"/>
        <v>20234</v>
      </c>
      <c r="AQ2524" s="45" t="str">
        <f t="shared" si="516"/>
        <v>20234RMB</v>
      </c>
    </row>
    <row r="2525" spans="1:43" s="15" customFormat="1">
      <c r="A2525" s="16" t="s">
        <v>42</v>
      </c>
      <c r="B2525" s="172">
        <v>2023</v>
      </c>
      <c r="C2525" s="172">
        <v>4</v>
      </c>
      <c r="D2525" s="57" t="str">
        <f t="shared" si="505"/>
        <v>Q1</v>
      </c>
      <c r="E2525" s="16" t="s">
        <v>42</v>
      </c>
      <c r="F2525" s="172">
        <v>2023</v>
      </c>
      <c r="G2525" s="172">
        <v>4</v>
      </c>
      <c r="H2525" s="175"/>
      <c r="I2525" s="57" t="str">
        <f t="shared" si="506"/>
        <v>Q1</v>
      </c>
      <c r="J2525" s="175" t="s">
        <v>2415</v>
      </c>
      <c r="K2525" s="175" t="s">
        <v>2416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507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78" t="str">
        <f t="shared" si="504"/>
        <v>1.13</v>
      </c>
      <c r="Z2525" s="26">
        <f t="shared" si="508"/>
        <v>800000</v>
      </c>
      <c r="AA2525" s="16">
        <v>1.1399999999999999</v>
      </c>
      <c r="AB2525" s="35">
        <f t="shared" si="509"/>
        <v>807079.64601769915</v>
      </c>
      <c r="AC2525" s="27">
        <f t="shared" si="510"/>
        <v>86599.646017699124</v>
      </c>
      <c r="AD2525" s="174">
        <v>0.10730000000000001</v>
      </c>
      <c r="AE2525" s="173">
        <f t="shared" si="511"/>
        <v>1</v>
      </c>
      <c r="AF2525" s="173">
        <f>IF(AND(COUNTIFS($J$18:J2525,J2525)=1,AE2525=1),1,"")</f>
        <v>1</v>
      </c>
      <c r="AG2525" s="173">
        <f>IF(C2525="","",IF(AND(COUNTIFS($J$18:J2525,J2525)=1,C2525&lt;&gt;""),1,""))</f>
        <v>1</v>
      </c>
      <c r="AH2525" s="173">
        <f>IF(G2525="","",IF(AND(COUNTIFS($J$18:J2525,J2525)=1,G2525&lt;&gt;""),1,""))</f>
        <v>1</v>
      </c>
      <c r="AI2525" s="28">
        <f t="shared" si="512"/>
        <v>30573205.452778772</v>
      </c>
      <c r="AJ2525" s="28">
        <f t="shared" si="513"/>
        <v>3790930.1683151261</v>
      </c>
      <c r="AK2525" s="29">
        <f t="shared" si="514"/>
        <v>0.12399518179964253</v>
      </c>
      <c r="AL2525" s="25"/>
      <c r="AM2525" s="25"/>
      <c r="AN2525" s="25"/>
      <c r="AO2525" s="25"/>
      <c r="AP2525" s="45" t="str">
        <f t="shared" si="515"/>
        <v>20234</v>
      </c>
      <c r="AQ2525" s="45" t="str">
        <f t="shared" si="516"/>
        <v>20234RMB</v>
      </c>
    </row>
    <row r="2526" spans="1:43" s="15" customFormat="1">
      <c r="A2526" s="16" t="s">
        <v>42</v>
      </c>
      <c r="B2526" s="172">
        <v>2023</v>
      </c>
      <c r="C2526" s="172">
        <v>4</v>
      </c>
      <c r="D2526" s="57" t="str">
        <f t="shared" si="505"/>
        <v>Q1</v>
      </c>
      <c r="E2526" s="16" t="s">
        <v>42</v>
      </c>
      <c r="F2526" s="172">
        <v>2023</v>
      </c>
      <c r="G2526" s="172">
        <v>4</v>
      </c>
      <c r="H2526" s="175"/>
      <c r="I2526" s="57" t="str">
        <f t="shared" si="506"/>
        <v>Q1</v>
      </c>
      <c r="J2526" s="175" t="s">
        <v>2415</v>
      </c>
      <c r="K2526" s="175" t="s">
        <v>2416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507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78" t="str">
        <f t="shared" si="504"/>
        <v>1.13</v>
      </c>
      <c r="Z2526" s="26">
        <f t="shared" si="508"/>
        <v>442500</v>
      </c>
      <c r="AA2526" s="16">
        <v>1.1399999999999999</v>
      </c>
      <c r="AB2526" s="35">
        <f t="shared" si="509"/>
        <v>446415.92920353985</v>
      </c>
      <c r="AC2526" s="27">
        <f t="shared" si="510"/>
        <v>47900.429203539832</v>
      </c>
      <c r="AD2526" s="174">
        <v>0.10730000000000001</v>
      </c>
      <c r="AE2526" s="173">
        <f t="shared" si="511"/>
        <v>1</v>
      </c>
      <c r="AF2526" s="173" t="str">
        <f>IF(AND(COUNTIFS($J$18:J2526,J2526)=1,AE2526=1),1,"")</f>
        <v/>
      </c>
      <c r="AG2526" s="173" t="str">
        <f>IF(C2526="","",IF(AND(COUNTIFS($J$18:J2526,J2526)=1,C2526&lt;&gt;""),1,""))</f>
        <v/>
      </c>
      <c r="AH2526" s="173" t="str">
        <f>IF(G2526="","",IF(AND(COUNTIFS($J$18:J2526,J2526)=1,G2526&lt;&gt;""),1,""))</f>
        <v/>
      </c>
      <c r="AI2526" s="28">
        <f t="shared" si="512"/>
        <v>30573205.452778772</v>
      </c>
      <c r="AJ2526" s="28">
        <f t="shared" si="513"/>
        <v>3790930.1683151261</v>
      </c>
      <c r="AK2526" s="29">
        <f t="shared" si="514"/>
        <v>0.12399518179964253</v>
      </c>
      <c r="AL2526" s="25"/>
      <c r="AM2526" s="25"/>
      <c r="AN2526" s="25"/>
      <c r="AO2526" s="25"/>
      <c r="AP2526" s="45" t="str">
        <f t="shared" si="515"/>
        <v>20234</v>
      </c>
      <c r="AQ2526" s="45" t="str">
        <f t="shared" si="516"/>
        <v>20234RMB</v>
      </c>
    </row>
    <row r="2527" spans="1:43" s="15" customFormat="1">
      <c r="A2527" s="16" t="s">
        <v>42</v>
      </c>
      <c r="B2527" s="172">
        <v>2023</v>
      </c>
      <c r="C2527" s="172">
        <v>4</v>
      </c>
      <c r="D2527" s="57" t="str">
        <f t="shared" si="505"/>
        <v>Q1</v>
      </c>
      <c r="E2527" s="16" t="s">
        <v>42</v>
      </c>
      <c r="F2527" s="172">
        <v>2023</v>
      </c>
      <c r="G2527" s="172">
        <v>4</v>
      </c>
      <c r="H2527" s="175"/>
      <c r="I2527" s="57" t="str">
        <f t="shared" si="506"/>
        <v>Q1</v>
      </c>
      <c r="J2527" s="175" t="s">
        <v>2415</v>
      </c>
      <c r="K2527" s="175" t="s">
        <v>2416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507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78" t="str">
        <f t="shared" si="504"/>
        <v>1.13</v>
      </c>
      <c r="Z2527" s="26">
        <f t="shared" si="508"/>
        <v>442500</v>
      </c>
      <c r="AA2527" s="16">
        <v>1.1399999999999999</v>
      </c>
      <c r="AB2527" s="35">
        <f t="shared" si="509"/>
        <v>446415.92920353985</v>
      </c>
      <c r="AC2527" s="27">
        <f t="shared" si="510"/>
        <v>47900.429203539832</v>
      </c>
      <c r="AD2527" s="174">
        <v>0.10730000000000001</v>
      </c>
      <c r="AE2527" s="173">
        <f t="shared" si="511"/>
        <v>1</v>
      </c>
      <c r="AF2527" s="173" t="str">
        <f>IF(AND(COUNTIFS($J$18:J2527,J2527)=1,AE2527=1),1,"")</f>
        <v/>
      </c>
      <c r="AG2527" s="173" t="str">
        <f>IF(C2527="","",IF(AND(COUNTIFS($J$18:J2527,J2527)=1,C2527&lt;&gt;""),1,""))</f>
        <v/>
      </c>
      <c r="AH2527" s="173" t="str">
        <f>IF(G2527="","",IF(AND(COUNTIFS($J$18:J2527,J2527)=1,G2527&lt;&gt;""),1,""))</f>
        <v/>
      </c>
      <c r="AI2527" s="28">
        <f t="shared" si="512"/>
        <v>30573205.452778772</v>
      </c>
      <c r="AJ2527" s="28">
        <f t="shared" si="513"/>
        <v>3790930.1683151261</v>
      </c>
      <c r="AK2527" s="29">
        <f t="shared" si="514"/>
        <v>0.12399518179964253</v>
      </c>
      <c r="AL2527" s="25"/>
      <c r="AM2527" s="25"/>
      <c r="AN2527" s="25"/>
      <c r="AO2527" s="25"/>
      <c r="AP2527" s="45" t="str">
        <f t="shared" si="515"/>
        <v>20234</v>
      </c>
      <c r="AQ2527" s="45" t="str">
        <f t="shared" si="516"/>
        <v>20234RMB</v>
      </c>
    </row>
    <row r="2528" spans="1:43" s="15" customFormat="1">
      <c r="A2528" s="16" t="s">
        <v>42</v>
      </c>
      <c r="B2528" s="172">
        <v>2023</v>
      </c>
      <c r="C2528" s="172">
        <v>4</v>
      </c>
      <c r="D2528" s="57" t="str">
        <f t="shared" si="505"/>
        <v>Q1</v>
      </c>
      <c r="E2528" s="16" t="s">
        <v>42</v>
      </c>
      <c r="F2528" s="172">
        <v>2023</v>
      </c>
      <c r="G2528" s="172">
        <v>4</v>
      </c>
      <c r="H2528" s="175"/>
      <c r="I2528" s="57" t="str">
        <f t="shared" si="506"/>
        <v>Q1</v>
      </c>
      <c r="J2528" s="175" t="s">
        <v>2417</v>
      </c>
      <c r="K2528" s="175" t="s">
        <v>2418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507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78" t="str">
        <f t="shared" si="504"/>
        <v>1.13</v>
      </c>
      <c r="Z2528" s="26">
        <f t="shared" si="508"/>
        <v>910000</v>
      </c>
      <c r="AA2528" s="16">
        <v>1.1399999999999999</v>
      </c>
      <c r="AB2528" s="35">
        <f t="shared" si="509"/>
        <v>918053.09734513273</v>
      </c>
      <c r="AC2528" s="27">
        <f t="shared" si="510"/>
        <v>95477.522123893796</v>
      </c>
      <c r="AD2528" s="174">
        <v>0.104</v>
      </c>
      <c r="AE2528" s="173">
        <f t="shared" si="511"/>
        <v>1</v>
      </c>
      <c r="AF2528" s="173">
        <f>IF(AND(COUNTIFS($J$18:J2528,J2528)=1,AE2528=1),1,"")</f>
        <v>1</v>
      </c>
      <c r="AG2528" s="173">
        <f>IF(C2528="","",IF(AND(COUNTIFS($J$18:J2528,J2528)=1,C2528&lt;&gt;""),1,""))</f>
        <v>1</v>
      </c>
      <c r="AH2528" s="173">
        <f>IF(G2528="","",IF(AND(COUNTIFS($J$18:J2528,J2528)=1,G2528&lt;&gt;""),1,""))</f>
        <v>1</v>
      </c>
      <c r="AI2528" s="28">
        <f t="shared" si="512"/>
        <v>30573205.452778772</v>
      </c>
      <c r="AJ2528" s="28">
        <f t="shared" si="513"/>
        <v>3790930.1683151261</v>
      </c>
      <c r="AK2528" s="29">
        <f t="shared" si="514"/>
        <v>0.12399518179964253</v>
      </c>
      <c r="AL2528" s="25"/>
      <c r="AM2528" s="25"/>
      <c r="AN2528" s="25"/>
      <c r="AO2528" s="25"/>
      <c r="AP2528" s="45" t="str">
        <f t="shared" si="515"/>
        <v>20234</v>
      </c>
      <c r="AQ2528" s="45" t="str">
        <f t="shared" si="516"/>
        <v>20234RMB</v>
      </c>
    </row>
    <row r="2529" spans="1:43" s="15" customFormat="1">
      <c r="A2529" s="16" t="s">
        <v>42</v>
      </c>
      <c r="B2529" s="172">
        <v>2023</v>
      </c>
      <c r="C2529" s="172">
        <v>4</v>
      </c>
      <c r="D2529" s="57" t="str">
        <f t="shared" si="505"/>
        <v>Q1</v>
      </c>
      <c r="E2529" s="16" t="s">
        <v>42</v>
      </c>
      <c r="F2529" s="172">
        <v>2023</v>
      </c>
      <c r="G2529" s="172">
        <v>4</v>
      </c>
      <c r="H2529" s="175"/>
      <c r="I2529" s="57" t="str">
        <f t="shared" si="506"/>
        <v>Q1</v>
      </c>
      <c r="J2529" s="175" t="s">
        <v>2419</v>
      </c>
      <c r="K2529" s="175" t="s">
        <v>2420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507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78" t="str">
        <f t="shared" si="504"/>
        <v>1.13</v>
      </c>
      <c r="Z2529" s="26">
        <f t="shared" si="508"/>
        <v>730000</v>
      </c>
      <c r="AA2529" s="16">
        <v>1.1399999999999999</v>
      </c>
      <c r="AB2529" s="35">
        <f t="shared" si="509"/>
        <v>736460.17699115048</v>
      </c>
      <c r="AC2529" s="27">
        <f t="shared" si="510"/>
        <v>85723.964601769912</v>
      </c>
      <c r="AD2529" s="174">
        <v>0.1164</v>
      </c>
      <c r="AE2529" s="173">
        <f t="shared" si="511"/>
        <v>0</v>
      </c>
      <c r="AF2529" s="173" t="str">
        <f>IF(AND(COUNTIFS($J$18:J2529,J2529)=1,AE2529=1),1,"")</f>
        <v/>
      </c>
      <c r="AG2529" s="173">
        <f>IF(C2529="","",IF(AND(COUNTIFS($J$18:J2529,J2529)=1,C2529&lt;&gt;""),1,""))</f>
        <v>1</v>
      </c>
      <c r="AH2529" s="173">
        <f>IF(G2529="","",IF(AND(COUNTIFS($J$18:J2529,J2529)=1,G2529&lt;&gt;""),1,""))</f>
        <v>1</v>
      </c>
      <c r="AI2529" s="28">
        <f t="shared" si="512"/>
        <v>30573205.452778772</v>
      </c>
      <c r="AJ2529" s="28">
        <f t="shared" si="513"/>
        <v>3790930.1683151261</v>
      </c>
      <c r="AK2529" s="29">
        <f t="shared" si="514"/>
        <v>0.12399518179964253</v>
      </c>
      <c r="AL2529" s="25"/>
      <c r="AM2529" s="25"/>
      <c r="AN2529" s="25"/>
      <c r="AO2529" s="25"/>
      <c r="AP2529" s="45" t="str">
        <f t="shared" si="515"/>
        <v>20234</v>
      </c>
      <c r="AQ2529" s="45" t="str">
        <f t="shared" si="516"/>
        <v>20234RMB</v>
      </c>
    </row>
    <row r="2530" spans="1:43" s="15" customFormat="1">
      <c r="A2530" s="16" t="s">
        <v>42</v>
      </c>
      <c r="B2530" s="172">
        <v>2023</v>
      </c>
      <c r="C2530" s="172">
        <v>4</v>
      </c>
      <c r="D2530" s="57" t="str">
        <f t="shared" si="505"/>
        <v>Q1</v>
      </c>
      <c r="E2530" s="16" t="s">
        <v>42</v>
      </c>
      <c r="F2530" s="172">
        <v>2023</v>
      </c>
      <c r="G2530" s="172">
        <v>4</v>
      </c>
      <c r="H2530" s="175"/>
      <c r="I2530" s="57" t="str">
        <f t="shared" si="506"/>
        <v>Q1</v>
      </c>
      <c r="J2530" s="175" t="s">
        <v>2421</v>
      </c>
      <c r="K2530" s="175" t="s">
        <v>2366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507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78" t="str">
        <f t="shared" si="504"/>
        <v>1.13</v>
      </c>
      <c r="Z2530" s="26">
        <f t="shared" si="508"/>
        <v>714000</v>
      </c>
      <c r="AA2530" s="16">
        <v>1.1399999999999999</v>
      </c>
      <c r="AB2530" s="35">
        <f t="shared" si="509"/>
        <v>720318.5840707965</v>
      </c>
      <c r="AC2530" s="27">
        <f t="shared" si="510"/>
        <v>129657.34513274336</v>
      </c>
      <c r="AD2530" s="174">
        <v>0.18</v>
      </c>
      <c r="AE2530" s="173">
        <f t="shared" si="511"/>
        <v>0</v>
      </c>
      <c r="AF2530" s="173" t="str">
        <f>IF(AND(COUNTIFS($J$18:J2530,J2530)=1,AE2530=1),1,"")</f>
        <v/>
      </c>
      <c r="AG2530" s="173">
        <f>IF(C2530="","",IF(AND(COUNTIFS($J$18:J2530,J2530)=1,C2530&lt;&gt;""),1,""))</f>
        <v>1</v>
      </c>
      <c r="AH2530" s="173">
        <f>IF(G2530="","",IF(AND(COUNTIFS($J$18:J2530,J2530)=1,G2530&lt;&gt;""),1,""))</f>
        <v>1</v>
      </c>
      <c r="AI2530" s="28">
        <f t="shared" si="512"/>
        <v>30573205.452778772</v>
      </c>
      <c r="AJ2530" s="28">
        <f t="shared" si="513"/>
        <v>3790930.1683151261</v>
      </c>
      <c r="AK2530" s="29">
        <f t="shared" si="514"/>
        <v>0.12399518179964253</v>
      </c>
      <c r="AL2530" s="25"/>
      <c r="AM2530" s="25"/>
      <c r="AN2530" s="25"/>
      <c r="AO2530" s="25"/>
      <c r="AP2530" s="45" t="str">
        <f t="shared" si="515"/>
        <v>20234</v>
      </c>
      <c r="AQ2530" s="45" t="str">
        <f t="shared" si="516"/>
        <v>20234RMB</v>
      </c>
    </row>
    <row r="2531" spans="1:43" s="15" customFormat="1">
      <c r="A2531" s="16" t="s">
        <v>42</v>
      </c>
      <c r="B2531" s="172">
        <v>2023</v>
      </c>
      <c r="C2531" s="172">
        <v>4</v>
      </c>
      <c r="D2531" s="57" t="str">
        <f t="shared" si="505"/>
        <v>Q1</v>
      </c>
      <c r="E2531" s="16" t="s">
        <v>42</v>
      </c>
      <c r="F2531" s="172">
        <v>2023</v>
      </c>
      <c r="G2531" s="172">
        <v>4</v>
      </c>
      <c r="H2531" s="175"/>
      <c r="I2531" s="57" t="str">
        <f t="shared" si="506"/>
        <v>Q1</v>
      </c>
      <c r="J2531" s="175" t="s">
        <v>2421</v>
      </c>
      <c r="K2531" s="175" t="s">
        <v>2366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507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78" t="str">
        <f t="shared" si="504"/>
        <v>1.13</v>
      </c>
      <c r="Z2531" s="26">
        <f t="shared" si="508"/>
        <v>714000</v>
      </c>
      <c r="AA2531" s="16">
        <v>1.1399999999999999</v>
      </c>
      <c r="AB2531" s="35">
        <f t="shared" si="509"/>
        <v>720318.5840707965</v>
      </c>
      <c r="AC2531" s="27">
        <f t="shared" si="510"/>
        <v>129657.34513274336</v>
      </c>
      <c r="AD2531" s="174">
        <v>0.18</v>
      </c>
      <c r="AE2531" s="173">
        <f t="shared" si="511"/>
        <v>0</v>
      </c>
      <c r="AF2531" s="173" t="str">
        <f>IF(AND(COUNTIFS($J$18:J2531,J2531)=1,AE2531=1),1,"")</f>
        <v/>
      </c>
      <c r="AG2531" s="173" t="str">
        <f>IF(C2531="","",IF(AND(COUNTIFS($J$18:J2531,J2531)=1,C2531&lt;&gt;""),1,""))</f>
        <v/>
      </c>
      <c r="AH2531" s="173" t="str">
        <f>IF(G2531="","",IF(AND(COUNTIFS($J$18:J2531,J2531)=1,G2531&lt;&gt;""),1,""))</f>
        <v/>
      </c>
      <c r="AI2531" s="28">
        <f t="shared" si="512"/>
        <v>30573205.452778772</v>
      </c>
      <c r="AJ2531" s="28">
        <f t="shared" si="513"/>
        <v>3790930.1683151261</v>
      </c>
      <c r="AK2531" s="29">
        <f t="shared" si="514"/>
        <v>0.12399518179964253</v>
      </c>
      <c r="AL2531" s="25"/>
      <c r="AM2531" s="25"/>
      <c r="AN2531" s="25"/>
      <c r="AO2531" s="25"/>
      <c r="AP2531" s="45" t="str">
        <f t="shared" si="515"/>
        <v>20234</v>
      </c>
      <c r="AQ2531" s="45" t="str">
        <f t="shared" si="516"/>
        <v>20234RMB</v>
      </c>
    </row>
    <row r="2532" spans="1:43" s="15" customFormat="1">
      <c r="A2532" s="16" t="s">
        <v>42</v>
      </c>
      <c r="B2532" s="172">
        <v>2023</v>
      </c>
      <c r="C2532" s="172">
        <v>4</v>
      </c>
      <c r="D2532" s="57" t="str">
        <f t="shared" si="505"/>
        <v>Q1</v>
      </c>
      <c r="E2532" s="16" t="s">
        <v>42</v>
      </c>
      <c r="F2532" s="172">
        <v>2023</v>
      </c>
      <c r="G2532" s="172">
        <v>4</v>
      </c>
      <c r="H2532" s="175"/>
      <c r="I2532" s="57" t="str">
        <f t="shared" si="506"/>
        <v>Q1</v>
      </c>
      <c r="J2532" s="175" t="s">
        <v>2422</v>
      </c>
      <c r="K2532" s="175" t="s">
        <v>2423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507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78" t="str">
        <f t="shared" si="504"/>
        <v>1</v>
      </c>
      <c r="Z2532" s="26">
        <f t="shared" si="508"/>
        <v>10000000</v>
      </c>
      <c r="AA2532" s="16">
        <v>0.06</v>
      </c>
      <c r="AB2532" s="35">
        <f t="shared" si="509"/>
        <v>600000</v>
      </c>
      <c r="AC2532" s="27">
        <f t="shared" si="510"/>
        <v>69600</v>
      </c>
      <c r="AD2532" s="174">
        <v>0.11600000000000001</v>
      </c>
      <c r="AE2532" s="173">
        <f t="shared" si="511"/>
        <v>1</v>
      </c>
      <c r="AF2532" s="173">
        <f>IF(AND(COUNTIFS($J$18:J2532,J2532)=1,AE2532=1),1,"")</f>
        <v>1</v>
      </c>
      <c r="AG2532" s="173">
        <f>IF(C2532="","",IF(AND(COUNTIFS($J$18:J2532,J2532)=1,C2532&lt;&gt;""),1,""))</f>
        <v>1</v>
      </c>
      <c r="AH2532" s="173">
        <f>IF(G2532="","",IF(AND(COUNTIFS($J$18:J2532,J2532)=1,G2532&lt;&gt;""),1,""))</f>
        <v>1</v>
      </c>
      <c r="AI2532" s="28">
        <f t="shared" si="512"/>
        <v>30573205.452778772</v>
      </c>
      <c r="AJ2532" s="28">
        <f t="shared" si="513"/>
        <v>3790930.1683151261</v>
      </c>
      <c r="AK2532" s="29">
        <f t="shared" si="514"/>
        <v>0.12399518179964253</v>
      </c>
      <c r="AL2532" s="25"/>
      <c r="AM2532" s="25"/>
      <c r="AN2532" s="25"/>
      <c r="AO2532" s="25"/>
      <c r="AP2532" s="45" t="str">
        <f t="shared" si="515"/>
        <v>20234</v>
      </c>
      <c r="AQ2532" s="45" t="str">
        <f t="shared" si="516"/>
        <v>20234JPY</v>
      </c>
    </row>
    <row r="2533" spans="1:43" s="15" customFormat="1">
      <c r="A2533" s="16" t="s">
        <v>42</v>
      </c>
      <c r="B2533" s="172">
        <v>2023</v>
      </c>
      <c r="C2533" s="172">
        <v>4</v>
      </c>
      <c r="D2533" s="57" t="str">
        <f t="shared" si="505"/>
        <v>Q1</v>
      </c>
      <c r="E2533" s="16" t="s">
        <v>42</v>
      </c>
      <c r="F2533" s="172">
        <v>2023</v>
      </c>
      <c r="G2533" s="172">
        <v>4</v>
      </c>
      <c r="H2533" s="175"/>
      <c r="I2533" s="57" t="str">
        <f t="shared" si="506"/>
        <v>Q1</v>
      </c>
      <c r="J2533" s="175" t="s">
        <v>2422</v>
      </c>
      <c r="K2533" s="175" t="s">
        <v>2423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507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78" t="str">
        <f t="shared" si="504"/>
        <v>1</v>
      </c>
      <c r="Z2533" s="26">
        <f t="shared" si="508"/>
        <v>13800000</v>
      </c>
      <c r="AA2533" s="16">
        <v>0.06</v>
      </c>
      <c r="AB2533" s="35">
        <f t="shared" si="509"/>
        <v>828000</v>
      </c>
      <c r="AC2533" s="27">
        <f t="shared" si="510"/>
        <v>96048</v>
      </c>
      <c r="AD2533" s="174">
        <v>0.11600000000000001</v>
      </c>
      <c r="AE2533" s="173">
        <f t="shared" si="511"/>
        <v>1</v>
      </c>
      <c r="AF2533" s="173" t="str">
        <f>IF(AND(COUNTIFS($J$18:J2533,J2533)=1,AE2533=1),1,"")</f>
        <v/>
      </c>
      <c r="AG2533" s="173" t="str">
        <f>IF(C2533="","",IF(AND(COUNTIFS($J$18:J2533,J2533)=1,C2533&lt;&gt;""),1,""))</f>
        <v/>
      </c>
      <c r="AH2533" s="173" t="str">
        <f>IF(G2533="","",IF(AND(COUNTIFS($J$18:J2533,J2533)=1,G2533&lt;&gt;""),1,""))</f>
        <v/>
      </c>
      <c r="AI2533" s="28">
        <f t="shared" si="512"/>
        <v>30573205.452778772</v>
      </c>
      <c r="AJ2533" s="28">
        <f t="shared" si="513"/>
        <v>3790930.1683151261</v>
      </c>
      <c r="AK2533" s="29">
        <f t="shared" si="514"/>
        <v>0.12399518179964253</v>
      </c>
      <c r="AL2533" s="25"/>
      <c r="AM2533" s="25"/>
      <c r="AN2533" s="25"/>
      <c r="AO2533" s="25"/>
      <c r="AP2533" s="45" t="str">
        <f t="shared" si="515"/>
        <v>20234</v>
      </c>
      <c r="AQ2533" s="45" t="str">
        <f t="shared" si="516"/>
        <v>20234JPY</v>
      </c>
    </row>
    <row r="2534" spans="1:43" s="15" customFormat="1">
      <c r="A2534" s="16" t="s">
        <v>42</v>
      </c>
      <c r="B2534" s="172">
        <v>2023</v>
      </c>
      <c r="C2534" s="172">
        <v>4</v>
      </c>
      <c r="D2534" s="57" t="str">
        <f t="shared" si="505"/>
        <v>Q1</v>
      </c>
      <c r="E2534" s="16" t="s">
        <v>42</v>
      </c>
      <c r="F2534" s="172">
        <v>2023</v>
      </c>
      <c r="G2534" s="172">
        <v>5</v>
      </c>
      <c r="H2534" s="175"/>
      <c r="I2534" s="57" t="str">
        <f t="shared" si="506"/>
        <v>Q1</v>
      </c>
      <c r="J2534" s="175" t="s">
        <v>2424</v>
      </c>
      <c r="K2534" s="175" t="s">
        <v>2173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507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78" t="str">
        <f t="shared" si="504"/>
        <v>1.13</v>
      </c>
      <c r="Z2534" s="26">
        <f t="shared" si="508"/>
        <v>767000</v>
      </c>
      <c r="AA2534" s="16">
        <v>1.135</v>
      </c>
      <c r="AB2534" s="35">
        <f t="shared" si="509"/>
        <v>770393.80530973466</v>
      </c>
      <c r="AC2534" s="27">
        <f t="shared" si="510"/>
        <v>125420.1115044248</v>
      </c>
      <c r="AD2534" s="174">
        <v>0.1628</v>
      </c>
      <c r="AE2534" s="173">
        <f t="shared" si="511"/>
        <v>0</v>
      </c>
      <c r="AF2534" s="173" t="str">
        <f>IF(AND(COUNTIFS($J$18:J2534,J2534)=1,AE2534=1),1,"")</f>
        <v/>
      </c>
      <c r="AG2534" s="173">
        <f>IF(C2534="","",IF(AND(COUNTIFS($J$18:J2534,J2534)=1,C2534&lt;&gt;""),1,""))</f>
        <v>1</v>
      </c>
      <c r="AH2534" s="173">
        <f>IF(G2534="","",IF(AND(COUNTIFS($J$18:J2534,J2534)=1,G2534&lt;&gt;""),1,""))</f>
        <v>1</v>
      </c>
      <c r="AI2534" s="28">
        <f t="shared" si="512"/>
        <v>28177779.013274323</v>
      </c>
      <c r="AJ2534" s="28">
        <f t="shared" si="513"/>
        <v>4727216.637619026</v>
      </c>
      <c r="AK2534" s="29">
        <f t="shared" si="514"/>
        <v>0.16776399003598091</v>
      </c>
      <c r="AL2534" s="25"/>
      <c r="AM2534" s="25"/>
      <c r="AN2534" s="25"/>
      <c r="AO2534" s="25"/>
      <c r="AP2534" s="45" t="str">
        <f t="shared" si="515"/>
        <v>20235</v>
      </c>
      <c r="AQ2534" s="45" t="str">
        <f t="shared" si="516"/>
        <v>20235RMB</v>
      </c>
    </row>
    <row r="2535" spans="1:43" s="15" customFormat="1">
      <c r="A2535" s="16" t="s">
        <v>41</v>
      </c>
      <c r="B2535" s="172">
        <v>2023</v>
      </c>
      <c r="C2535" s="172">
        <v>2</v>
      </c>
      <c r="D2535" s="57" t="str">
        <f t="shared" si="505"/>
        <v>Q4</v>
      </c>
      <c r="E2535" s="16" t="s">
        <v>42</v>
      </c>
      <c r="F2535" s="172">
        <v>2023</v>
      </c>
      <c r="G2535" s="172">
        <v>5</v>
      </c>
      <c r="H2535" s="175"/>
      <c r="I2535" s="57" t="str">
        <f t="shared" si="506"/>
        <v>Q1</v>
      </c>
      <c r="J2535" s="175" t="s">
        <v>2425</v>
      </c>
      <c r="K2535" s="175" t="s">
        <v>2426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507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78" t="str">
        <f t="shared" si="504"/>
        <v>1.13</v>
      </c>
      <c r="Z2535" s="26">
        <f t="shared" si="508"/>
        <v>1475000</v>
      </c>
      <c r="AA2535" s="16">
        <v>1.135</v>
      </c>
      <c r="AB2535" s="35">
        <f t="shared" si="509"/>
        <v>1481526.5486725664</v>
      </c>
      <c r="AC2535" s="27">
        <f t="shared" si="510"/>
        <v>509052.52212389384</v>
      </c>
      <c r="AD2535" s="174">
        <v>0.34360000000000002</v>
      </c>
      <c r="AE2535" s="173">
        <f t="shared" si="511"/>
        <v>0</v>
      </c>
      <c r="AF2535" s="173" t="str">
        <f>IF(AND(COUNTIFS($J$18:J2535,J2535)=1,AE2535=1),1,"")</f>
        <v/>
      </c>
      <c r="AG2535" s="173">
        <f>IF(C2535="","",IF(AND(COUNTIFS($J$18:J2535,J2535)=1,C2535&lt;&gt;""),1,""))</f>
        <v>1</v>
      </c>
      <c r="AH2535" s="173">
        <f>IF(G2535="","",IF(AND(COUNTIFS($J$18:J2535,J2535)=1,G2535&lt;&gt;""),1,""))</f>
        <v>1</v>
      </c>
      <c r="AI2535" s="28">
        <f t="shared" si="512"/>
        <v>28177779.013274323</v>
      </c>
      <c r="AJ2535" s="28">
        <f t="shared" si="513"/>
        <v>4727216.637619026</v>
      </c>
      <c r="AK2535" s="29">
        <f t="shared" si="514"/>
        <v>0.16776399003598091</v>
      </c>
      <c r="AL2535" s="25"/>
      <c r="AM2535" s="25"/>
      <c r="AN2535" s="25"/>
      <c r="AO2535" s="25"/>
      <c r="AP2535" s="45" t="str">
        <f t="shared" si="515"/>
        <v>20235</v>
      </c>
      <c r="AQ2535" s="45" t="str">
        <f t="shared" si="516"/>
        <v>20235RMB</v>
      </c>
    </row>
    <row r="2536" spans="1:43" s="15" customFormat="1">
      <c r="A2536" s="16" t="s">
        <v>41</v>
      </c>
      <c r="B2536" s="172">
        <v>2023</v>
      </c>
      <c r="C2536" s="172">
        <v>2</v>
      </c>
      <c r="D2536" s="57" t="str">
        <f t="shared" si="505"/>
        <v>Q4</v>
      </c>
      <c r="E2536" s="16" t="s">
        <v>42</v>
      </c>
      <c r="F2536" s="172">
        <v>2023</v>
      </c>
      <c r="G2536" s="172">
        <v>5</v>
      </c>
      <c r="H2536" s="175"/>
      <c r="I2536" s="57" t="str">
        <f t="shared" si="506"/>
        <v>Q1</v>
      </c>
      <c r="J2536" s="175" t="s">
        <v>2427</v>
      </c>
      <c r="K2536" s="175" t="s">
        <v>2194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507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78" t="str">
        <f t="shared" si="504"/>
        <v>1.13</v>
      </c>
      <c r="Z2536" s="26">
        <f t="shared" si="508"/>
        <v>1475000</v>
      </c>
      <c r="AA2536" s="16">
        <v>1.135</v>
      </c>
      <c r="AB2536" s="35">
        <f t="shared" si="509"/>
        <v>1481526.5486725664</v>
      </c>
      <c r="AC2536" s="27">
        <f t="shared" si="510"/>
        <v>428753.7831858407</v>
      </c>
      <c r="AD2536" s="174">
        <v>0.28939999999999999</v>
      </c>
      <c r="AE2536" s="173">
        <f t="shared" si="511"/>
        <v>0</v>
      </c>
      <c r="AF2536" s="173" t="str">
        <f>IF(AND(COUNTIFS($J$18:J2536,J2536)=1,AE2536=1),1,"")</f>
        <v/>
      </c>
      <c r="AG2536" s="173">
        <f>IF(C2536="","",IF(AND(COUNTIFS($J$18:J2536,J2536)=1,C2536&lt;&gt;""),1,""))</f>
        <v>1</v>
      </c>
      <c r="AH2536" s="173">
        <f>IF(G2536="","",IF(AND(COUNTIFS($J$18:J2536,J2536)=1,G2536&lt;&gt;""),1,""))</f>
        <v>1</v>
      </c>
      <c r="AI2536" s="28">
        <f t="shared" si="512"/>
        <v>28177779.013274323</v>
      </c>
      <c r="AJ2536" s="28">
        <f t="shared" si="513"/>
        <v>4727216.637619026</v>
      </c>
      <c r="AK2536" s="29">
        <f t="shared" si="514"/>
        <v>0.16776399003598091</v>
      </c>
      <c r="AL2536" s="25"/>
      <c r="AM2536" s="25"/>
      <c r="AN2536" s="25"/>
      <c r="AO2536" s="25"/>
      <c r="AP2536" s="45" t="str">
        <f t="shared" si="515"/>
        <v>20235</v>
      </c>
      <c r="AQ2536" s="45" t="str">
        <f t="shared" si="516"/>
        <v>20235RMB</v>
      </c>
    </row>
    <row r="2537" spans="1:43" s="15" customFormat="1">
      <c r="A2537" s="16" t="s">
        <v>41</v>
      </c>
      <c r="B2537" s="172">
        <v>2023</v>
      </c>
      <c r="C2537" s="172">
        <v>2</v>
      </c>
      <c r="D2537" s="57" t="str">
        <f t="shared" si="505"/>
        <v>Q4</v>
      </c>
      <c r="E2537" s="16" t="s">
        <v>42</v>
      </c>
      <c r="F2537" s="172">
        <v>2023</v>
      </c>
      <c r="G2537" s="172">
        <v>5</v>
      </c>
      <c r="H2537" s="175"/>
      <c r="I2537" s="57" t="str">
        <f t="shared" si="506"/>
        <v>Q1</v>
      </c>
      <c r="J2537" s="175" t="s">
        <v>2427</v>
      </c>
      <c r="K2537" s="175" t="s">
        <v>2194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507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78" t="str">
        <f t="shared" si="504"/>
        <v>1.13</v>
      </c>
      <c r="Z2537" s="26">
        <f t="shared" si="508"/>
        <v>1475000</v>
      </c>
      <c r="AA2537" s="16">
        <v>1.135</v>
      </c>
      <c r="AB2537" s="35">
        <f t="shared" si="509"/>
        <v>1481526.5486725664</v>
      </c>
      <c r="AC2537" s="27">
        <f t="shared" si="510"/>
        <v>428753.7831858407</v>
      </c>
      <c r="AD2537" s="174">
        <v>0.28939999999999999</v>
      </c>
      <c r="AE2537" s="173">
        <f t="shared" si="511"/>
        <v>0</v>
      </c>
      <c r="AF2537" s="173" t="str">
        <f>IF(AND(COUNTIFS($J$18:J2537,J2537)=1,AE2537=1),1,"")</f>
        <v/>
      </c>
      <c r="AG2537" s="173" t="str">
        <f>IF(C2537="","",IF(AND(COUNTIFS($J$18:J2537,J2537)=1,C2537&lt;&gt;""),1,""))</f>
        <v/>
      </c>
      <c r="AH2537" s="173" t="str">
        <f>IF(G2537="","",IF(AND(COUNTIFS($J$18:J2537,J2537)=1,G2537&lt;&gt;""),1,""))</f>
        <v/>
      </c>
      <c r="AI2537" s="28">
        <f t="shared" si="512"/>
        <v>28177779.013274323</v>
      </c>
      <c r="AJ2537" s="28">
        <f t="shared" si="513"/>
        <v>4727216.637619026</v>
      </c>
      <c r="AK2537" s="29">
        <f t="shared" si="514"/>
        <v>0.16776399003598091</v>
      </c>
      <c r="AL2537" s="25"/>
      <c r="AM2537" s="25"/>
      <c r="AN2537" s="25"/>
      <c r="AO2537" s="25"/>
      <c r="AP2537" s="45" t="str">
        <f t="shared" si="515"/>
        <v>20235</v>
      </c>
      <c r="AQ2537" s="45" t="str">
        <f t="shared" si="516"/>
        <v>20235RMB</v>
      </c>
    </row>
    <row r="2538" spans="1:43" s="15" customFormat="1">
      <c r="A2538" s="16" t="s">
        <v>41</v>
      </c>
      <c r="B2538" s="172">
        <v>2023</v>
      </c>
      <c r="C2538" s="172">
        <v>2</v>
      </c>
      <c r="D2538" s="57" t="str">
        <f t="shared" si="505"/>
        <v>Q4</v>
      </c>
      <c r="E2538" s="16" t="s">
        <v>42</v>
      </c>
      <c r="F2538" s="172">
        <v>2023</v>
      </c>
      <c r="G2538" s="172">
        <v>5</v>
      </c>
      <c r="H2538" s="175"/>
      <c r="I2538" s="57" t="str">
        <f t="shared" si="506"/>
        <v>Q1</v>
      </c>
      <c r="J2538" s="175" t="s">
        <v>2427</v>
      </c>
      <c r="K2538" s="175" t="s">
        <v>2194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507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78" t="str">
        <f t="shared" si="504"/>
        <v>1.13</v>
      </c>
      <c r="Z2538" s="26">
        <f t="shared" si="508"/>
        <v>1475000</v>
      </c>
      <c r="AA2538" s="16">
        <v>1.135</v>
      </c>
      <c r="AB2538" s="35">
        <f t="shared" si="509"/>
        <v>1481526.5486725664</v>
      </c>
      <c r="AC2538" s="27">
        <f t="shared" si="510"/>
        <v>428753.7831858407</v>
      </c>
      <c r="AD2538" s="174">
        <v>0.28939999999999999</v>
      </c>
      <c r="AE2538" s="173">
        <f t="shared" si="511"/>
        <v>0</v>
      </c>
      <c r="AF2538" s="173" t="str">
        <f>IF(AND(COUNTIFS($J$18:J2538,J2538)=1,AE2538=1),1,"")</f>
        <v/>
      </c>
      <c r="AG2538" s="173" t="str">
        <f>IF(C2538="","",IF(AND(COUNTIFS($J$18:J2538,J2538)=1,C2538&lt;&gt;""),1,""))</f>
        <v/>
      </c>
      <c r="AH2538" s="173" t="str">
        <f>IF(G2538="","",IF(AND(COUNTIFS($J$18:J2538,J2538)=1,G2538&lt;&gt;""),1,""))</f>
        <v/>
      </c>
      <c r="AI2538" s="28">
        <f t="shared" si="512"/>
        <v>28177779.013274323</v>
      </c>
      <c r="AJ2538" s="28">
        <f t="shared" si="513"/>
        <v>4727216.637619026</v>
      </c>
      <c r="AK2538" s="29">
        <f t="shared" si="514"/>
        <v>0.16776399003598091</v>
      </c>
      <c r="AL2538" s="25"/>
      <c r="AM2538" s="25"/>
      <c r="AN2538" s="25"/>
      <c r="AO2538" s="25"/>
      <c r="AP2538" s="45" t="str">
        <f t="shared" si="515"/>
        <v>20235</v>
      </c>
      <c r="AQ2538" s="45" t="str">
        <f t="shared" si="516"/>
        <v>20235RMB</v>
      </c>
    </row>
    <row r="2539" spans="1:43" s="15" customFormat="1">
      <c r="A2539" s="16" t="s">
        <v>41</v>
      </c>
      <c r="B2539" s="172">
        <v>2023</v>
      </c>
      <c r="C2539" s="172">
        <v>2</v>
      </c>
      <c r="D2539" s="57" t="str">
        <f t="shared" si="505"/>
        <v>Q4</v>
      </c>
      <c r="E2539" s="16" t="s">
        <v>42</v>
      </c>
      <c r="F2539" s="172">
        <v>2023</v>
      </c>
      <c r="G2539" s="172">
        <v>5</v>
      </c>
      <c r="H2539" s="175"/>
      <c r="I2539" s="57" t="str">
        <f t="shared" si="506"/>
        <v>Q1</v>
      </c>
      <c r="J2539" s="175" t="s">
        <v>2428</v>
      </c>
      <c r="K2539" s="175" t="s">
        <v>2429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507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78" t="str">
        <f t="shared" ref="Y2539:Y2602" si="517">IF(W2539="RMB","1.13", "1")</f>
        <v>1.13</v>
      </c>
      <c r="Z2539" s="26">
        <f t="shared" si="508"/>
        <v>754000</v>
      </c>
      <c r="AA2539" s="16">
        <v>1.135</v>
      </c>
      <c r="AB2539" s="35">
        <f t="shared" si="509"/>
        <v>757336.28318584082</v>
      </c>
      <c r="AC2539" s="27">
        <f t="shared" si="510"/>
        <v>90880.35398230089</v>
      </c>
      <c r="AD2539" s="174">
        <v>0.12</v>
      </c>
      <c r="AE2539" s="173">
        <f t="shared" si="511"/>
        <v>0</v>
      </c>
      <c r="AF2539" s="173" t="str">
        <f>IF(AND(COUNTIFS($J$18:J2539,J2539)=1,AE2539=1),1,"")</f>
        <v/>
      </c>
      <c r="AG2539" s="173">
        <f>IF(C2539="","",IF(AND(COUNTIFS($J$18:J2539,J2539)=1,C2539&lt;&gt;""),1,""))</f>
        <v>1</v>
      </c>
      <c r="AH2539" s="173">
        <f>IF(G2539="","",IF(AND(COUNTIFS($J$18:J2539,J2539)=1,G2539&lt;&gt;""),1,""))</f>
        <v>1</v>
      </c>
      <c r="AI2539" s="28">
        <f t="shared" si="512"/>
        <v>28177779.013274323</v>
      </c>
      <c r="AJ2539" s="28">
        <f t="shared" si="513"/>
        <v>4727216.637619026</v>
      </c>
      <c r="AK2539" s="29">
        <f t="shared" si="514"/>
        <v>0.16776399003598091</v>
      </c>
      <c r="AL2539" s="25"/>
      <c r="AM2539" s="25"/>
      <c r="AN2539" s="25"/>
      <c r="AO2539" s="25"/>
      <c r="AP2539" s="45" t="str">
        <f t="shared" si="515"/>
        <v>20235</v>
      </c>
      <c r="AQ2539" s="45" t="str">
        <f t="shared" si="516"/>
        <v>20235RMB</v>
      </c>
    </row>
    <row r="2540" spans="1:43" s="15" customFormat="1">
      <c r="A2540" s="16" t="s">
        <v>41</v>
      </c>
      <c r="B2540" s="172">
        <v>2023</v>
      </c>
      <c r="C2540" s="172">
        <v>2</v>
      </c>
      <c r="D2540" s="57" t="str">
        <f t="shared" si="505"/>
        <v>Q4</v>
      </c>
      <c r="E2540" s="16" t="s">
        <v>42</v>
      </c>
      <c r="F2540" s="172">
        <v>2023</v>
      </c>
      <c r="G2540" s="172">
        <v>5</v>
      </c>
      <c r="H2540" s="175"/>
      <c r="I2540" s="57" t="str">
        <f t="shared" si="506"/>
        <v>Q1</v>
      </c>
      <c r="J2540" s="175" t="s">
        <v>2428</v>
      </c>
      <c r="K2540" s="175" t="s">
        <v>2429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507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78" t="str">
        <f t="shared" si="517"/>
        <v>1.13</v>
      </c>
      <c r="Z2540" s="26">
        <f t="shared" si="508"/>
        <v>754000</v>
      </c>
      <c r="AA2540" s="16">
        <v>1.135</v>
      </c>
      <c r="AB2540" s="35">
        <f t="shared" si="509"/>
        <v>757336.28318584082</v>
      </c>
      <c r="AC2540" s="27">
        <f t="shared" si="510"/>
        <v>90880.35398230089</v>
      </c>
      <c r="AD2540" s="174">
        <v>0.12</v>
      </c>
      <c r="AE2540" s="173">
        <f t="shared" si="511"/>
        <v>0</v>
      </c>
      <c r="AF2540" s="173" t="str">
        <f>IF(AND(COUNTIFS($J$18:J2540,J2540)=1,AE2540=1),1,"")</f>
        <v/>
      </c>
      <c r="AG2540" s="173" t="str">
        <f>IF(C2540="","",IF(AND(COUNTIFS($J$18:J2540,J2540)=1,C2540&lt;&gt;""),1,""))</f>
        <v/>
      </c>
      <c r="AH2540" s="173" t="str">
        <f>IF(G2540="","",IF(AND(COUNTIFS($J$18:J2540,J2540)=1,G2540&lt;&gt;""),1,""))</f>
        <v/>
      </c>
      <c r="AI2540" s="28">
        <f t="shared" si="512"/>
        <v>28177779.013274323</v>
      </c>
      <c r="AJ2540" s="28">
        <f t="shared" si="513"/>
        <v>4727216.637619026</v>
      </c>
      <c r="AK2540" s="29">
        <f t="shared" si="514"/>
        <v>0.16776399003598091</v>
      </c>
      <c r="AL2540" s="25"/>
      <c r="AM2540" s="25"/>
      <c r="AN2540" s="25"/>
      <c r="AO2540" s="25"/>
      <c r="AP2540" s="45" t="str">
        <f t="shared" si="515"/>
        <v>20235</v>
      </c>
      <c r="AQ2540" s="45" t="str">
        <f t="shared" si="516"/>
        <v>20235RMB</v>
      </c>
    </row>
    <row r="2541" spans="1:43" s="15" customFormat="1">
      <c r="A2541" s="16" t="s">
        <v>41</v>
      </c>
      <c r="B2541" s="172">
        <v>2023</v>
      </c>
      <c r="C2541" s="172">
        <v>2</v>
      </c>
      <c r="D2541" s="57" t="str">
        <f t="shared" si="505"/>
        <v>Q4</v>
      </c>
      <c r="E2541" s="16" t="s">
        <v>42</v>
      </c>
      <c r="F2541" s="172">
        <v>2023</v>
      </c>
      <c r="G2541" s="172">
        <v>5</v>
      </c>
      <c r="H2541" s="175"/>
      <c r="I2541" s="57" t="str">
        <f t="shared" si="506"/>
        <v>Q1</v>
      </c>
      <c r="J2541" s="175" t="s">
        <v>2428</v>
      </c>
      <c r="K2541" s="175" t="s">
        <v>2429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507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78" t="str">
        <f t="shared" si="517"/>
        <v>1.13</v>
      </c>
      <c r="Z2541" s="26">
        <f t="shared" si="508"/>
        <v>800000</v>
      </c>
      <c r="AA2541" s="16">
        <v>1.135</v>
      </c>
      <c r="AB2541" s="35">
        <f t="shared" si="509"/>
        <v>803539.82300884963</v>
      </c>
      <c r="AC2541" s="27">
        <f t="shared" si="510"/>
        <v>96424.778761061956</v>
      </c>
      <c r="AD2541" s="174">
        <v>0.12</v>
      </c>
      <c r="AE2541" s="173">
        <f t="shared" si="511"/>
        <v>0</v>
      </c>
      <c r="AF2541" s="173" t="str">
        <f>IF(AND(COUNTIFS($J$18:J2541,J2541)=1,AE2541=1),1,"")</f>
        <v/>
      </c>
      <c r="AG2541" s="173" t="str">
        <f>IF(C2541="","",IF(AND(COUNTIFS($J$18:J2541,J2541)=1,C2541&lt;&gt;""),1,""))</f>
        <v/>
      </c>
      <c r="AH2541" s="173" t="str">
        <f>IF(G2541="","",IF(AND(COUNTIFS($J$18:J2541,J2541)=1,G2541&lt;&gt;""),1,""))</f>
        <v/>
      </c>
      <c r="AI2541" s="28">
        <f t="shared" si="512"/>
        <v>28177779.013274323</v>
      </c>
      <c r="AJ2541" s="28">
        <f t="shared" si="513"/>
        <v>4727216.637619026</v>
      </c>
      <c r="AK2541" s="29">
        <f t="shared" si="514"/>
        <v>0.16776399003598091</v>
      </c>
      <c r="AL2541" s="25"/>
      <c r="AM2541" s="25"/>
      <c r="AN2541" s="25"/>
      <c r="AO2541" s="25"/>
      <c r="AP2541" s="45" t="str">
        <f t="shared" si="515"/>
        <v>20235</v>
      </c>
      <c r="AQ2541" s="45" t="str">
        <f t="shared" si="516"/>
        <v>20235RMB</v>
      </c>
    </row>
    <row r="2542" spans="1:43" s="15" customFormat="1">
      <c r="A2542" s="16" t="s">
        <v>41</v>
      </c>
      <c r="B2542" s="172">
        <v>2023</v>
      </c>
      <c r="C2542" s="172">
        <v>2</v>
      </c>
      <c r="D2542" s="57" t="str">
        <f t="shared" si="505"/>
        <v>Q4</v>
      </c>
      <c r="E2542" s="16" t="s">
        <v>42</v>
      </c>
      <c r="F2542" s="172">
        <v>2023</v>
      </c>
      <c r="G2542" s="172">
        <v>5</v>
      </c>
      <c r="H2542" s="175"/>
      <c r="I2542" s="57" t="str">
        <f t="shared" si="506"/>
        <v>Q1</v>
      </c>
      <c r="J2542" s="175" t="s">
        <v>2428</v>
      </c>
      <c r="K2542" s="175" t="s">
        <v>2429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507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78" t="str">
        <f t="shared" si="517"/>
        <v>1.13</v>
      </c>
      <c r="Z2542" s="26">
        <f t="shared" si="508"/>
        <v>800000</v>
      </c>
      <c r="AA2542" s="16">
        <v>1.135</v>
      </c>
      <c r="AB2542" s="35">
        <f t="shared" si="509"/>
        <v>803539.82300884963</v>
      </c>
      <c r="AC2542" s="27">
        <f t="shared" si="510"/>
        <v>96424.778761061956</v>
      </c>
      <c r="AD2542" s="174">
        <v>0.12</v>
      </c>
      <c r="AE2542" s="173">
        <f t="shared" si="511"/>
        <v>0</v>
      </c>
      <c r="AF2542" s="173" t="str">
        <f>IF(AND(COUNTIFS($J$18:J2542,J2542)=1,AE2542=1),1,"")</f>
        <v/>
      </c>
      <c r="AG2542" s="173" t="str">
        <f>IF(C2542="","",IF(AND(COUNTIFS($J$18:J2542,J2542)=1,C2542&lt;&gt;""),1,""))</f>
        <v/>
      </c>
      <c r="AH2542" s="173" t="str">
        <f>IF(G2542="","",IF(AND(COUNTIFS($J$18:J2542,J2542)=1,G2542&lt;&gt;""),1,""))</f>
        <v/>
      </c>
      <c r="AI2542" s="28">
        <f t="shared" si="512"/>
        <v>28177779.013274323</v>
      </c>
      <c r="AJ2542" s="28">
        <f t="shared" si="513"/>
        <v>4727216.637619026</v>
      </c>
      <c r="AK2542" s="29">
        <f t="shared" si="514"/>
        <v>0.16776399003598091</v>
      </c>
      <c r="AL2542" s="25"/>
      <c r="AM2542" s="25"/>
      <c r="AN2542" s="25"/>
      <c r="AO2542" s="25"/>
      <c r="AP2542" s="45" t="str">
        <f t="shared" si="515"/>
        <v>20235</v>
      </c>
      <c r="AQ2542" s="45" t="str">
        <f t="shared" si="516"/>
        <v>20235RMB</v>
      </c>
    </row>
    <row r="2543" spans="1:43" s="15" customFormat="1">
      <c r="A2543" s="16" t="s">
        <v>41</v>
      </c>
      <c r="B2543" s="172">
        <v>2023</v>
      </c>
      <c r="C2543" s="172">
        <v>3</v>
      </c>
      <c r="D2543" s="57" t="str">
        <f t="shared" si="505"/>
        <v>Q4</v>
      </c>
      <c r="E2543" s="16" t="s">
        <v>42</v>
      </c>
      <c r="F2543" s="172">
        <v>2023</v>
      </c>
      <c r="G2543" s="172">
        <v>5</v>
      </c>
      <c r="H2543" s="175"/>
      <c r="I2543" s="57" t="str">
        <f t="shared" si="506"/>
        <v>Q1</v>
      </c>
      <c r="J2543" s="175" t="s">
        <v>2430</v>
      </c>
      <c r="K2543" s="175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507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78" t="str">
        <f t="shared" si="517"/>
        <v>1.13</v>
      </c>
      <c r="Z2543" s="26">
        <f t="shared" si="508"/>
        <v>1170000</v>
      </c>
      <c r="AA2543" s="16">
        <v>1.135</v>
      </c>
      <c r="AB2543" s="35">
        <f t="shared" si="509"/>
        <v>1175176.9911504425</v>
      </c>
      <c r="AC2543" s="27">
        <f t="shared" si="510"/>
        <v>156063.50442477877</v>
      </c>
      <c r="AD2543" s="174">
        <v>0.1328</v>
      </c>
      <c r="AE2543" s="173">
        <f t="shared" si="511"/>
        <v>0</v>
      </c>
      <c r="AF2543" s="173" t="str">
        <f>IF(AND(COUNTIFS($J$18:J2543,J2543)=1,AE2543=1),1,"")</f>
        <v/>
      </c>
      <c r="AG2543" s="173">
        <f>IF(C2543="","",IF(AND(COUNTIFS($J$18:J2543,J2543)=1,C2543&lt;&gt;""),1,""))</f>
        <v>1</v>
      </c>
      <c r="AH2543" s="173">
        <f>IF(G2543="","",IF(AND(COUNTIFS($J$18:J2543,J2543)=1,G2543&lt;&gt;""),1,""))</f>
        <v>1</v>
      </c>
      <c r="AI2543" s="28">
        <f t="shared" si="512"/>
        <v>28177779.013274323</v>
      </c>
      <c r="AJ2543" s="28">
        <f t="shared" si="513"/>
        <v>4727216.637619026</v>
      </c>
      <c r="AK2543" s="29">
        <f t="shared" si="514"/>
        <v>0.16776399003598091</v>
      </c>
      <c r="AL2543" s="25"/>
      <c r="AM2543" s="25"/>
      <c r="AN2543" s="25"/>
      <c r="AO2543" s="25"/>
      <c r="AP2543" s="45" t="str">
        <f t="shared" si="515"/>
        <v>20235</v>
      </c>
      <c r="AQ2543" s="45" t="str">
        <f t="shared" si="516"/>
        <v>20235RMB</v>
      </c>
    </row>
    <row r="2544" spans="1:43" s="15" customFormat="1">
      <c r="A2544" s="16" t="s">
        <v>41</v>
      </c>
      <c r="B2544" s="172">
        <v>2023</v>
      </c>
      <c r="C2544" s="172">
        <v>3</v>
      </c>
      <c r="D2544" s="57" t="str">
        <f t="shared" si="505"/>
        <v>Q4</v>
      </c>
      <c r="E2544" s="16" t="s">
        <v>42</v>
      </c>
      <c r="F2544" s="172">
        <v>2023</v>
      </c>
      <c r="G2544" s="172">
        <v>5</v>
      </c>
      <c r="H2544" s="175"/>
      <c r="I2544" s="57" t="str">
        <f t="shared" si="506"/>
        <v>Q1</v>
      </c>
      <c r="J2544" s="175" t="s">
        <v>2430</v>
      </c>
      <c r="K2544" s="175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507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78" t="str">
        <f t="shared" si="517"/>
        <v>1.13</v>
      </c>
      <c r="Z2544" s="26">
        <f t="shared" si="508"/>
        <v>1170000</v>
      </c>
      <c r="AA2544" s="16">
        <v>1.135</v>
      </c>
      <c r="AB2544" s="35">
        <f t="shared" si="509"/>
        <v>1175176.9911504425</v>
      </c>
      <c r="AC2544" s="27">
        <f t="shared" si="510"/>
        <v>156063.50442477877</v>
      </c>
      <c r="AD2544" s="174">
        <v>0.1328</v>
      </c>
      <c r="AE2544" s="173">
        <f t="shared" si="511"/>
        <v>0</v>
      </c>
      <c r="AF2544" s="173" t="str">
        <f>IF(AND(COUNTIFS($J$18:J2544,J2544)=1,AE2544=1),1,"")</f>
        <v/>
      </c>
      <c r="AG2544" s="173" t="str">
        <f>IF(C2544="","",IF(AND(COUNTIFS($J$18:J2544,J2544)=1,C2544&lt;&gt;""),1,""))</f>
        <v/>
      </c>
      <c r="AH2544" s="173" t="str">
        <f>IF(G2544="","",IF(AND(COUNTIFS($J$18:J2544,J2544)=1,G2544&lt;&gt;""),1,""))</f>
        <v/>
      </c>
      <c r="AI2544" s="28">
        <f t="shared" si="512"/>
        <v>28177779.013274323</v>
      </c>
      <c r="AJ2544" s="28">
        <f t="shared" si="513"/>
        <v>4727216.637619026</v>
      </c>
      <c r="AK2544" s="29">
        <f t="shared" si="514"/>
        <v>0.16776399003598091</v>
      </c>
      <c r="AL2544" s="25"/>
      <c r="AM2544" s="25"/>
      <c r="AN2544" s="25"/>
      <c r="AO2544" s="25"/>
      <c r="AP2544" s="45" t="str">
        <f t="shared" si="515"/>
        <v>20235</v>
      </c>
      <c r="AQ2544" s="45" t="str">
        <f t="shared" si="516"/>
        <v>20235RMB</v>
      </c>
    </row>
    <row r="2545" spans="1:43" s="15" customFormat="1">
      <c r="A2545" s="16" t="s">
        <v>41</v>
      </c>
      <c r="B2545" s="172">
        <v>2023</v>
      </c>
      <c r="C2545" s="172">
        <v>3</v>
      </c>
      <c r="D2545" s="57" t="str">
        <f t="shared" si="505"/>
        <v>Q4</v>
      </c>
      <c r="E2545" s="16" t="s">
        <v>42</v>
      </c>
      <c r="F2545" s="172">
        <v>2023</v>
      </c>
      <c r="G2545" s="172">
        <v>5</v>
      </c>
      <c r="H2545" s="175"/>
      <c r="I2545" s="57" t="str">
        <f t="shared" si="506"/>
        <v>Q1</v>
      </c>
      <c r="J2545" s="175" t="s">
        <v>2431</v>
      </c>
      <c r="K2545" s="175" t="s">
        <v>2432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507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78" t="str">
        <f t="shared" si="517"/>
        <v>1.13</v>
      </c>
      <c r="Z2545" s="26">
        <f t="shared" si="508"/>
        <v>560000</v>
      </c>
      <c r="AA2545" s="16">
        <v>1.135</v>
      </c>
      <c r="AB2545" s="35">
        <f t="shared" si="509"/>
        <v>562477.8761061948</v>
      </c>
      <c r="AC2545" s="27">
        <f t="shared" si="510"/>
        <v>64684.955752212409</v>
      </c>
      <c r="AD2545" s="174">
        <v>0.115</v>
      </c>
      <c r="AE2545" s="173">
        <f t="shared" si="511"/>
        <v>1</v>
      </c>
      <c r="AF2545" s="173">
        <f>IF(AND(COUNTIFS($J$18:J2545,J2545)=1,AE2545=1),1,"")</f>
        <v>1</v>
      </c>
      <c r="AG2545" s="173">
        <f>IF(C2545="","",IF(AND(COUNTIFS($J$18:J2545,J2545)=1,C2545&lt;&gt;""),1,""))</f>
        <v>1</v>
      </c>
      <c r="AH2545" s="173">
        <f>IF(G2545="","",IF(AND(COUNTIFS($J$18:J2545,J2545)=1,G2545&lt;&gt;""),1,""))</f>
        <v>1</v>
      </c>
      <c r="AI2545" s="28">
        <f t="shared" si="512"/>
        <v>28177779.013274323</v>
      </c>
      <c r="AJ2545" s="28">
        <f t="shared" si="513"/>
        <v>4727216.637619026</v>
      </c>
      <c r="AK2545" s="29">
        <f t="shared" si="514"/>
        <v>0.16776399003598091</v>
      </c>
      <c r="AL2545" s="25"/>
      <c r="AM2545" s="25"/>
      <c r="AN2545" s="25"/>
      <c r="AO2545" s="25"/>
      <c r="AP2545" s="45" t="str">
        <f t="shared" si="515"/>
        <v>20235</v>
      </c>
      <c r="AQ2545" s="45" t="str">
        <f t="shared" si="516"/>
        <v>20235RMB</v>
      </c>
    </row>
    <row r="2546" spans="1:43" s="15" customFormat="1">
      <c r="A2546" s="16" t="s">
        <v>41</v>
      </c>
      <c r="B2546" s="172">
        <v>2023</v>
      </c>
      <c r="C2546" s="172">
        <v>3</v>
      </c>
      <c r="D2546" s="57" t="str">
        <f t="shared" si="505"/>
        <v>Q4</v>
      </c>
      <c r="E2546" s="16" t="s">
        <v>42</v>
      </c>
      <c r="F2546" s="172">
        <v>2023</v>
      </c>
      <c r="G2546" s="172">
        <v>5</v>
      </c>
      <c r="H2546" s="175"/>
      <c r="I2546" s="57" t="str">
        <f t="shared" si="506"/>
        <v>Q1</v>
      </c>
      <c r="J2546" s="175" t="s">
        <v>2431</v>
      </c>
      <c r="K2546" s="175" t="s">
        <v>2432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507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78" t="str">
        <f t="shared" si="517"/>
        <v>1.13</v>
      </c>
      <c r="Z2546" s="26">
        <f t="shared" si="508"/>
        <v>560000</v>
      </c>
      <c r="AA2546" s="16">
        <v>1.135</v>
      </c>
      <c r="AB2546" s="35">
        <f t="shared" si="509"/>
        <v>562477.8761061948</v>
      </c>
      <c r="AC2546" s="27">
        <f t="shared" si="510"/>
        <v>64684.955752212409</v>
      </c>
      <c r="AD2546" s="174">
        <v>0.115</v>
      </c>
      <c r="AE2546" s="173">
        <f t="shared" si="511"/>
        <v>1</v>
      </c>
      <c r="AF2546" s="173" t="str">
        <f>IF(AND(COUNTIFS($J$18:J2546,J2546)=1,AE2546=1),1,"")</f>
        <v/>
      </c>
      <c r="AG2546" s="173" t="str">
        <f>IF(C2546="","",IF(AND(COUNTIFS($J$18:J2546,J2546)=1,C2546&lt;&gt;""),1,""))</f>
        <v/>
      </c>
      <c r="AH2546" s="173" t="str">
        <f>IF(G2546="","",IF(AND(COUNTIFS($J$18:J2546,J2546)=1,G2546&lt;&gt;""),1,""))</f>
        <v/>
      </c>
      <c r="AI2546" s="28">
        <f t="shared" si="512"/>
        <v>28177779.013274323</v>
      </c>
      <c r="AJ2546" s="28">
        <f t="shared" si="513"/>
        <v>4727216.637619026</v>
      </c>
      <c r="AK2546" s="29">
        <f t="shared" si="514"/>
        <v>0.16776399003598091</v>
      </c>
      <c r="AL2546" s="25"/>
      <c r="AM2546" s="25"/>
      <c r="AN2546" s="25"/>
      <c r="AO2546" s="25"/>
      <c r="AP2546" s="45" t="str">
        <f t="shared" si="515"/>
        <v>20235</v>
      </c>
      <c r="AQ2546" s="45" t="str">
        <f t="shared" si="516"/>
        <v>20235RMB</v>
      </c>
    </row>
    <row r="2547" spans="1:43" s="15" customFormat="1">
      <c r="A2547" s="16" t="s">
        <v>41</v>
      </c>
      <c r="B2547" s="172">
        <v>2023</v>
      </c>
      <c r="C2547" s="172">
        <v>3</v>
      </c>
      <c r="D2547" s="57" t="str">
        <f t="shared" si="505"/>
        <v>Q4</v>
      </c>
      <c r="E2547" s="16" t="s">
        <v>42</v>
      </c>
      <c r="F2547" s="172">
        <v>2023</v>
      </c>
      <c r="G2547" s="172">
        <v>5</v>
      </c>
      <c r="H2547" s="175"/>
      <c r="I2547" s="57" t="str">
        <f t="shared" si="506"/>
        <v>Q1</v>
      </c>
      <c r="J2547" s="175" t="s">
        <v>2431</v>
      </c>
      <c r="K2547" s="175" t="s">
        <v>2432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507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78" t="str">
        <f t="shared" si="517"/>
        <v>1.13</v>
      </c>
      <c r="Z2547" s="26">
        <f t="shared" si="508"/>
        <v>560000</v>
      </c>
      <c r="AA2547" s="16">
        <v>1.135</v>
      </c>
      <c r="AB2547" s="35">
        <f t="shared" si="509"/>
        <v>562477.8761061948</v>
      </c>
      <c r="AC2547" s="27">
        <f t="shared" si="510"/>
        <v>64684.955752212409</v>
      </c>
      <c r="AD2547" s="174">
        <v>0.115</v>
      </c>
      <c r="AE2547" s="173">
        <f t="shared" si="511"/>
        <v>1</v>
      </c>
      <c r="AF2547" s="173" t="str">
        <f>IF(AND(COUNTIFS($J$18:J2547,J2547)=1,AE2547=1),1,"")</f>
        <v/>
      </c>
      <c r="AG2547" s="173" t="str">
        <f>IF(C2547="","",IF(AND(COUNTIFS($J$18:J2547,J2547)=1,C2547&lt;&gt;""),1,""))</f>
        <v/>
      </c>
      <c r="AH2547" s="173" t="str">
        <f>IF(G2547="","",IF(AND(COUNTIFS($J$18:J2547,J2547)=1,G2547&lt;&gt;""),1,""))</f>
        <v/>
      </c>
      <c r="AI2547" s="28">
        <f t="shared" si="512"/>
        <v>28177779.013274323</v>
      </c>
      <c r="AJ2547" s="28">
        <f t="shared" si="513"/>
        <v>4727216.637619026</v>
      </c>
      <c r="AK2547" s="29">
        <f t="shared" si="514"/>
        <v>0.16776399003598091</v>
      </c>
      <c r="AL2547" s="25"/>
      <c r="AM2547" s="25"/>
      <c r="AN2547" s="25"/>
      <c r="AO2547" s="25"/>
      <c r="AP2547" s="45" t="str">
        <f t="shared" si="515"/>
        <v>20235</v>
      </c>
      <c r="AQ2547" s="45" t="str">
        <f t="shared" si="516"/>
        <v>20235RMB</v>
      </c>
    </row>
    <row r="2548" spans="1:43" s="15" customFormat="1">
      <c r="A2548" s="16" t="s">
        <v>41</v>
      </c>
      <c r="B2548" s="172">
        <v>2023</v>
      </c>
      <c r="C2548" s="172">
        <v>3</v>
      </c>
      <c r="D2548" s="57" t="str">
        <f t="shared" si="505"/>
        <v>Q4</v>
      </c>
      <c r="E2548" s="16" t="s">
        <v>42</v>
      </c>
      <c r="F2548" s="172">
        <v>2023</v>
      </c>
      <c r="G2548" s="172">
        <v>5</v>
      </c>
      <c r="H2548" s="175"/>
      <c r="I2548" s="57" t="str">
        <f t="shared" si="506"/>
        <v>Q1</v>
      </c>
      <c r="J2548" s="175" t="s">
        <v>2431</v>
      </c>
      <c r="K2548" s="175" t="s">
        <v>2432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507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78" t="str">
        <f t="shared" si="517"/>
        <v>1.13</v>
      </c>
      <c r="Z2548" s="26">
        <f t="shared" si="508"/>
        <v>800000</v>
      </c>
      <c r="AA2548" s="16">
        <v>1.135</v>
      </c>
      <c r="AB2548" s="35">
        <f t="shared" si="509"/>
        <v>803539.82300884963</v>
      </c>
      <c r="AC2548" s="27">
        <f t="shared" si="510"/>
        <v>92407.079646017708</v>
      </c>
      <c r="AD2548" s="174">
        <v>0.115</v>
      </c>
      <c r="AE2548" s="173">
        <f t="shared" si="511"/>
        <v>1</v>
      </c>
      <c r="AF2548" s="173" t="str">
        <f>IF(AND(COUNTIFS($J$18:J2548,J2548)=1,AE2548=1),1,"")</f>
        <v/>
      </c>
      <c r="AG2548" s="173" t="str">
        <f>IF(C2548="","",IF(AND(COUNTIFS($J$18:J2548,J2548)=1,C2548&lt;&gt;""),1,""))</f>
        <v/>
      </c>
      <c r="AH2548" s="173" t="str">
        <f>IF(G2548="","",IF(AND(COUNTIFS($J$18:J2548,J2548)=1,G2548&lt;&gt;""),1,""))</f>
        <v/>
      </c>
      <c r="AI2548" s="28">
        <f t="shared" si="512"/>
        <v>28177779.013274323</v>
      </c>
      <c r="AJ2548" s="28">
        <f t="shared" si="513"/>
        <v>4727216.637619026</v>
      </c>
      <c r="AK2548" s="29">
        <f t="shared" si="514"/>
        <v>0.16776399003598091</v>
      </c>
      <c r="AL2548" s="25"/>
      <c r="AM2548" s="25"/>
      <c r="AN2548" s="25"/>
      <c r="AO2548" s="25"/>
      <c r="AP2548" s="45" t="str">
        <f t="shared" si="515"/>
        <v>20235</v>
      </c>
      <c r="AQ2548" s="45" t="str">
        <f t="shared" si="516"/>
        <v>20235RMB</v>
      </c>
    </row>
    <row r="2549" spans="1:43" s="15" customFormat="1" ht="26.4">
      <c r="A2549" s="16" t="s">
        <v>41</v>
      </c>
      <c r="B2549" s="172">
        <v>2023</v>
      </c>
      <c r="C2549" s="172">
        <v>3</v>
      </c>
      <c r="D2549" s="57" t="str">
        <f t="shared" si="505"/>
        <v>Q4</v>
      </c>
      <c r="E2549" s="16" t="s">
        <v>42</v>
      </c>
      <c r="F2549" s="172">
        <v>2023</v>
      </c>
      <c r="G2549" s="172">
        <v>5</v>
      </c>
      <c r="H2549" s="175"/>
      <c r="I2549" s="57" t="str">
        <f t="shared" si="506"/>
        <v>Q1</v>
      </c>
      <c r="J2549" s="175" t="s">
        <v>2407</v>
      </c>
      <c r="K2549" s="175" t="s">
        <v>2408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507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78" t="str">
        <f t="shared" si="517"/>
        <v>1.13</v>
      </c>
      <c r="Z2549" s="26">
        <f t="shared" si="508"/>
        <v>377481</v>
      </c>
      <c r="AA2549" s="16">
        <v>1.135</v>
      </c>
      <c r="AB2549" s="35">
        <f t="shared" si="509"/>
        <v>379151.26991150441</v>
      </c>
      <c r="AC2549" s="27">
        <f t="shared" si="510"/>
        <v>34237.359673008847</v>
      </c>
      <c r="AD2549" s="174">
        <v>9.0300000000000005E-2</v>
      </c>
      <c r="AE2549" s="173">
        <f t="shared" si="511"/>
        <v>0</v>
      </c>
      <c r="AF2549" s="173" t="str">
        <f>IF(AND(COUNTIFS($J$18:J2549,J2549)=1,AE2549=1),1,"")</f>
        <v/>
      </c>
      <c r="AG2549" s="173" t="str">
        <f>IF(C2549="","",IF(AND(COUNTIFS($J$18:J2549,J2549)=1,C2549&lt;&gt;""),1,""))</f>
        <v/>
      </c>
      <c r="AH2549" s="173" t="str">
        <f>IF(G2549="","",IF(AND(COUNTIFS($J$18:J2549,J2549)=1,G2549&lt;&gt;""),1,""))</f>
        <v/>
      </c>
      <c r="AI2549" s="28">
        <f t="shared" si="512"/>
        <v>28177779.013274323</v>
      </c>
      <c r="AJ2549" s="28">
        <f t="shared" si="513"/>
        <v>4727216.637619026</v>
      </c>
      <c r="AK2549" s="29">
        <f t="shared" si="514"/>
        <v>0.16776399003598091</v>
      </c>
      <c r="AL2549" s="25"/>
      <c r="AM2549" s="25"/>
      <c r="AN2549" s="25"/>
      <c r="AO2549" s="25"/>
      <c r="AP2549" s="45" t="str">
        <f t="shared" si="515"/>
        <v>20235</v>
      </c>
      <c r="AQ2549" s="45" t="str">
        <f t="shared" si="516"/>
        <v>20235RMB</v>
      </c>
    </row>
    <row r="2550" spans="1:43" s="15" customFormat="1">
      <c r="A2550" s="16" t="s">
        <v>42</v>
      </c>
      <c r="B2550" s="172">
        <v>2023</v>
      </c>
      <c r="C2550" s="172">
        <v>4</v>
      </c>
      <c r="D2550" s="57" t="str">
        <f t="shared" si="505"/>
        <v>Q1</v>
      </c>
      <c r="E2550" s="16" t="s">
        <v>42</v>
      </c>
      <c r="F2550" s="172">
        <v>2023</v>
      </c>
      <c r="G2550" s="172">
        <v>5</v>
      </c>
      <c r="H2550" s="175"/>
      <c r="I2550" s="57" t="str">
        <f t="shared" si="506"/>
        <v>Q1</v>
      </c>
      <c r="J2550" s="175" t="s">
        <v>2433</v>
      </c>
      <c r="K2550" s="175" t="s">
        <v>2434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507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78" t="str">
        <f t="shared" si="517"/>
        <v>1.13</v>
      </c>
      <c r="Z2550" s="26">
        <f t="shared" si="508"/>
        <v>601936</v>
      </c>
      <c r="AA2550" s="16">
        <v>1.135</v>
      </c>
      <c r="AB2550" s="35">
        <f t="shared" si="509"/>
        <v>604599.43362831871</v>
      </c>
      <c r="AC2550" s="27">
        <f t="shared" si="510"/>
        <v>129686.57851327436</v>
      </c>
      <c r="AD2550" s="174">
        <v>0.2145</v>
      </c>
      <c r="AE2550" s="173">
        <f t="shared" si="511"/>
        <v>0</v>
      </c>
      <c r="AF2550" s="173" t="str">
        <f>IF(AND(COUNTIFS($J$18:J2550,J2550)=1,AE2550=1),1,"")</f>
        <v/>
      </c>
      <c r="AG2550" s="173">
        <f>IF(C2550="","",IF(AND(COUNTIFS($J$18:J2550,J2550)=1,C2550&lt;&gt;""),1,""))</f>
        <v>1</v>
      </c>
      <c r="AH2550" s="173">
        <f>IF(G2550="","",IF(AND(COUNTIFS($J$18:J2550,J2550)=1,G2550&lt;&gt;""),1,""))</f>
        <v>1</v>
      </c>
      <c r="AI2550" s="28">
        <f t="shared" si="512"/>
        <v>28177779.013274323</v>
      </c>
      <c r="AJ2550" s="28">
        <f t="shared" si="513"/>
        <v>4727216.637619026</v>
      </c>
      <c r="AK2550" s="29">
        <f t="shared" si="514"/>
        <v>0.16776399003598091</v>
      </c>
      <c r="AL2550" s="25"/>
      <c r="AM2550" s="25"/>
      <c r="AN2550" s="25"/>
      <c r="AO2550" s="25"/>
      <c r="AP2550" s="45" t="str">
        <f t="shared" si="515"/>
        <v>20235</v>
      </c>
      <c r="AQ2550" s="45" t="str">
        <f t="shared" si="516"/>
        <v>20235RMB</v>
      </c>
    </row>
    <row r="2551" spans="1:43" s="15" customFormat="1">
      <c r="A2551" s="16" t="s">
        <v>42</v>
      </c>
      <c r="B2551" s="172">
        <v>2023</v>
      </c>
      <c r="C2551" s="172">
        <v>4</v>
      </c>
      <c r="D2551" s="57" t="str">
        <f t="shared" si="505"/>
        <v>Q1</v>
      </c>
      <c r="E2551" s="16" t="s">
        <v>42</v>
      </c>
      <c r="F2551" s="172">
        <v>2023</v>
      </c>
      <c r="G2551" s="172">
        <v>5</v>
      </c>
      <c r="H2551" s="175"/>
      <c r="I2551" s="57" t="str">
        <f t="shared" si="506"/>
        <v>Q1</v>
      </c>
      <c r="J2551" s="175" t="s">
        <v>2435</v>
      </c>
      <c r="K2551" s="175" t="s">
        <v>2436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507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78" t="str">
        <f t="shared" si="517"/>
        <v>1.13</v>
      </c>
      <c r="Z2551" s="26">
        <f t="shared" si="508"/>
        <v>800000</v>
      </c>
      <c r="AA2551" s="16">
        <v>1.135</v>
      </c>
      <c r="AB2551" s="35">
        <f t="shared" si="509"/>
        <v>803539.82300884963</v>
      </c>
      <c r="AC2551" s="27">
        <f t="shared" si="510"/>
        <v>79148.672566371693</v>
      </c>
      <c r="AD2551" s="174">
        <v>9.8500000000000004E-2</v>
      </c>
      <c r="AE2551" s="173">
        <f t="shared" si="511"/>
        <v>1</v>
      </c>
      <c r="AF2551" s="173">
        <f>IF(AND(COUNTIFS($J$18:J2551,J2551)=1,AE2551=1),1,"")</f>
        <v>1</v>
      </c>
      <c r="AG2551" s="173">
        <f>IF(C2551="","",IF(AND(COUNTIFS($J$18:J2551,J2551)=1,C2551&lt;&gt;""),1,""))</f>
        <v>1</v>
      </c>
      <c r="AH2551" s="173">
        <f>IF(G2551="","",IF(AND(COUNTIFS($J$18:J2551,J2551)=1,G2551&lt;&gt;""),1,""))</f>
        <v>1</v>
      </c>
      <c r="AI2551" s="28">
        <f t="shared" si="512"/>
        <v>28177779.013274323</v>
      </c>
      <c r="AJ2551" s="28">
        <f t="shared" si="513"/>
        <v>4727216.637619026</v>
      </c>
      <c r="AK2551" s="29">
        <f t="shared" si="514"/>
        <v>0.16776399003598091</v>
      </c>
      <c r="AL2551" s="25"/>
      <c r="AM2551" s="25"/>
      <c r="AN2551" s="25"/>
      <c r="AO2551" s="25"/>
      <c r="AP2551" s="45" t="str">
        <f t="shared" si="515"/>
        <v>20235</v>
      </c>
      <c r="AQ2551" s="45" t="str">
        <f t="shared" si="516"/>
        <v>20235RMB</v>
      </c>
    </row>
    <row r="2552" spans="1:43" s="15" customFormat="1">
      <c r="A2552" s="16" t="s">
        <v>42</v>
      </c>
      <c r="B2552" s="172">
        <v>2023</v>
      </c>
      <c r="C2552" s="172">
        <v>4</v>
      </c>
      <c r="D2552" s="57" t="str">
        <f t="shared" si="505"/>
        <v>Q1</v>
      </c>
      <c r="E2552" s="16" t="s">
        <v>42</v>
      </c>
      <c r="F2552" s="172">
        <v>2023</v>
      </c>
      <c r="G2552" s="172">
        <v>5</v>
      </c>
      <c r="H2552" s="175"/>
      <c r="I2552" s="57" t="str">
        <f t="shared" si="506"/>
        <v>Q1</v>
      </c>
      <c r="J2552" s="175" t="s">
        <v>2437</v>
      </c>
      <c r="K2552" s="175" t="s">
        <v>2436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507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78" t="str">
        <f t="shared" si="517"/>
        <v>1.13</v>
      </c>
      <c r="Z2552" s="26">
        <f t="shared" si="508"/>
        <v>1120000</v>
      </c>
      <c r="AA2552" s="16">
        <v>1.135</v>
      </c>
      <c r="AB2552" s="35">
        <f t="shared" si="509"/>
        <v>1124955.7522123896</v>
      </c>
      <c r="AC2552" s="27">
        <f t="shared" si="510"/>
        <v>171780.74336283188</v>
      </c>
      <c r="AD2552" s="174">
        <v>0.1527</v>
      </c>
      <c r="AE2552" s="173">
        <f t="shared" si="511"/>
        <v>1</v>
      </c>
      <c r="AF2552" s="173">
        <f>IF(AND(COUNTIFS($J$18:J2552,J2552)=1,AE2552=1),1,"")</f>
        <v>1</v>
      </c>
      <c r="AG2552" s="173">
        <f>IF(C2552="","",IF(AND(COUNTIFS($J$18:J2552,J2552)=1,C2552&lt;&gt;""),1,""))</f>
        <v>1</v>
      </c>
      <c r="AH2552" s="173">
        <f>IF(G2552="","",IF(AND(COUNTIFS($J$18:J2552,J2552)=1,G2552&lt;&gt;""),1,""))</f>
        <v>1</v>
      </c>
      <c r="AI2552" s="28">
        <f t="shared" si="512"/>
        <v>28177779.013274323</v>
      </c>
      <c r="AJ2552" s="28">
        <f t="shared" si="513"/>
        <v>4727216.637619026</v>
      </c>
      <c r="AK2552" s="29">
        <f t="shared" si="514"/>
        <v>0.16776399003598091</v>
      </c>
      <c r="AL2552" s="25"/>
      <c r="AM2552" s="25"/>
      <c r="AN2552" s="25"/>
      <c r="AO2552" s="25"/>
      <c r="AP2552" s="45" t="str">
        <f t="shared" si="515"/>
        <v>20235</v>
      </c>
      <c r="AQ2552" s="45" t="str">
        <f t="shared" si="516"/>
        <v>20235RMB</v>
      </c>
    </row>
    <row r="2553" spans="1:43" s="15" customFormat="1">
      <c r="A2553" s="16" t="s">
        <v>42</v>
      </c>
      <c r="B2553" s="172">
        <v>2023</v>
      </c>
      <c r="C2553" s="172">
        <v>4</v>
      </c>
      <c r="D2553" s="57" t="str">
        <f t="shared" si="505"/>
        <v>Q1</v>
      </c>
      <c r="E2553" s="16" t="s">
        <v>42</v>
      </c>
      <c r="F2553" s="172">
        <v>2023</v>
      </c>
      <c r="G2553" s="172">
        <v>5</v>
      </c>
      <c r="H2553" s="175"/>
      <c r="I2553" s="57" t="str">
        <f t="shared" si="506"/>
        <v>Q1</v>
      </c>
      <c r="J2553" s="175" t="s">
        <v>2438</v>
      </c>
      <c r="K2553" s="175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507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78" t="str">
        <f t="shared" si="517"/>
        <v>1.13</v>
      </c>
      <c r="Z2553" s="26">
        <f t="shared" si="508"/>
        <v>770000</v>
      </c>
      <c r="AA2553" s="16">
        <v>1.135</v>
      </c>
      <c r="AB2553" s="35">
        <f t="shared" si="509"/>
        <v>773407.07964601775</v>
      </c>
      <c r="AC2553" s="27">
        <f t="shared" si="510"/>
        <v>64424.809734513277</v>
      </c>
      <c r="AD2553" s="174">
        <v>8.3299999999999999E-2</v>
      </c>
      <c r="AE2553" s="173">
        <f t="shared" si="511"/>
        <v>0</v>
      </c>
      <c r="AF2553" s="173" t="str">
        <f>IF(AND(COUNTIFS($J$18:J2553,J2553)=1,AE2553=1),1,"")</f>
        <v/>
      </c>
      <c r="AG2553" s="173">
        <f>IF(C2553="","",IF(AND(COUNTIFS($J$18:J2553,J2553)=1,C2553&lt;&gt;""),1,""))</f>
        <v>1</v>
      </c>
      <c r="AH2553" s="173">
        <f>IF(G2553="","",IF(AND(COUNTIFS($J$18:J2553,J2553)=1,G2553&lt;&gt;""),1,""))</f>
        <v>1</v>
      </c>
      <c r="AI2553" s="28">
        <f t="shared" si="512"/>
        <v>28177779.013274323</v>
      </c>
      <c r="AJ2553" s="28">
        <f t="shared" si="513"/>
        <v>4727216.637619026</v>
      </c>
      <c r="AK2553" s="29">
        <f t="shared" si="514"/>
        <v>0.16776399003598091</v>
      </c>
      <c r="AL2553" s="25"/>
      <c r="AM2553" s="25"/>
      <c r="AN2553" s="25"/>
      <c r="AO2553" s="25"/>
      <c r="AP2553" s="45" t="str">
        <f t="shared" si="515"/>
        <v>20235</v>
      </c>
      <c r="AQ2553" s="45" t="str">
        <f t="shared" si="516"/>
        <v>20235RMB</v>
      </c>
    </row>
    <row r="2554" spans="1:43" s="15" customFormat="1">
      <c r="A2554" s="16" t="s">
        <v>42</v>
      </c>
      <c r="B2554" s="172">
        <v>2023</v>
      </c>
      <c r="C2554" s="172">
        <v>4</v>
      </c>
      <c r="D2554" s="57" t="str">
        <f t="shared" si="505"/>
        <v>Q1</v>
      </c>
      <c r="E2554" s="16" t="s">
        <v>42</v>
      </c>
      <c r="F2554" s="172">
        <v>2023</v>
      </c>
      <c r="G2554" s="172">
        <v>5</v>
      </c>
      <c r="H2554" s="175"/>
      <c r="I2554" s="57" t="str">
        <f t="shared" si="506"/>
        <v>Q1</v>
      </c>
      <c r="J2554" s="175" t="s">
        <v>2439</v>
      </c>
      <c r="K2554" s="175" t="s">
        <v>2440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507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2333</v>
      </c>
      <c r="W2554" s="16" t="s">
        <v>51</v>
      </c>
      <c r="X2554" s="34">
        <v>812550</v>
      </c>
      <c r="Y2554" s="178" t="str">
        <f t="shared" si="517"/>
        <v>1.13</v>
      </c>
      <c r="Z2554" s="26">
        <f t="shared" si="508"/>
        <v>812550</v>
      </c>
      <c r="AA2554" s="16">
        <v>1.135</v>
      </c>
      <c r="AB2554" s="35">
        <f t="shared" si="509"/>
        <v>816145.35398230096</v>
      </c>
      <c r="AC2554" s="27">
        <f t="shared" si="510"/>
        <v>77778.652234513283</v>
      </c>
      <c r="AD2554" s="174">
        <v>9.5299999999999996E-2</v>
      </c>
      <c r="AE2554" s="173">
        <f t="shared" si="511"/>
        <v>1</v>
      </c>
      <c r="AF2554" s="173">
        <f>IF(AND(COUNTIFS($J$18:J2554,J2554)=1,AE2554=1),1,"")</f>
        <v>1</v>
      </c>
      <c r="AG2554" s="173">
        <f>IF(C2554="","",IF(AND(COUNTIFS($J$18:J2554,J2554)=1,C2554&lt;&gt;""),1,""))</f>
        <v>1</v>
      </c>
      <c r="AH2554" s="173">
        <f>IF(G2554="","",IF(AND(COUNTIFS($J$18:J2554,J2554)=1,G2554&lt;&gt;""),1,""))</f>
        <v>1</v>
      </c>
      <c r="AI2554" s="28">
        <f t="shared" si="512"/>
        <v>28177779.013274323</v>
      </c>
      <c r="AJ2554" s="28">
        <f t="shared" si="513"/>
        <v>4727216.637619026</v>
      </c>
      <c r="AK2554" s="29">
        <f t="shared" si="514"/>
        <v>0.16776399003598091</v>
      </c>
      <c r="AL2554" s="25"/>
      <c r="AM2554" s="25"/>
      <c r="AN2554" s="25"/>
      <c r="AO2554" s="25"/>
      <c r="AP2554" s="45" t="str">
        <f t="shared" si="515"/>
        <v>20235</v>
      </c>
      <c r="AQ2554" s="45" t="str">
        <f t="shared" si="516"/>
        <v>20235RMB</v>
      </c>
    </row>
    <row r="2555" spans="1:43" s="15" customFormat="1">
      <c r="A2555" s="16" t="s">
        <v>42</v>
      </c>
      <c r="B2555" s="172">
        <v>2023</v>
      </c>
      <c r="C2555" s="172">
        <v>4</v>
      </c>
      <c r="D2555" s="57" t="str">
        <f t="shared" si="505"/>
        <v>Q1</v>
      </c>
      <c r="E2555" s="16" t="s">
        <v>42</v>
      </c>
      <c r="F2555" s="172">
        <v>2023</v>
      </c>
      <c r="G2555" s="172">
        <v>5</v>
      </c>
      <c r="H2555" s="175"/>
      <c r="I2555" s="57" t="str">
        <f t="shared" si="506"/>
        <v>Q1</v>
      </c>
      <c r="J2555" s="175" t="s">
        <v>2439</v>
      </c>
      <c r="K2555" s="175" t="s">
        <v>2440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507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2333</v>
      </c>
      <c r="W2555" s="16" t="s">
        <v>51</v>
      </c>
      <c r="X2555" s="34">
        <v>812550</v>
      </c>
      <c r="Y2555" s="178" t="str">
        <f t="shared" si="517"/>
        <v>1.13</v>
      </c>
      <c r="Z2555" s="26">
        <f t="shared" si="508"/>
        <v>812550</v>
      </c>
      <c r="AA2555" s="16">
        <v>1.135</v>
      </c>
      <c r="AB2555" s="35">
        <f t="shared" si="509"/>
        <v>816145.35398230096</v>
      </c>
      <c r="AC2555" s="27">
        <f t="shared" si="510"/>
        <v>77778.652234513283</v>
      </c>
      <c r="AD2555" s="174">
        <v>9.5299999999999996E-2</v>
      </c>
      <c r="AE2555" s="173">
        <f t="shared" si="511"/>
        <v>1</v>
      </c>
      <c r="AF2555" s="173" t="str">
        <f>IF(AND(COUNTIFS($J$18:J2555,J2555)=1,AE2555=1),1,"")</f>
        <v/>
      </c>
      <c r="AG2555" s="173" t="str">
        <f>IF(C2555="","",IF(AND(COUNTIFS($J$18:J2555,J2555)=1,C2555&lt;&gt;""),1,""))</f>
        <v/>
      </c>
      <c r="AH2555" s="173" t="str">
        <f>IF(G2555="","",IF(AND(COUNTIFS($J$18:J2555,J2555)=1,G2555&lt;&gt;""),1,""))</f>
        <v/>
      </c>
      <c r="AI2555" s="28">
        <f t="shared" si="512"/>
        <v>28177779.013274323</v>
      </c>
      <c r="AJ2555" s="28">
        <f t="shared" si="513"/>
        <v>4727216.637619026</v>
      </c>
      <c r="AK2555" s="29">
        <f t="shared" si="514"/>
        <v>0.16776399003598091</v>
      </c>
      <c r="AL2555" s="25"/>
      <c r="AM2555" s="25"/>
      <c r="AN2555" s="25"/>
      <c r="AO2555" s="25"/>
      <c r="AP2555" s="45" t="str">
        <f t="shared" si="515"/>
        <v>20235</v>
      </c>
      <c r="AQ2555" s="45" t="str">
        <f t="shared" si="516"/>
        <v>20235RMB</v>
      </c>
    </row>
    <row r="2556" spans="1:43" s="15" customFormat="1">
      <c r="A2556" s="16" t="s">
        <v>42</v>
      </c>
      <c r="B2556" s="172">
        <v>2023</v>
      </c>
      <c r="C2556" s="172">
        <v>5</v>
      </c>
      <c r="D2556" s="57" t="str">
        <f t="shared" si="505"/>
        <v>Q1</v>
      </c>
      <c r="E2556" s="16" t="s">
        <v>42</v>
      </c>
      <c r="F2556" s="172">
        <v>2023</v>
      </c>
      <c r="G2556" s="172">
        <v>5</v>
      </c>
      <c r="H2556" s="175"/>
      <c r="I2556" s="57" t="str">
        <f t="shared" si="506"/>
        <v>Q1</v>
      </c>
      <c r="J2556" s="175" t="s">
        <v>2441</v>
      </c>
      <c r="K2556" s="175" t="s">
        <v>2442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507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2443</v>
      </c>
      <c r="W2556" s="16" t="s">
        <v>2444</v>
      </c>
      <c r="X2556" s="34">
        <v>1003000</v>
      </c>
      <c r="Y2556" s="178" t="str">
        <f t="shared" si="517"/>
        <v>1</v>
      </c>
      <c r="Z2556" s="26">
        <f t="shared" si="508"/>
        <v>1003000</v>
      </c>
      <c r="AA2556" s="16">
        <v>1</v>
      </c>
      <c r="AB2556" s="35">
        <f t="shared" si="509"/>
        <v>1003000</v>
      </c>
      <c r="AC2556" s="27">
        <f t="shared" si="510"/>
        <v>104211.70000000001</v>
      </c>
      <c r="AD2556" s="174">
        <v>0.10390000000000001</v>
      </c>
      <c r="AE2556" s="173">
        <f t="shared" si="511"/>
        <v>1</v>
      </c>
      <c r="AF2556" s="173">
        <f>IF(AND(COUNTIFS($J$18:J2556,J2556)=1,AE2556=1),1,"")</f>
        <v>1</v>
      </c>
      <c r="AG2556" s="173">
        <f>IF(C2556="","",IF(AND(COUNTIFS($J$18:J2556,J2556)=1,C2556&lt;&gt;""),1,""))</f>
        <v>1</v>
      </c>
      <c r="AH2556" s="173">
        <f>IF(G2556="","",IF(AND(COUNTIFS($J$18:J2556,J2556)=1,G2556&lt;&gt;""),1,""))</f>
        <v>1</v>
      </c>
      <c r="AI2556" s="28">
        <f t="shared" si="512"/>
        <v>28177779.013274323</v>
      </c>
      <c r="AJ2556" s="28">
        <f t="shared" si="513"/>
        <v>4727216.637619026</v>
      </c>
      <c r="AK2556" s="29">
        <f t="shared" si="514"/>
        <v>0.16776399003598091</v>
      </c>
      <c r="AL2556" s="25"/>
      <c r="AM2556" s="25"/>
      <c r="AN2556" s="25"/>
      <c r="AO2556" s="25"/>
      <c r="AP2556" s="45" t="str">
        <f t="shared" si="515"/>
        <v>20235</v>
      </c>
      <c r="AQ2556" s="45" t="str">
        <f t="shared" si="516"/>
        <v>20235HKD</v>
      </c>
    </row>
    <row r="2557" spans="1:43" s="15" customFormat="1">
      <c r="A2557" s="16" t="s">
        <v>42</v>
      </c>
      <c r="B2557" s="172">
        <v>2023</v>
      </c>
      <c r="C2557" s="172">
        <v>5</v>
      </c>
      <c r="D2557" s="57" t="str">
        <f t="shared" si="505"/>
        <v>Q1</v>
      </c>
      <c r="E2557" s="16" t="s">
        <v>42</v>
      </c>
      <c r="F2557" s="172">
        <v>2023</v>
      </c>
      <c r="G2557" s="172">
        <v>5</v>
      </c>
      <c r="H2557" s="175"/>
      <c r="I2557" s="57" t="str">
        <f t="shared" si="506"/>
        <v>Q1</v>
      </c>
      <c r="J2557" s="175" t="s">
        <v>2445</v>
      </c>
      <c r="K2557" s="175" t="s">
        <v>2446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507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78" t="str">
        <f t="shared" si="517"/>
        <v>1.13</v>
      </c>
      <c r="Z2557" s="26">
        <f t="shared" si="508"/>
        <v>515000</v>
      </c>
      <c r="AA2557" s="16">
        <v>1.135</v>
      </c>
      <c r="AB2557" s="35">
        <f t="shared" si="509"/>
        <v>517278.76106194692</v>
      </c>
      <c r="AC2557" s="27">
        <f t="shared" si="510"/>
        <v>90989.334070796467</v>
      </c>
      <c r="AD2557" s="174">
        <v>0.1759</v>
      </c>
      <c r="AE2557" s="173">
        <f t="shared" si="511"/>
        <v>1</v>
      </c>
      <c r="AF2557" s="173">
        <f>IF(AND(COUNTIFS($J$18:J2557,J2557)=1,AE2557=1),1,"")</f>
        <v>1</v>
      </c>
      <c r="AG2557" s="173">
        <f>IF(C2557="","",IF(AND(COUNTIFS($J$18:J2557,J2557)=1,C2557&lt;&gt;""),1,""))</f>
        <v>1</v>
      </c>
      <c r="AH2557" s="173">
        <f>IF(G2557="","",IF(AND(COUNTIFS($J$18:J2557,J2557)=1,G2557&lt;&gt;""),1,""))</f>
        <v>1</v>
      </c>
      <c r="AI2557" s="28">
        <f t="shared" si="512"/>
        <v>28177779.013274323</v>
      </c>
      <c r="AJ2557" s="28">
        <f t="shared" si="513"/>
        <v>4727216.637619026</v>
      </c>
      <c r="AK2557" s="29">
        <f t="shared" si="514"/>
        <v>0.16776399003598091</v>
      </c>
      <c r="AL2557" s="25"/>
      <c r="AM2557" s="25"/>
      <c r="AN2557" s="25"/>
      <c r="AO2557" s="25"/>
      <c r="AP2557" s="45" t="str">
        <f t="shared" si="515"/>
        <v>20235</v>
      </c>
      <c r="AQ2557" s="45" t="str">
        <f t="shared" si="516"/>
        <v>20235RMB</v>
      </c>
    </row>
    <row r="2558" spans="1:43" s="15" customFormat="1">
      <c r="A2558" s="16" t="s">
        <v>42</v>
      </c>
      <c r="B2558" s="172">
        <v>2023</v>
      </c>
      <c r="C2558" s="172">
        <v>5</v>
      </c>
      <c r="D2558" s="57" t="str">
        <f t="shared" si="505"/>
        <v>Q1</v>
      </c>
      <c r="E2558" s="16" t="s">
        <v>42</v>
      </c>
      <c r="F2558" s="172">
        <v>2023</v>
      </c>
      <c r="G2558" s="172">
        <v>5</v>
      </c>
      <c r="H2558" s="175"/>
      <c r="I2558" s="57" t="str">
        <f t="shared" si="506"/>
        <v>Q1</v>
      </c>
      <c r="J2558" s="175" t="s">
        <v>2447</v>
      </c>
      <c r="K2558" s="175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507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78" t="str">
        <f t="shared" si="517"/>
        <v>1.13</v>
      </c>
      <c r="Z2558" s="26">
        <f t="shared" si="508"/>
        <v>814570</v>
      </c>
      <c r="AA2558" s="16">
        <v>1.135</v>
      </c>
      <c r="AB2558" s="35">
        <f t="shared" si="509"/>
        <v>818174.29203539842</v>
      </c>
      <c r="AC2558" s="27">
        <f t="shared" si="510"/>
        <v>93026.417004424802</v>
      </c>
      <c r="AD2558" s="174">
        <v>0.1137</v>
      </c>
      <c r="AE2558" s="173">
        <f t="shared" si="511"/>
        <v>0</v>
      </c>
      <c r="AF2558" s="173" t="str">
        <f>IF(AND(COUNTIFS($J$18:J2558,J2558)=1,AE2558=1),1,"")</f>
        <v/>
      </c>
      <c r="AG2558" s="173">
        <f>IF(C2558="","",IF(AND(COUNTIFS($J$18:J2558,J2558)=1,C2558&lt;&gt;""),1,""))</f>
        <v>1</v>
      </c>
      <c r="AH2558" s="173">
        <f>IF(G2558="","",IF(AND(COUNTIFS($J$18:J2558,J2558)=1,G2558&lt;&gt;""),1,""))</f>
        <v>1</v>
      </c>
      <c r="AI2558" s="28">
        <f t="shared" si="512"/>
        <v>28177779.013274323</v>
      </c>
      <c r="AJ2558" s="28">
        <f t="shared" si="513"/>
        <v>4727216.637619026</v>
      </c>
      <c r="AK2558" s="29">
        <f t="shared" si="514"/>
        <v>0.16776399003598091</v>
      </c>
      <c r="AL2558" s="25"/>
      <c r="AM2558" s="25"/>
      <c r="AN2558" s="25"/>
      <c r="AO2558" s="25"/>
      <c r="AP2558" s="45" t="str">
        <f t="shared" si="515"/>
        <v>20235</v>
      </c>
      <c r="AQ2558" s="45" t="str">
        <f t="shared" si="516"/>
        <v>20235RMB</v>
      </c>
    </row>
    <row r="2559" spans="1:43" s="15" customFormat="1">
      <c r="A2559" s="16" t="s">
        <v>41</v>
      </c>
      <c r="B2559" s="172">
        <v>2023</v>
      </c>
      <c r="C2559" s="172">
        <v>1</v>
      </c>
      <c r="D2559" s="57" t="str">
        <f t="shared" si="505"/>
        <v>Q4</v>
      </c>
      <c r="E2559" s="16" t="s">
        <v>42</v>
      </c>
      <c r="F2559" s="172">
        <v>2023</v>
      </c>
      <c r="G2559" s="172">
        <v>6</v>
      </c>
      <c r="H2559" s="175"/>
      <c r="I2559" s="57" t="str">
        <f t="shared" si="506"/>
        <v>Q1</v>
      </c>
      <c r="J2559" s="175" t="s">
        <v>2396</v>
      </c>
      <c r="K2559" s="175" t="s">
        <v>2397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507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78" t="str">
        <f t="shared" si="517"/>
        <v>1.13</v>
      </c>
      <c r="Z2559" s="26">
        <f t="shared" si="508"/>
        <v>730000</v>
      </c>
      <c r="AA2559" s="16">
        <v>1.105</v>
      </c>
      <c r="AB2559" s="35">
        <f t="shared" si="509"/>
        <v>713849.55752212391</v>
      </c>
      <c r="AC2559" s="27">
        <f t="shared" si="510"/>
        <v>73954.814159292029</v>
      </c>
      <c r="AD2559" s="174">
        <v>0.1036</v>
      </c>
      <c r="AE2559" s="173">
        <f t="shared" si="511"/>
        <v>1</v>
      </c>
      <c r="AF2559" s="173" t="str">
        <f>IF(AND(COUNTIFS($J$18:J2559,J2559)=1,AE2559=1),1,"")</f>
        <v/>
      </c>
      <c r="AG2559" s="173" t="str">
        <f>IF(C2559="","",IF(AND(COUNTIFS($J$18:J2559,J2559)=1,C2559&lt;&gt;""),1,""))</f>
        <v/>
      </c>
      <c r="AH2559" s="173" t="str">
        <f>IF(G2559="","",IF(AND(COUNTIFS($J$18:J2559,J2559)=1,G2559&lt;&gt;""),1,""))</f>
        <v/>
      </c>
      <c r="AI2559" s="28">
        <f t="shared" si="512"/>
        <v>13640480.497522123</v>
      </c>
      <c r="AJ2559" s="28">
        <f t="shared" si="513"/>
        <v>1928605.8020906285</v>
      </c>
      <c r="AK2559" s="29">
        <f t="shared" si="514"/>
        <v>0.14138840654777313</v>
      </c>
      <c r="AL2559" s="25"/>
      <c r="AM2559" s="25"/>
      <c r="AN2559" s="25"/>
      <c r="AO2559" s="25"/>
      <c r="AP2559" s="45" t="str">
        <f t="shared" si="515"/>
        <v>20236</v>
      </c>
      <c r="AQ2559" s="45" t="str">
        <f t="shared" si="516"/>
        <v>20236RMB</v>
      </c>
    </row>
    <row r="2560" spans="1:43" s="15" customFormat="1">
      <c r="A2560" s="16" t="s">
        <v>42</v>
      </c>
      <c r="B2560" s="172">
        <v>2023</v>
      </c>
      <c r="C2560" s="172">
        <v>5</v>
      </c>
      <c r="D2560" s="57" t="str">
        <f t="shared" si="505"/>
        <v>Q1</v>
      </c>
      <c r="E2560" s="16" t="s">
        <v>42</v>
      </c>
      <c r="F2560" s="172">
        <v>2023</v>
      </c>
      <c r="G2560" s="172">
        <v>6</v>
      </c>
      <c r="H2560" s="175"/>
      <c r="I2560" s="57" t="str">
        <f t="shared" si="506"/>
        <v>Q1</v>
      </c>
      <c r="J2560" s="175" t="s">
        <v>2448</v>
      </c>
      <c r="K2560" s="175" t="s">
        <v>2449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507"/>
        <v>MAIN UNIT</v>
      </c>
      <c r="Q2560" s="16" t="s">
        <v>56</v>
      </c>
      <c r="R2560" s="16" t="s">
        <v>49</v>
      </c>
      <c r="S2560" s="16" t="s">
        <v>38</v>
      </c>
      <c r="T2560" s="16" t="s">
        <v>2450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78" t="str">
        <f t="shared" si="517"/>
        <v>1.13</v>
      </c>
      <c r="Z2560" s="26">
        <f t="shared" si="508"/>
        <v>700000</v>
      </c>
      <c r="AA2560" s="16">
        <v>1.105</v>
      </c>
      <c r="AB2560" s="35">
        <f t="shared" si="509"/>
        <v>684513.27433628321</v>
      </c>
      <c r="AC2560" s="27">
        <f t="shared" si="510"/>
        <v>102266.28318584072</v>
      </c>
      <c r="AD2560" s="174">
        <v>0.14940000000000001</v>
      </c>
      <c r="AE2560" s="173">
        <f t="shared" si="511"/>
        <v>1</v>
      </c>
      <c r="AF2560" s="173">
        <f>IF(AND(COUNTIFS($J$18:J2560,J2560)=1,AE2560=1),1,"")</f>
        <v>1</v>
      </c>
      <c r="AG2560" s="173">
        <f>IF(C2560="","",IF(AND(COUNTIFS($J$18:J2560,J2560)=1,C2560&lt;&gt;""),1,""))</f>
        <v>1</v>
      </c>
      <c r="AH2560" s="173">
        <f>IF(G2560="","",IF(AND(COUNTIFS($J$18:J2560,J2560)=1,G2560&lt;&gt;""),1,""))</f>
        <v>1</v>
      </c>
      <c r="AI2560" s="28">
        <f t="shared" si="512"/>
        <v>13640480.497522123</v>
      </c>
      <c r="AJ2560" s="28">
        <f t="shared" si="513"/>
        <v>1928605.8020906285</v>
      </c>
      <c r="AK2560" s="29">
        <f t="shared" si="514"/>
        <v>0.14138840654777313</v>
      </c>
      <c r="AL2560" s="25"/>
      <c r="AM2560" s="25"/>
      <c r="AN2560" s="25"/>
      <c r="AO2560" s="25"/>
      <c r="AP2560" s="45" t="str">
        <f t="shared" si="515"/>
        <v>20236</v>
      </c>
      <c r="AQ2560" s="45" t="str">
        <f t="shared" si="516"/>
        <v>20236RMB</v>
      </c>
    </row>
    <row r="2561" spans="1:43" s="15" customFormat="1">
      <c r="A2561" s="16" t="s">
        <v>42</v>
      </c>
      <c r="B2561" s="172">
        <v>2023</v>
      </c>
      <c r="C2561" s="172">
        <v>5</v>
      </c>
      <c r="D2561" s="57" t="str">
        <f t="shared" si="505"/>
        <v>Q1</v>
      </c>
      <c r="E2561" s="16" t="s">
        <v>42</v>
      </c>
      <c r="F2561" s="172">
        <v>2023</v>
      </c>
      <c r="G2561" s="172">
        <v>6</v>
      </c>
      <c r="H2561" s="175"/>
      <c r="I2561" s="57" t="str">
        <f t="shared" si="506"/>
        <v>Q1</v>
      </c>
      <c r="J2561" s="175" t="s">
        <v>2448</v>
      </c>
      <c r="K2561" s="175" t="s">
        <v>2449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507"/>
        <v>MAIN UNIT</v>
      </c>
      <c r="Q2561" s="16" t="s">
        <v>56</v>
      </c>
      <c r="R2561" s="16" t="s">
        <v>49</v>
      </c>
      <c r="S2561" s="16" t="s">
        <v>38</v>
      </c>
      <c r="T2561" s="16" t="s">
        <v>2450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78" t="str">
        <f t="shared" si="517"/>
        <v>1.13</v>
      </c>
      <c r="Z2561" s="26">
        <f t="shared" si="508"/>
        <v>516000</v>
      </c>
      <c r="AA2561" s="16">
        <v>1.105</v>
      </c>
      <c r="AB2561" s="35">
        <f t="shared" si="509"/>
        <v>504584.07079646026</v>
      </c>
      <c r="AC2561" s="27">
        <f t="shared" si="510"/>
        <v>75384.860176991162</v>
      </c>
      <c r="AD2561" s="174">
        <v>0.14940000000000001</v>
      </c>
      <c r="AE2561" s="173">
        <f t="shared" si="511"/>
        <v>1</v>
      </c>
      <c r="AF2561" s="173" t="str">
        <f>IF(AND(COUNTIFS($J$18:J2561,J2561)=1,AE2561=1),1,"")</f>
        <v/>
      </c>
      <c r="AG2561" s="173" t="str">
        <f>IF(C2561="","",IF(AND(COUNTIFS($J$18:J2561,J2561)=1,C2561&lt;&gt;""),1,""))</f>
        <v/>
      </c>
      <c r="AH2561" s="173" t="str">
        <f>IF(G2561="","",IF(AND(COUNTIFS($J$18:J2561,J2561)=1,G2561&lt;&gt;""),1,""))</f>
        <v/>
      </c>
      <c r="AI2561" s="28">
        <f t="shared" si="512"/>
        <v>13640480.497522123</v>
      </c>
      <c r="AJ2561" s="28">
        <f t="shared" si="513"/>
        <v>1928605.8020906285</v>
      </c>
      <c r="AK2561" s="29">
        <f t="shared" si="514"/>
        <v>0.14138840654777313</v>
      </c>
      <c r="AL2561" s="25"/>
      <c r="AM2561" s="25"/>
      <c r="AN2561" s="25"/>
      <c r="AO2561" s="25"/>
      <c r="AP2561" s="45" t="str">
        <f t="shared" si="515"/>
        <v>20236</v>
      </c>
      <c r="AQ2561" s="45" t="str">
        <f t="shared" si="516"/>
        <v>20236RMB</v>
      </c>
    </row>
    <row r="2562" spans="1:43" s="15" customFormat="1">
      <c r="A2562" s="16" t="s">
        <v>41</v>
      </c>
      <c r="B2562" s="172">
        <v>2023</v>
      </c>
      <c r="C2562" s="172">
        <v>2</v>
      </c>
      <c r="D2562" s="57" t="str">
        <f t="shared" si="505"/>
        <v>Q4</v>
      </c>
      <c r="E2562" s="16" t="s">
        <v>42</v>
      </c>
      <c r="F2562" s="172">
        <v>2023</v>
      </c>
      <c r="G2562" s="172">
        <v>6</v>
      </c>
      <c r="H2562" s="175"/>
      <c r="I2562" s="57" t="str">
        <f t="shared" si="506"/>
        <v>Q1</v>
      </c>
      <c r="J2562" s="175" t="s">
        <v>2451</v>
      </c>
      <c r="K2562" s="175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si="507"/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78" t="str">
        <f t="shared" si="517"/>
        <v>1.13</v>
      </c>
      <c r="Z2562" s="26">
        <f t="shared" si="508"/>
        <v>710000</v>
      </c>
      <c r="AA2562" s="16">
        <v>1.105</v>
      </c>
      <c r="AB2562" s="35">
        <f t="shared" si="509"/>
        <v>694292.03539823007</v>
      </c>
      <c r="AC2562" s="27">
        <f t="shared" si="510"/>
        <v>146009.61504424777</v>
      </c>
      <c r="AD2562" s="174">
        <v>0.21029999999999999</v>
      </c>
      <c r="AE2562" s="173">
        <f t="shared" si="511"/>
        <v>0</v>
      </c>
      <c r="AF2562" s="173" t="str">
        <f>IF(AND(COUNTIFS($J$18:J2562,J2562)=1,AE2562=1),1,"")</f>
        <v/>
      </c>
      <c r="AG2562" s="173">
        <f>IF(C2562="","",IF(AND(COUNTIFS($J$18:J2562,J2562)=1,C2562&lt;&gt;""),1,""))</f>
        <v>1</v>
      </c>
      <c r="AH2562" s="173">
        <f>IF(G2562="","",IF(AND(COUNTIFS($J$18:J2562,J2562)=1,G2562&lt;&gt;""),1,""))</f>
        <v>1</v>
      </c>
      <c r="AI2562" s="28">
        <f t="shared" si="512"/>
        <v>13640480.497522123</v>
      </c>
      <c r="AJ2562" s="28">
        <f t="shared" si="513"/>
        <v>1928605.8020906285</v>
      </c>
      <c r="AK2562" s="29">
        <f t="shared" si="514"/>
        <v>0.14138840654777313</v>
      </c>
      <c r="AL2562" s="25"/>
      <c r="AM2562" s="25"/>
      <c r="AN2562" s="25"/>
      <c r="AO2562" s="25"/>
      <c r="AP2562" s="45" t="str">
        <f t="shared" si="515"/>
        <v>20236</v>
      </c>
      <c r="AQ2562" s="45" t="str">
        <f t="shared" si="516"/>
        <v>20236RMB</v>
      </c>
    </row>
    <row r="2563" spans="1:43" s="15" customFormat="1">
      <c r="A2563" s="16" t="s">
        <v>41</v>
      </c>
      <c r="B2563" s="172">
        <v>2023</v>
      </c>
      <c r="C2563" s="172">
        <v>2</v>
      </c>
      <c r="D2563" s="57" t="str">
        <f t="shared" si="505"/>
        <v>Q4</v>
      </c>
      <c r="E2563" s="16" t="s">
        <v>42</v>
      </c>
      <c r="F2563" s="172">
        <v>2023</v>
      </c>
      <c r="G2563" s="172">
        <v>6</v>
      </c>
      <c r="H2563" s="175"/>
      <c r="I2563" s="57" t="str">
        <f t="shared" si="506"/>
        <v>Q1</v>
      </c>
      <c r="J2563" s="175" t="s">
        <v>2452</v>
      </c>
      <c r="K2563" s="175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7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78" t="str">
        <f t="shared" si="517"/>
        <v>1.13</v>
      </c>
      <c r="Z2563" s="26">
        <f t="shared" si="508"/>
        <v>1150000</v>
      </c>
      <c r="AA2563" s="16">
        <v>1.105</v>
      </c>
      <c r="AB2563" s="35">
        <f t="shared" si="509"/>
        <v>1124557.522123894</v>
      </c>
      <c r="AC2563" s="27">
        <f t="shared" si="510"/>
        <v>283163.5840707965</v>
      </c>
      <c r="AD2563" s="174">
        <v>0.25180000000000002</v>
      </c>
      <c r="AE2563" s="173">
        <f t="shared" si="511"/>
        <v>0</v>
      </c>
      <c r="AF2563" s="173" t="str">
        <f>IF(AND(COUNTIFS($J$18:J2563,J2563)=1,AE2563=1),1,"")</f>
        <v/>
      </c>
      <c r="AG2563" s="173">
        <f>IF(C2563="","",IF(AND(COUNTIFS($J$18:J2563,J2563)=1,C2563&lt;&gt;""),1,""))</f>
        <v>1</v>
      </c>
      <c r="AH2563" s="173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2">
        <v>2023</v>
      </c>
      <c r="C2564" s="172">
        <v>3</v>
      </c>
      <c r="D2564" s="57" t="str">
        <f t="shared" si="505"/>
        <v>Q4</v>
      </c>
      <c r="E2564" s="16" t="s">
        <v>42</v>
      </c>
      <c r="F2564" s="172">
        <v>2023</v>
      </c>
      <c r="G2564" s="172">
        <v>6</v>
      </c>
      <c r="H2564" s="175"/>
      <c r="I2564" s="57" t="str">
        <f t="shared" si="506"/>
        <v>Q1</v>
      </c>
      <c r="J2564" s="175" t="s">
        <v>2453</v>
      </c>
      <c r="K2564" s="175" t="s">
        <v>2105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7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78" t="str">
        <f t="shared" si="517"/>
        <v>1.13</v>
      </c>
      <c r="Z2564" s="26">
        <f t="shared" si="508"/>
        <v>2357000</v>
      </c>
      <c r="AA2564" s="16">
        <v>1.105</v>
      </c>
      <c r="AB2564" s="35">
        <f t="shared" si="509"/>
        <v>2304853.982300885</v>
      </c>
      <c r="AC2564" s="27">
        <f t="shared" si="510"/>
        <v>271281.31371681415</v>
      </c>
      <c r="AD2564" s="174">
        <v>0.1177</v>
      </c>
      <c r="AE2564" s="173">
        <f t="shared" si="511"/>
        <v>0</v>
      </c>
      <c r="AF2564" s="173" t="str">
        <f>IF(AND(COUNTIFS($J$18:J2564,J2564)=1,AE2564=1),1,"")</f>
        <v/>
      </c>
      <c r="AG2564" s="173">
        <f>IF(C2564="","",IF(AND(COUNTIFS($J$18:J2564,J2564)=1,C2564&lt;&gt;""),1,""))</f>
        <v>1</v>
      </c>
      <c r="AH2564" s="173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2">
        <v>2023</v>
      </c>
      <c r="C2565" s="172">
        <v>3</v>
      </c>
      <c r="D2565" s="57" t="str">
        <f t="shared" si="505"/>
        <v>Q4</v>
      </c>
      <c r="E2565" s="16" t="s">
        <v>42</v>
      </c>
      <c r="F2565" s="172">
        <v>2023</v>
      </c>
      <c r="G2565" s="172">
        <v>6</v>
      </c>
      <c r="H2565" s="175"/>
      <c r="I2565" s="57" t="str">
        <f t="shared" si="506"/>
        <v>Q1</v>
      </c>
      <c r="J2565" s="175" t="s">
        <v>2407</v>
      </c>
      <c r="K2565" s="175" t="s">
        <v>2408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7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78" t="str">
        <f t="shared" si="517"/>
        <v>1.13</v>
      </c>
      <c r="Z2565" s="26">
        <f t="shared" si="508"/>
        <v>244545.14</v>
      </c>
      <c r="AA2565" s="16">
        <v>1.105</v>
      </c>
      <c r="AB2565" s="35">
        <f t="shared" si="509"/>
        <v>239134.84929203545</v>
      </c>
      <c r="AC2565" s="27">
        <f t="shared" si="510"/>
        <v>21593.876891070802</v>
      </c>
      <c r="AD2565" s="174">
        <v>9.0300000000000005E-2</v>
      </c>
      <c r="AE2565" s="173">
        <f t="shared" si="511"/>
        <v>0</v>
      </c>
      <c r="AF2565" s="173" t="str">
        <f>IF(AND(COUNTIFS($J$18:J2565,J2565)=1,AE2565=1),1,"")</f>
        <v/>
      </c>
      <c r="AG2565" s="173" t="str">
        <f>IF(C2565="","",IF(AND(COUNTIFS($J$18:J2565,J2565)=1,C2565&lt;&gt;""),1,""))</f>
        <v/>
      </c>
      <c r="AH2565" s="173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2">
        <v>2023</v>
      </c>
      <c r="C2566" s="172">
        <v>4</v>
      </c>
      <c r="D2566" s="57" t="str">
        <f t="shared" si="505"/>
        <v>Q1</v>
      </c>
      <c r="E2566" s="16" t="s">
        <v>42</v>
      </c>
      <c r="F2566" s="172">
        <v>2023</v>
      </c>
      <c r="G2566" s="172">
        <v>6</v>
      </c>
      <c r="H2566" s="175"/>
      <c r="I2566" s="57" t="str">
        <f t="shared" si="506"/>
        <v>Q1</v>
      </c>
      <c r="J2566" s="175" t="s">
        <v>2454</v>
      </c>
      <c r="K2566" s="175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7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78" t="str">
        <f t="shared" si="517"/>
        <v>1</v>
      </c>
      <c r="Z2566" s="26">
        <f t="shared" si="508"/>
        <v>11880000</v>
      </c>
      <c r="AA2566" s="16">
        <v>5.7099999999999998E-2</v>
      </c>
      <c r="AB2566" s="35">
        <f t="shared" si="509"/>
        <v>678348</v>
      </c>
      <c r="AC2566" s="27">
        <f t="shared" si="510"/>
        <v>66885.112800000003</v>
      </c>
      <c r="AD2566" s="174">
        <v>9.8599999999999993E-2</v>
      </c>
      <c r="AE2566" s="173">
        <f t="shared" si="511"/>
        <v>0</v>
      </c>
      <c r="AF2566" s="173" t="str">
        <f>IF(AND(COUNTIFS($J$18:J2566,J2566)=1,AE2566=1),1,"")</f>
        <v/>
      </c>
      <c r="AG2566" s="173">
        <f>IF(C2566="","",IF(AND(COUNTIFS($J$18:J2566,J2566)=1,C2566&lt;&gt;""),1,""))</f>
        <v>1</v>
      </c>
      <c r="AH2566" s="173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2">
        <v>2023</v>
      </c>
      <c r="C2567" s="172">
        <v>4</v>
      </c>
      <c r="D2567" s="57" t="str">
        <f t="shared" si="505"/>
        <v>Q1</v>
      </c>
      <c r="E2567" s="16" t="s">
        <v>42</v>
      </c>
      <c r="F2567" s="172">
        <v>2023</v>
      </c>
      <c r="G2567" s="172">
        <v>6</v>
      </c>
      <c r="H2567" s="175"/>
      <c r="I2567" s="57" t="str">
        <f t="shared" si="506"/>
        <v>Q1</v>
      </c>
      <c r="J2567" s="175" t="s">
        <v>2455</v>
      </c>
      <c r="K2567" s="175" t="s">
        <v>2456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7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78" t="str">
        <f t="shared" si="517"/>
        <v>1.13</v>
      </c>
      <c r="Z2567" s="26">
        <f t="shared" si="508"/>
        <v>500000</v>
      </c>
      <c r="AA2567" s="16">
        <v>1.105</v>
      </c>
      <c r="AB2567" s="35">
        <f t="shared" si="509"/>
        <v>488938.05309734517</v>
      </c>
      <c r="AC2567" s="27">
        <f t="shared" si="510"/>
        <v>96174.115044247796</v>
      </c>
      <c r="AD2567" s="174">
        <v>0.19670000000000001</v>
      </c>
      <c r="AE2567" s="173">
        <f t="shared" si="511"/>
        <v>1</v>
      </c>
      <c r="AF2567" s="173">
        <f>IF(AND(COUNTIFS($J$18:J2567,J2567)=1,AE2567=1),1,"")</f>
        <v>1</v>
      </c>
      <c r="AG2567" s="173">
        <f>IF(C2567="","",IF(AND(COUNTIFS($J$18:J2567,J2567)=1,C2567&lt;&gt;""),1,""))</f>
        <v>1</v>
      </c>
      <c r="AH2567" s="173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2">
        <v>2023</v>
      </c>
      <c r="C2568" s="172">
        <v>4</v>
      </c>
      <c r="D2568" s="57" t="str">
        <f t="shared" si="505"/>
        <v>Q1</v>
      </c>
      <c r="E2568" s="16" t="s">
        <v>42</v>
      </c>
      <c r="F2568" s="172">
        <v>2023</v>
      </c>
      <c r="G2568" s="172">
        <v>6</v>
      </c>
      <c r="H2568" s="175"/>
      <c r="I2568" s="57" t="str">
        <f t="shared" si="506"/>
        <v>Q1</v>
      </c>
      <c r="J2568" s="175" t="s">
        <v>2455</v>
      </c>
      <c r="K2568" s="175" t="s">
        <v>2456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7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78" t="str">
        <f t="shared" si="517"/>
        <v>1.13</v>
      </c>
      <c r="Z2568" s="26">
        <f t="shared" si="508"/>
        <v>500000</v>
      </c>
      <c r="AA2568" s="16">
        <v>1.105</v>
      </c>
      <c r="AB2568" s="35">
        <f t="shared" si="509"/>
        <v>488938.05309734517</v>
      </c>
      <c r="AC2568" s="27">
        <f t="shared" si="510"/>
        <v>96174.115044247796</v>
      </c>
      <c r="AD2568" s="174">
        <v>0.19670000000000001</v>
      </c>
      <c r="AE2568" s="173">
        <f t="shared" si="511"/>
        <v>1</v>
      </c>
      <c r="AF2568" s="173" t="str">
        <f>IF(AND(COUNTIFS($J$18:J2568,J2568)=1,AE2568=1),1,"")</f>
        <v/>
      </c>
      <c r="AG2568" s="173" t="str">
        <f>IF(C2568="","",IF(AND(COUNTIFS($J$18:J2568,J2568)=1,C2568&lt;&gt;""),1,""))</f>
        <v/>
      </c>
      <c r="AH2568" s="173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2">
        <v>2023</v>
      </c>
      <c r="C2569" s="172">
        <v>4</v>
      </c>
      <c r="D2569" s="57" t="str">
        <f t="shared" si="505"/>
        <v>Q1</v>
      </c>
      <c r="E2569" s="16" t="s">
        <v>42</v>
      </c>
      <c r="F2569" s="172">
        <v>2023</v>
      </c>
      <c r="G2569" s="172">
        <v>6</v>
      </c>
      <c r="H2569" s="175"/>
      <c r="I2569" s="57" t="str">
        <f t="shared" si="506"/>
        <v>Q1</v>
      </c>
      <c r="J2569" s="175" t="s">
        <v>2457</v>
      </c>
      <c r="K2569" s="175" t="s">
        <v>2458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7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78" t="str">
        <f t="shared" si="517"/>
        <v>1.13</v>
      </c>
      <c r="Z2569" s="26">
        <f t="shared" si="508"/>
        <v>520000</v>
      </c>
      <c r="AA2569" s="16">
        <v>1.105</v>
      </c>
      <c r="AB2569" s="35">
        <f t="shared" si="509"/>
        <v>508495.57522123895</v>
      </c>
      <c r="AC2569" s="27">
        <f t="shared" si="510"/>
        <v>73986.106194690263</v>
      </c>
      <c r="AD2569" s="174">
        <v>0.14549999999999999</v>
      </c>
      <c r="AE2569" s="173">
        <f t="shared" si="511"/>
        <v>1</v>
      </c>
      <c r="AF2569" s="173">
        <f>IF(AND(COUNTIFS($J$18:J2569,J2569)=1,AE2569=1),1,"")</f>
        <v>1</v>
      </c>
      <c r="AG2569" s="173">
        <f>IF(C2569="","",IF(AND(COUNTIFS($J$18:J2569,J2569)=1,C2569&lt;&gt;""),1,""))</f>
        <v>1</v>
      </c>
      <c r="AH2569" s="173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2">
        <v>2023</v>
      </c>
      <c r="C2570" s="172">
        <v>4</v>
      </c>
      <c r="D2570" s="57" t="str">
        <f t="shared" si="505"/>
        <v>Q1</v>
      </c>
      <c r="E2570" s="16" t="s">
        <v>42</v>
      </c>
      <c r="F2570" s="172">
        <v>2023</v>
      </c>
      <c r="G2570" s="172">
        <v>6</v>
      </c>
      <c r="H2570" s="175"/>
      <c r="I2570" s="57" t="str">
        <f t="shared" si="506"/>
        <v>Q1</v>
      </c>
      <c r="J2570" s="175" t="s">
        <v>2457</v>
      </c>
      <c r="K2570" s="175" t="s">
        <v>2458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7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78" t="str">
        <f t="shared" si="517"/>
        <v>1.13</v>
      </c>
      <c r="Z2570" s="26">
        <f t="shared" si="508"/>
        <v>520000</v>
      </c>
      <c r="AA2570" s="16">
        <v>1.105</v>
      </c>
      <c r="AB2570" s="35">
        <f t="shared" si="509"/>
        <v>508495.57522123895</v>
      </c>
      <c r="AC2570" s="27">
        <f t="shared" si="510"/>
        <v>73986.106194690263</v>
      </c>
      <c r="AD2570" s="174">
        <v>0.14549999999999999</v>
      </c>
      <c r="AE2570" s="173">
        <f t="shared" si="511"/>
        <v>1</v>
      </c>
      <c r="AF2570" s="173" t="str">
        <f>IF(AND(COUNTIFS($J$18:J2570,J2570)=1,AE2570=1),1,"")</f>
        <v/>
      </c>
      <c r="AG2570" s="173" t="str">
        <f>IF(C2570="","",IF(AND(COUNTIFS($J$18:J2570,J2570)=1,C2570&lt;&gt;""),1,""))</f>
        <v/>
      </c>
      <c r="AH2570" s="173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2">
        <v>2023</v>
      </c>
      <c r="C2571" s="172">
        <v>5</v>
      </c>
      <c r="D2571" s="57" t="str">
        <f t="shared" si="505"/>
        <v>Q1</v>
      </c>
      <c r="E2571" s="16" t="s">
        <v>42</v>
      </c>
      <c r="F2571" s="172">
        <v>2023</v>
      </c>
      <c r="G2571" s="172">
        <v>6</v>
      </c>
      <c r="H2571" s="175"/>
      <c r="I2571" s="57" t="str">
        <f t="shared" si="506"/>
        <v>Q1</v>
      </c>
      <c r="J2571" s="175" t="s">
        <v>2459</v>
      </c>
      <c r="K2571" s="175" t="s">
        <v>2460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7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78" t="str">
        <f t="shared" si="517"/>
        <v>1.13</v>
      </c>
      <c r="Z2571" s="26">
        <f t="shared" si="508"/>
        <v>460000</v>
      </c>
      <c r="AA2571" s="16">
        <v>1.105</v>
      </c>
      <c r="AB2571" s="35">
        <f t="shared" si="509"/>
        <v>449823.00884955755</v>
      </c>
      <c r="AC2571" s="27">
        <f t="shared" si="510"/>
        <v>47141.451327433635</v>
      </c>
      <c r="AD2571" s="174">
        <v>0.1048</v>
      </c>
      <c r="AE2571" s="173">
        <f t="shared" si="511"/>
        <v>1</v>
      </c>
      <c r="AF2571" s="173">
        <f>IF(AND(COUNTIFS($J$18:J2571,J2571)=1,AE2571=1),1,"")</f>
        <v>1</v>
      </c>
      <c r="AG2571" s="173">
        <f>IF(C2571="","",IF(AND(COUNTIFS($J$18:J2571,J2571)=1,C2571&lt;&gt;""),1,""))</f>
        <v>1</v>
      </c>
      <c r="AH2571" s="173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2">
        <v>2023</v>
      </c>
      <c r="C2572" s="172">
        <v>7</v>
      </c>
      <c r="D2572" s="57" t="str">
        <f t="shared" si="505"/>
        <v>Q2</v>
      </c>
      <c r="E2572" s="16" t="s">
        <v>42</v>
      </c>
      <c r="F2572" s="172">
        <v>2023</v>
      </c>
      <c r="G2572" s="172">
        <v>11</v>
      </c>
      <c r="H2572" s="175"/>
      <c r="I2572" s="57" t="str">
        <f t="shared" si="506"/>
        <v>Q3</v>
      </c>
      <c r="J2572" s="175" t="s">
        <v>2461</v>
      </c>
      <c r="K2572" s="175" t="s">
        <v>2462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7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78" t="str">
        <f t="shared" si="517"/>
        <v>1.13</v>
      </c>
      <c r="Z2572" s="26">
        <f t="shared" si="508"/>
        <v>800000</v>
      </c>
      <c r="AA2572" s="16">
        <v>1.07</v>
      </c>
      <c r="AB2572" s="35">
        <f t="shared" si="509"/>
        <v>757522.12389380543</v>
      </c>
      <c r="AC2572" s="27">
        <f t="shared" si="510"/>
        <v>125521.41592920355</v>
      </c>
      <c r="AD2572" s="174">
        <v>0.16569999999999999</v>
      </c>
      <c r="AE2572" s="173">
        <f t="shared" si="511"/>
        <v>1</v>
      </c>
      <c r="AF2572" s="173">
        <f>IF(AND(COUNTIFS($J$18:J2572,J2572)=1,AE2572=1),1,"")</f>
        <v>1</v>
      </c>
      <c r="AG2572" s="173">
        <f>IF(C2572="","",IF(AND(COUNTIFS($J$18:J2572,J2572)=1,C2572&lt;&gt;""),1,""))</f>
        <v>1</v>
      </c>
      <c r="AH2572" s="173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1453465.2465810829</v>
      </c>
      <c r="AK2572" s="29">
        <f t="shared" si="514"/>
        <v>0.12390411259205766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2">
        <v>2023</v>
      </c>
      <c r="C2573" s="172">
        <v>3</v>
      </c>
      <c r="D2573" s="57" t="str">
        <f t="shared" si="505"/>
        <v>Q4</v>
      </c>
      <c r="E2573" s="16" t="s">
        <v>42</v>
      </c>
      <c r="F2573" s="172">
        <v>2023</v>
      </c>
      <c r="G2573" s="172">
        <v>7</v>
      </c>
      <c r="H2573" s="175"/>
      <c r="I2573" s="57" t="str">
        <f t="shared" si="506"/>
        <v>Q2</v>
      </c>
      <c r="J2573" s="175" t="s">
        <v>2370</v>
      </c>
      <c r="K2573" s="175" t="s">
        <v>2371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7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78" t="str">
        <f t="shared" si="517"/>
        <v>1.13</v>
      </c>
      <c r="Z2573" s="26">
        <f t="shared" si="508"/>
        <v>900000</v>
      </c>
      <c r="AA2573" s="16">
        <v>1.081</v>
      </c>
      <c r="AB2573" s="35">
        <f t="shared" si="509"/>
        <v>860973.45132743369</v>
      </c>
      <c r="AC2573" s="27">
        <f t="shared" si="510"/>
        <v>146451.58407079647</v>
      </c>
      <c r="AD2573" s="174">
        <v>0.1701</v>
      </c>
      <c r="AE2573" s="173">
        <f t="shared" si="511"/>
        <v>1</v>
      </c>
      <c r="AF2573" s="173" t="str">
        <f>IF(AND(COUNTIFS($J$18:J2573,J2573)=1,AE2573=1),1,"")</f>
        <v/>
      </c>
      <c r="AG2573" s="173" t="str">
        <f>IF(C2573="","",IF(AND(COUNTIFS($J$18:J2573,J2573)=1,C2573&lt;&gt;""),1,""))</f>
        <v/>
      </c>
      <c r="AH2573" s="173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2">
        <v>2023</v>
      </c>
      <c r="C2574" s="172">
        <v>3</v>
      </c>
      <c r="D2574" s="57" t="str">
        <f t="shared" si="505"/>
        <v>Q4</v>
      </c>
      <c r="E2574" s="16" t="s">
        <v>42</v>
      </c>
      <c r="F2574" s="172">
        <v>2023</v>
      </c>
      <c r="G2574" s="172">
        <v>7</v>
      </c>
      <c r="H2574" s="175"/>
      <c r="I2574" s="57" t="str">
        <f t="shared" si="506"/>
        <v>Q2</v>
      </c>
      <c r="J2574" s="175" t="s">
        <v>2370</v>
      </c>
      <c r="K2574" s="175" t="s">
        <v>2371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7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78" t="str">
        <f t="shared" si="517"/>
        <v>1.13</v>
      </c>
      <c r="Z2574" s="26">
        <f t="shared" si="508"/>
        <v>690000</v>
      </c>
      <c r="AA2574" s="16">
        <v>1.081</v>
      </c>
      <c r="AB2574" s="35">
        <f t="shared" si="509"/>
        <v>660079.64601769927</v>
      </c>
      <c r="AC2574" s="27">
        <f t="shared" si="510"/>
        <v>112279.54778761065</v>
      </c>
      <c r="AD2574" s="174">
        <v>0.1701</v>
      </c>
      <c r="AE2574" s="173">
        <f t="shared" si="511"/>
        <v>1</v>
      </c>
      <c r="AF2574" s="173" t="str">
        <f>IF(AND(COUNTIFS($J$18:J2574,J2574)=1,AE2574=1),1,"")</f>
        <v/>
      </c>
      <c r="AG2574" s="173" t="str">
        <f>IF(C2574="","",IF(AND(COUNTIFS($J$18:J2574,J2574)=1,C2574&lt;&gt;""),1,""))</f>
        <v/>
      </c>
      <c r="AH2574" s="173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2">
        <v>2023</v>
      </c>
      <c r="C2575" s="172">
        <v>4</v>
      </c>
      <c r="D2575" s="57" t="str">
        <f t="shared" si="505"/>
        <v>Q1</v>
      </c>
      <c r="E2575" s="16" t="s">
        <v>42</v>
      </c>
      <c r="F2575" s="172">
        <v>2023</v>
      </c>
      <c r="G2575" s="172">
        <v>7</v>
      </c>
      <c r="H2575" s="175"/>
      <c r="I2575" s="57" t="str">
        <f t="shared" si="506"/>
        <v>Q2</v>
      </c>
      <c r="J2575" s="175" t="s">
        <v>2463</v>
      </c>
      <c r="K2575" s="175" t="s">
        <v>2464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7"/>
        <v>MAIN UNIT</v>
      </c>
      <c r="Q2575" s="16" t="s">
        <v>48</v>
      </c>
      <c r="R2575" s="16" t="s">
        <v>49</v>
      </c>
      <c r="S2575" s="16" t="s">
        <v>37</v>
      </c>
      <c r="T2575" s="16" t="s">
        <v>2309</v>
      </c>
      <c r="U2575" s="16" t="s">
        <v>58</v>
      </c>
      <c r="V2575" s="16" t="s">
        <v>2058</v>
      </c>
      <c r="W2575" s="16" t="s">
        <v>96</v>
      </c>
      <c r="X2575" s="34">
        <v>11538686</v>
      </c>
      <c r="Y2575" s="178" t="str">
        <f t="shared" si="517"/>
        <v>1</v>
      </c>
      <c r="Z2575" s="26">
        <f t="shared" si="508"/>
        <v>11538686</v>
      </c>
      <c r="AA2575" s="16">
        <v>5.5199999999999999E-2</v>
      </c>
      <c r="AB2575" s="35">
        <f t="shared" si="509"/>
        <v>636935.46719999996</v>
      </c>
      <c r="AC2575" s="27">
        <f t="shared" si="510"/>
        <v>67005.611149439996</v>
      </c>
      <c r="AD2575" s="174">
        <v>0.1052</v>
      </c>
      <c r="AE2575" s="173">
        <f t="shared" si="511"/>
        <v>0</v>
      </c>
      <c r="AF2575" s="173" t="str">
        <f>IF(AND(COUNTIFS($J$18:J2575,J2575)=1,AE2575=1),1,"")</f>
        <v/>
      </c>
      <c r="AG2575" s="173">
        <f>IF(C2575="","",IF(AND(COUNTIFS($J$18:J2575,J2575)=1,C2575&lt;&gt;""),1,""))</f>
        <v>1</v>
      </c>
      <c r="AH2575" s="173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2">
        <v>2023</v>
      </c>
      <c r="C2576" s="172">
        <v>4</v>
      </c>
      <c r="D2576" s="57" t="str">
        <f t="shared" si="505"/>
        <v>Q1</v>
      </c>
      <c r="E2576" s="16" t="s">
        <v>42</v>
      </c>
      <c r="F2576" s="172">
        <v>2023</v>
      </c>
      <c r="G2576" s="172">
        <v>7</v>
      </c>
      <c r="H2576" s="175"/>
      <c r="I2576" s="57" t="str">
        <f t="shared" si="506"/>
        <v>Q2</v>
      </c>
      <c r="J2576" s="175" t="s">
        <v>2463</v>
      </c>
      <c r="K2576" s="175" t="s">
        <v>2464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7"/>
        <v>MAIN UNIT</v>
      </c>
      <c r="Q2576" s="16" t="s">
        <v>48</v>
      </c>
      <c r="R2576" s="16" t="s">
        <v>49</v>
      </c>
      <c r="S2576" s="16" t="s">
        <v>37</v>
      </c>
      <c r="T2576" s="16" t="s">
        <v>2309</v>
      </c>
      <c r="U2576" s="16" t="s">
        <v>58</v>
      </c>
      <c r="V2576" s="16" t="s">
        <v>2058</v>
      </c>
      <c r="W2576" s="16" t="s">
        <v>96</v>
      </c>
      <c r="X2576" s="34">
        <v>11538686</v>
      </c>
      <c r="Y2576" s="178" t="str">
        <f t="shared" si="517"/>
        <v>1</v>
      </c>
      <c r="Z2576" s="26">
        <f t="shared" si="508"/>
        <v>11538686</v>
      </c>
      <c r="AA2576" s="16">
        <v>5.5199999999999999E-2</v>
      </c>
      <c r="AB2576" s="35">
        <f t="shared" si="509"/>
        <v>636935.46719999996</v>
      </c>
      <c r="AC2576" s="27">
        <f t="shared" si="510"/>
        <v>67005.611149439996</v>
      </c>
      <c r="AD2576" s="174">
        <v>0.1052</v>
      </c>
      <c r="AE2576" s="173">
        <f t="shared" si="511"/>
        <v>0</v>
      </c>
      <c r="AF2576" s="173" t="str">
        <f>IF(AND(COUNTIFS($J$18:J2576,J2576)=1,AE2576=1),1,"")</f>
        <v/>
      </c>
      <c r="AG2576" s="173" t="str">
        <f>IF(C2576="","",IF(AND(COUNTIFS($J$18:J2576,J2576)=1,C2576&lt;&gt;""),1,""))</f>
        <v/>
      </c>
      <c r="AH2576" s="173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2">
        <v>2023</v>
      </c>
      <c r="C2577" s="172">
        <v>4</v>
      </c>
      <c r="D2577" s="57" t="str">
        <f t="shared" si="505"/>
        <v>Q1</v>
      </c>
      <c r="E2577" s="16" t="s">
        <v>42</v>
      </c>
      <c r="F2577" s="172">
        <v>2023</v>
      </c>
      <c r="G2577" s="172">
        <v>7</v>
      </c>
      <c r="H2577" s="175"/>
      <c r="I2577" s="57" t="str">
        <f t="shared" si="506"/>
        <v>Q2</v>
      </c>
      <c r="J2577" s="175" t="s">
        <v>2463</v>
      </c>
      <c r="K2577" s="175" t="s">
        <v>2464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7"/>
        <v>MAIN UNIT</v>
      </c>
      <c r="Q2577" s="16" t="s">
        <v>48</v>
      </c>
      <c r="R2577" s="16" t="s">
        <v>49</v>
      </c>
      <c r="S2577" s="16" t="s">
        <v>37</v>
      </c>
      <c r="T2577" s="16" t="s">
        <v>2309</v>
      </c>
      <c r="U2577" s="16" t="s">
        <v>58</v>
      </c>
      <c r="V2577" s="16" t="s">
        <v>2058</v>
      </c>
      <c r="W2577" s="16" t="s">
        <v>96</v>
      </c>
      <c r="X2577" s="34">
        <v>11538686</v>
      </c>
      <c r="Y2577" s="178" t="str">
        <f t="shared" si="517"/>
        <v>1</v>
      </c>
      <c r="Z2577" s="26">
        <f t="shared" si="508"/>
        <v>11538686</v>
      </c>
      <c r="AA2577" s="16">
        <v>5.5199999999999999E-2</v>
      </c>
      <c r="AB2577" s="35">
        <f t="shared" si="509"/>
        <v>636935.46719999996</v>
      </c>
      <c r="AC2577" s="27">
        <f t="shared" si="510"/>
        <v>67005.611149439996</v>
      </c>
      <c r="AD2577" s="174">
        <v>0.1052</v>
      </c>
      <c r="AE2577" s="173">
        <f t="shared" si="511"/>
        <v>0</v>
      </c>
      <c r="AF2577" s="173" t="str">
        <f>IF(AND(COUNTIFS($J$18:J2577,J2577)=1,AE2577=1),1,"")</f>
        <v/>
      </c>
      <c r="AG2577" s="173" t="str">
        <f>IF(C2577="","",IF(AND(COUNTIFS($J$18:J2577,J2577)=1,C2577&lt;&gt;""),1,""))</f>
        <v/>
      </c>
      <c r="AH2577" s="173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2">
        <v>2023</v>
      </c>
      <c r="C2578" s="172">
        <v>4</v>
      </c>
      <c r="D2578" s="57" t="str">
        <f t="shared" si="505"/>
        <v>Q1</v>
      </c>
      <c r="E2578" s="16" t="s">
        <v>42</v>
      </c>
      <c r="F2578" s="172">
        <v>2023</v>
      </c>
      <c r="G2578" s="172">
        <v>7</v>
      </c>
      <c r="H2578" s="175"/>
      <c r="I2578" s="57" t="str">
        <f t="shared" si="506"/>
        <v>Q2</v>
      </c>
      <c r="J2578" s="175" t="s">
        <v>2463</v>
      </c>
      <c r="K2578" s="175" t="s">
        <v>2464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7"/>
        <v>MAIN UNIT</v>
      </c>
      <c r="Q2578" s="16" t="s">
        <v>48</v>
      </c>
      <c r="R2578" s="16" t="s">
        <v>49</v>
      </c>
      <c r="S2578" s="16" t="s">
        <v>37</v>
      </c>
      <c r="T2578" s="16" t="s">
        <v>2309</v>
      </c>
      <c r="U2578" s="16" t="s">
        <v>58</v>
      </c>
      <c r="V2578" s="16" t="s">
        <v>2058</v>
      </c>
      <c r="W2578" s="16" t="s">
        <v>96</v>
      </c>
      <c r="X2578" s="34">
        <v>11538686</v>
      </c>
      <c r="Y2578" s="178" t="str">
        <f t="shared" si="517"/>
        <v>1</v>
      </c>
      <c r="Z2578" s="26">
        <f t="shared" si="508"/>
        <v>11538686</v>
      </c>
      <c r="AA2578" s="16">
        <v>5.5199999999999999E-2</v>
      </c>
      <c r="AB2578" s="35">
        <f t="shared" si="509"/>
        <v>636935.46719999996</v>
      </c>
      <c r="AC2578" s="27">
        <f t="shared" si="510"/>
        <v>67005.611149439996</v>
      </c>
      <c r="AD2578" s="174">
        <v>0.1052</v>
      </c>
      <c r="AE2578" s="173">
        <f t="shared" si="511"/>
        <v>0</v>
      </c>
      <c r="AF2578" s="173" t="str">
        <f>IF(AND(COUNTIFS($J$18:J2578,J2578)=1,AE2578=1),1,"")</f>
        <v/>
      </c>
      <c r="AG2578" s="173" t="str">
        <f>IF(C2578="","",IF(AND(COUNTIFS($J$18:J2578,J2578)=1,C2578&lt;&gt;""),1,""))</f>
        <v/>
      </c>
      <c r="AH2578" s="173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2">
        <v>2023</v>
      </c>
      <c r="C2579" s="172">
        <v>4</v>
      </c>
      <c r="D2579" s="57" t="str">
        <f t="shared" si="505"/>
        <v>Q1</v>
      </c>
      <c r="E2579" s="16" t="s">
        <v>42</v>
      </c>
      <c r="F2579" s="172">
        <v>2023</v>
      </c>
      <c r="G2579" s="172">
        <v>7</v>
      </c>
      <c r="H2579" s="175"/>
      <c r="I2579" s="57" t="str">
        <f t="shared" si="506"/>
        <v>Q2</v>
      </c>
      <c r="J2579" s="175" t="s">
        <v>2463</v>
      </c>
      <c r="K2579" s="175" t="s">
        <v>2464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7"/>
        <v>MAIN UNIT</v>
      </c>
      <c r="Q2579" s="16" t="s">
        <v>48</v>
      </c>
      <c r="R2579" s="16" t="s">
        <v>49</v>
      </c>
      <c r="S2579" s="16" t="s">
        <v>37</v>
      </c>
      <c r="T2579" s="16" t="s">
        <v>2309</v>
      </c>
      <c r="U2579" s="16" t="s">
        <v>58</v>
      </c>
      <c r="V2579" s="16" t="s">
        <v>2058</v>
      </c>
      <c r="W2579" s="16" t="s">
        <v>96</v>
      </c>
      <c r="X2579" s="34">
        <v>11538686</v>
      </c>
      <c r="Y2579" s="178" t="str">
        <f t="shared" si="517"/>
        <v>1</v>
      </c>
      <c r="Z2579" s="26">
        <f t="shared" si="508"/>
        <v>11538686</v>
      </c>
      <c r="AA2579" s="16">
        <v>5.5199999999999999E-2</v>
      </c>
      <c r="AB2579" s="35">
        <f t="shared" si="509"/>
        <v>636935.46719999996</v>
      </c>
      <c r="AC2579" s="27">
        <f t="shared" si="510"/>
        <v>67005.611149439996</v>
      </c>
      <c r="AD2579" s="174">
        <v>0.1052</v>
      </c>
      <c r="AE2579" s="173">
        <f t="shared" si="511"/>
        <v>0</v>
      </c>
      <c r="AF2579" s="173" t="str">
        <f>IF(AND(COUNTIFS($J$18:J2579,J2579)=1,AE2579=1),1,"")</f>
        <v/>
      </c>
      <c r="AG2579" s="173" t="str">
        <f>IF(C2579="","",IF(AND(COUNTIFS($J$18:J2579,J2579)=1,C2579&lt;&gt;""),1,""))</f>
        <v/>
      </c>
      <c r="AH2579" s="173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2">
        <v>2023</v>
      </c>
      <c r="C2580" s="172">
        <v>4</v>
      </c>
      <c r="D2580" s="57" t="str">
        <f t="shared" si="505"/>
        <v>Q1</v>
      </c>
      <c r="E2580" s="16" t="s">
        <v>42</v>
      </c>
      <c r="F2580" s="172">
        <v>2023</v>
      </c>
      <c r="G2580" s="172">
        <v>7</v>
      </c>
      <c r="H2580" s="175"/>
      <c r="I2580" s="57" t="str">
        <f t="shared" si="506"/>
        <v>Q2</v>
      </c>
      <c r="J2580" s="175" t="s">
        <v>2463</v>
      </c>
      <c r="K2580" s="175" t="s">
        <v>2464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7"/>
        <v>MAIN UNIT</v>
      </c>
      <c r="Q2580" s="16" t="s">
        <v>48</v>
      </c>
      <c r="R2580" s="16" t="s">
        <v>49</v>
      </c>
      <c r="S2580" s="16" t="s">
        <v>37</v>
      </c>
      <c r="T2580" s="16" t="s">
        <v>2309</v>
      </c>
      <c r="U2580" s="16" t="s">
        <v>58</v>
      </c>
      <c r="V2580" s="16" t="s">
        <v>2058</v>
      </c>
      <c r="W2580" s="16" t="s">
        <v>96</v>
      </c>
      <c r="X2580" s="34">
        <v>11538686</v>
      </c>
      <c r="Y2580" s="178" t="str">
        <f t="shared" si="517"/>
        <v>1</v>
      </c>
      <c r="Z2580" s="26">
        <f t="shared" si="508"/>
        <v>11538686</v>
      </c>
      <c r="AA2580" s="16">
        <v>5.5199999999999999E-2</v>
      </c>
      <c r="AB2580" s="35">
        <f t="shared" si="509"/>
        <v>636935.46719999996</v>
      </c>
      <c r="AC2580" s="27">
        <f t="shared" si="510"/>
        <v>67005.611149439996</v>
      </c>
      <c r="AD2580" s="174">
        <v>0.1052</v>
      </c>
      <c r="AE2580" s="173">
        <f t="shared" si="511"/>
        <v>0</v>
      </c>
      <c r="AF2580" s="173" t="str">
        <f>IF(AND(COUNTIFS($J$18:J2580,J2580)=1,AE2580=1),1,"")</f>
        <v/>
      </c>
      <c r="AG2580" s="173" t="str">
        <f>IF(C2580="","",IF(AND(COUNTIFS($J$18:J2580,J2580)=1,C2580&lt;&gt;""),1,""))</f>
        <v/>
      </c>
      <c r="AH2580" s="173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2">
        <v>2023</v>
      </c>
      <c r="C2581" s="172">
        <v>4</v>
      </c>
      <c r="D2581" s="57" t="str">
        <f t="shared" si="505"/>
        <v>Q1</v>
      </c>
      <c r="E2581" s="16" t="s">
        <v>42</v>
      </c>
      <c r="F2581" s="172">
        <v>2023</v>
      </c>
      <c r="G2581" s="172">
        <v>7</v>
      </c>
      <c r="H2581" s="175"/>
      <c r="I2581" s="57" t="str">
        <f t="shared" si="506"/>
        <v>Q2</v>
      </c>
      <c r="J2581" s="175" t="s">
        <v>2463</v>
      </c>
      <c r="K2581" s="175" t="s">
        <v>2464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7"/>
        <v>MAIN UNIT</v>
      </c>
      <c r="Q2581" s="16" t="s">
        <v>48</v>
      </c>
      <c r="R2581" s="16" t="s">
        <v>49</v>
      </c>
      <c r="S2581" s="16" t="s">
        <v>37</v>
      </c>
      <c r="T2581" s="16" t="s">
        <v>2309</v>
      </c>
      <c r="U2581" s="16" t="s">
        <v>58</v>
      </c>
      <c r="V2581" s="16" t="s">
        <v>2058</v>
      </c>
      <c r="W2581" s="16" t="s">
        <v>96</v>
      </c>
      <c r="X2581" s="34">
        <v>7963342</v>
      </c>
      <c r="Y2581" s="178" t="str">
        <f t="shared" si="517"/>
        <v>1</v>
      </c>
      <c r="Z2581" s="26">
        <f t="shared" si="508"/>
        <v>7963342</v>
      </c>
      <c r="AA2581" s="16">
        <v>5.5199999999999999E-2</v>
      </c>
      <c r="AB2581" s="35">
        <f t="shared" si="509"/>
        <v>439576.47839999996</v>
      </c>
      <c r="AC2581" s="27">
        <f t="shared" si="510"/>
        <v>46243.44552768</v>
      </c>
      <c r="AD2581" s="174">
        <v>0.1052</v>
      </c>
      <c r="AE2581" s="173">
        <f t="shared" si="511"/>
        <v>0</v>
      </c>
      <c r="AF2581" s="173" t="str">
        <f>IF(AND(COUNTIFS($J$18:J2581,J2581)=1,AE2581=1),1,"")</f>
        <v/>
      </c>
      <c r="AG2581" s="173" t="str">
        <f>IF(C2581="","",IF(AND(COUNTIFS($J$18:J2581,J2581)=1,C2581&lt;&gt;""),1,""))</f>
        <v/>
      </c>
      <c r="AH2581" s="173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2">
        <v>2023</v>
      </c>
      <c r="C2582" s="172">
        <v>4</v>
      </c>
      <c r="D2582" s="57" t="str">
        <f t="shared" si="505"/>
        <v>Q1</v>
      </c>
      <c r="E2582" s="16" t="s">
        <v>42</v>
      </c>
      <c r="F2582" s="172">
        <v>2023</v>
      </c>
      <c r="G2582" s="172">
        <v>7</v>
      </c>
      <c r="H2582" s="175"/>
      <c r="I2582" s="57" t="str">
        <f t="shared" si="506"/>
        <v>Q2</v>
      </c>
      <c r="J2582" s="175" t="s">
        <v>2463</v>
      </c>
      <c r="K2582" s="175" t="s">
        <v>2464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7"/>
        <v>MAIN UNIT</v>
      </c>
      <c r="Q2582" s="16" t="s">
        <v>48</v>
      </c>
      <c r="R2582" s="16" t="s">
        <v>49</v>
      </c>
      <c r="S2582" s="16" t="s">
        <v>37</v>
      </c>
      <c r="T2582" s="16" t="s">
        <v>2309</v>
      </c>
      <c r="U2582" s="16" t="s">
        <v>58</v>
      </c>
      <c r="V2582" s="16" t="s">
        <v>2058</v>
      </c>
      <c r="W2582" s="16" t="s">
        <v>96</v>
      </c>
      <c r="X2582" s="34">
        <v>7963342</v>
      </c>
      <c r="Y2582" s="178" t="str">
        <f t="shared" si="517"/>
        <v>1</v>
      </c>
      <c r="Z2582" s="26">
        <f t="shared" si="508"/>
        <v>7963342</v>
      </c>
      <c r="AA2582" s="16">
        <v>5.5199999999999999E-2</v>
      </c>
      <c r="AB2582" s="35">
        <f t="shared" si="509"/>
        <v>439576.47839999996</v>
      </c>
      <c r="AC2582" s="27">
        <f t="shared" si="510"/>
        <v>46243.44552768</v>
      </c>
      <c r="AD2582" s="174">
        <v>0.1052</v>
      </c>
      <c r="AE2582" s="173">
        <f t="shared" si="511"/>
        <v>0</v>
      </c>
      <c r="AF2582" s="173" t="str">
        <f>IF(AND(COUNTIFS($J$18:J2582,J2582)=1,AE2582=1),1,"")</f>
        <v/>
      </c>
      <c r="AG2582" s="173" t="str">
        <f>IF(C2582="","",IF(AND(COUNTIFS($J$18:J2582,J2582)=1,C2582&lt;&gt;""),1,""))</f>
        <v/>
      </c>
      <c r="AH2582" s="173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2">
        <v>2023</v>
      </c>
      <c r="C2583" s="172">
        <v>4</v>
      </c>
      <c r="D2583" s="57" t="str">
        <f t="shared" si="505"/>
        <v>Q1</v>
      </c>
      <c r="E2583" s="16" t="s">
        <v>42</v>
      </c>
      <c r="F2583" s="172">
        <v>2023</v>
      </c>
      <c r="G2583" s="172">
        <v>7</v>
      </c>
      <c r="H2583" s="175"/>
      <c r="I2583" s="57" t="str">
        <f t="shared" si="506"/>
        <v>Q2</v>
      </c>
      <c r="J2583" s="175" t="s">
        <v>2463</v>
      </c>
      <c r="K2583" s="175" t="s">
        <v>2464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7"/>
        <v>MAIN UNIT</v>
      </c>
      <c r="Q2583" s="16" t="s">
        <v>48</v>
      </c>
      <c r="R2583" s="16" t="s">
        <v>49</v>
      </c>
      <c r="S2583" s="16" t="s">
        <v>37</v>
      </c>
      <c r="T2583" s="16" t="s">
        <v>2309</v>
      </c>
      <c r="U2583" s="16" t="s">
        <v>58</v>
      </c>
      <c r="V2583" s="16" t="s">
        <v>2058</v>
      </c>
      <c r="W2583" s="16" t="s">
        <v>96</v>
      </c>
      <c r="X2583" s="34">
        <v>7963342</v>
      </c>
      <c r="Y2583" s="178" t="str">
        <f t="shared" si="517"/>
        <v>1</v>
      </c>
      <c r="Z2583" s="26">
        <f t="shared" si="508"/>
        <v>7963342</v>
      </c>
      <c r="AA2583" s="16">
        <v>5.5199999999999999E-2</v>
      </c>
      <c r="AB2583" s="35">
        <f t="shared" si="509"/>
        <v>439576.47839999996</v>
      </c>
      <c r="AC2583" s="27">
        <f t="shared" si="510"/>
        <v>46243.44552768</v>
      </c>
      <c r="AD2583" s="174">
        <v>0.1052</v>
      </c>
      <c r="AE2583" s="173">
        <f t="shared" si="511"/>
        <v>0</v>
      </c>
      <c r="AF2583" s="173" t="str">
        <f>IF(AND(COUNTIFS($J$18:J2583,J2583)=1,AE2583=1),1,"")</f>
        <v/>
      </c>
      <c r="AG2583" s="173" t="str">
        <f>IF(C2583="","",IF(AND(COUNTIFS($J$18:J2583,J2583)=1,C2583&lt;&gt;""),1,""))</f>
        <v/>
      </c>
      <c r="AH2583" s="173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2">
        <v>2023</v>
      </c>
      <c r="C2584" s="172">
        <v>4</v>
      </c>
      <c r="D2584" s="57" t="str">
        <f t="shared" si="505"/>
        <v>Q1</v>
      </c>
      <c r="E2584" s="16" t="s">
        <v>42</v>
      </c>
      <c r="F2584" s="172">
        <v>2023</v>
      </c>
      <c r="G2584" s="172">
        <v>7</v>
      </c>
      <c r="H2584" s="175"/>
      <c r="I2584" s="57" t="str">
        <f t="shared" si="506"/>
        <v>Q2</v>
      </c>
      <c r="J2584" s="175" t="s">
        <v>2463</v>
      </c>
      <c r="K2584" s="175" t="s">
        <v>2464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7"/>
        <v>MAIN UNIT</v>
      </c>
      <c r="Q2584" s="16" t="s">
        <v>48</v>
      </c>
      <c r="R2584" s="16" t="s">
        <v>49</v>
      </c>
      <c r="S2584" s="16" t="s">
        <v>37</v>
      </c>
      <c r="T2584" s="16" t="s">
        <v>2309</v>
      </c>
      <c r="U2584" s="16" t="s">
        <v>58</v>
      </c>
      <c r="V2584" s="16" t="s">
        <v>2058</v>
      </c>
      <c r="W2584" s="16" t="s">
        <v>96</v>
      </c>
      <c r="X2584" s="34">
        <v>7963342</v>
      </c>
      <c r="Y2584" s="178" t="str">
        <f t="shared" si="517"/>
        <v>1</v>
      </c>
      <c r="Z2584" s="26">
        <f t="shared" si="508"/>
        <v>7963342</v>
      </c>
      <c r="AA2584" s="16">
        <v>5.5199999999999999E-2</v>
      </c>
      <c r="AB2584" s="35">
        <f t="shared" si="509"/>
        <v>439576.47839999996</v>
      </c>
      <c r="AC2584" s="27">
        <f t="shared" si="510"/>
        <v>46243.44552768</v>
      </c>
      <c r="AD2584" s="174">
        <v>0.1052</v>
      </c>
      <c r="AE2584" s="173">
        <f t="shared" si="511"/>
        <v>0</v>
      </c>
      <c r="AF2584" s="173" t="str">
        <f>IF(AND(COUNTIFS($J$18:J2584,J2584)=1,AE2584=1),1,"")</f>
        <v/>
      </c>
      <c r="AG2584" s="173" t="str">
        <f>IF(C2584="","",IF(AND(COUNTIFS($J$18:J2584,J2584)=1,C2584&lt;&gt;""),1,""))</f>
        <v/>
      </c>
      <c r="AH2584" s="173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2">
        <v>2023</v>
      </c>
      <c r="C2585" s="172">
        <v>5</v>
      </c>
      <c r="D2585" s="57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72">
        <v>2023</v>
      </c>
      <c r="G2585" s="172">
        <v>7</v>
      </c>
      <c r="H2585" s="175"/>
      <c r="I2585" s="57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5" t="s">
        <v>2465</v>
      </c>
      <c r="K2585" s="175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ref="P2585:P2648" si="520">IF(M2585="","",IF(AND(N2585&gt;0,L2585&lt;&gt;""),"MAIN UNIT",IF(AND(O2585&gt;0,L2585&lt;&gt;""),"SERVICE/ PARTS","C66 SERVICE/OTHERS")))</f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78" t="str">
        <f t="shared" si="517"/>
        <v>1.13</v>
      </c>
      <c r="Z2585" s="26">
        <f t="shared" ref="Z2585:Z2648" si="521">IF(X2585="","",X2585*MAX(O2585,N2585))</f>
        <v>420000</v>
      </c>
      <c r="AA2585" s="16">
        <v>1.081</v>
      </c>
      <c r="AB2585" s="35">
        <f t="shared" ref="AB2585:AB2648" si="522">IF(AND(R2585&lt;&gt;"C66",R2585&lt;&gt;""),Z2585/Y2585*AA2585,"")</f>
        <v>401787.61061946902</v>
      </c>
      <c r="AC2585" s="27">
        <f t="shared" ref="AC2585:AC2648" si="523">IF(R2585&lt;&gt;"",AB2585*AD2585,"")</f>
        <v>36321.599999999999</v>
      </c>
      <c r="AD2585" s="174">
        <v>9.0399999999999994E-2</v>
      </c>
      <c r="AE2585" s="173">
        <f t="shared" ref="AE2585:AE2648" si="524">IF(Q2585="","",IF(Q2585="Yes",1,0))</f>
        <v>0</v>
      </c>
      <c r="AF2585" s="173" t="str">
        <f>IF(AND(COUNTIFS($J$18:J2585,J2585)=1,AE2585=1),1,"")</f>
        <v/>
      </c>
      <c r="AG2585" s="173">
        <f>IF(C2585="","",IF(AND(COUNTIFS($J$18:J2585,J2585)=1,C2585&lt;&gt;""),1,""))</f>
        <v>1</v>
      </c>
      <c r="AH2585" s="173">
        <f>IF(G2585="","",IF(AND(COUNTIFS($J$18:J2585,J2585)=1,G2585&lt;&gt;""),1,""))</f>
        <v>1</v>
      </c>
      <c r="AI2585" s="28">
        <f t="shared" ref="AI2585:AI2648" si="525">IF(P2585="C66 SERVICE","",SUMIFS(AB:AB,F:F,F2585,G:G,G2585,E:E,E2585))</f>
        <v>15951056.41591504</v>
      </c>
      <c r="AJ2585" s="28">
        <f t="shared" ref="AJ2585:AJ2648" si="526">IF(P2585="C66 SERVICE","",SUMIFS(AC:AC,F:F,F2585,G:G,G2585,E:E,E2585))</f>
        <v>1966354.6022462985</v>
      </c>
      <c r="AK2585" s="29">
        <f t="shared" ref="AK2585:AK2648" si="527">IF(AJ2585&gt;0,AJ2585/AI2585,"")</f>
        <v>0.12327425538313461</v>
      </c>
      <c r="AL2585" s="25"/>
      <c r="AM2585" s="25"/>
      <c r="AN2585" s="25"/>
      <c r="AO2585" s="25"/>
      <c r="AP2585" s="45" t="str">
        <f t="shared" ref="AP2585:AP2648" si="528">IF(F2585="","",F2585&amp;G2585)</f>
        <v>20237</v>
      </c>
      <c r="AQ2585" s="45" t="str">
        <f t="shared" ref="AQ2585:AQ2648" si="529">IF(W2585="","",F2585&amp;G2585&amp;W2585)</f>
        <v>20237RMB</v>
      </c>
    </row>
    <row r="2586" spans="1:43" s="15" customFormat="1">
      <c r="A2586" s="16" t="s">
        <v>42</v>
      </c>
      <c r="B2586" s="172">
        <v>2023</v>
      </c>
      <c r="C2586" s="172">
        <v>5</v>
      </c>
      <c r="D2586" s="57" t="str">
        <f t="shared" si="518"/>
        <v>Q1</v>
      </c>
      <c r="E2586" s="16" t="s">
        <v>42</v>
      </c>
      <c r="F2586" s="172">
        <v>2023</v>
      </c>
      <c r="G2586" s="172">
        <v>7</v>
      </c>
      <c r="H2586" s="175"/>
      <c r="I2586" s="57" t="str">
        <f t="shared" si="519"/>
        <v>Q2</v>
      </c>
      <c r="J2586" s="175" t="s">
        <v>2465</v>
      </c>
      <c r="K2586" s="175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20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78" t="str">
        <f t="shared" si="517"/>
        <v>1.13</v>
      </c>
      <c r="Z2586" s="26">
        <f t="shared" si="521"/>
        <v>420000</v>
      </c>
      <c r="AA2586" s="16">
        <v>1.081</v>
      </c>
      <c r="AB2586" s="35">
        <f t="shared" si="522"/>
        <v>401787.61061946902</v>
      </c>
      <c r="AC2586" s="27">
        <f t="shared" si="523"/>
        <v>36321.599999999999</v>
      </c>
      <c r="AD2586" s="174">
        <v>9.0399999999999994E-2</v>
      </c>
      <c r="AE2586" s="173">
        <f t="shared" si="524"/>
        <v>0</v>
      </c>
      <c r="AF2586" s="173" t="str">
        <f>IF(AND(COUNTIFS($J$18:J2586,J2586)=1,AE2586=1),1,"")</f>
        <v/>
      </c>
      <c r="AG2586" s="173" t="str">
        <f>IF(C2586="","",IF(AND(COUNTIFS($J$18:J2586,J2586)=1,C2586&lt;&gt;""),1,""))</f>
        <v/>
      </c>
      <c r="AH2586" s="173" t="str">
        <f>IF(G2586="","",IF(AND(COUNTIFS($J$18:J2586,J2586)=1,G2586&lt;&gt;""),1,""))</f>
        <v/>
      </c>
      <c r="AI2586" s="28">
        <f t="shared" si="525"/>
        <v>15951056.41591504</v>
      </c>
      <c r="AJ2586" s="28">
        <f t="shared" si="526"/>
        <v>1966354.6022462985</v>
      </c>
      <c r="AK2586" s="29">
        <f t="shared" si="527"/>
        <v>0.12327425538313461</v>
      </c>
      <c r="AL2586" s="25"/>
      <c r="AM2586" s="25"/>
      <c r="AN2586" s="25"/>
      <c r="AO2586" s="25"/>
      <c r="AP2586" s="45" t="str">
        <f t="shared" si="528"/>
        <v>20237</v>
      </c>
      <c r="AQ2586" s="45" t="str">
        <f t="shared" si="529"/>
        <v>20237RMB</v>
      </c>
    </row>
    <row r="2587" spans="1:43" s="15" customFormat="1">
      <c r="A2587" s="16" t="s">
        <v>42</v>
      </c>
      <c r="B2587" s="172">
        <v>2023</v>
      </c>
      <c r="C2587" s="172">
        <v>5</v>
      </c>
      <c r="D2587" s="57" t="str">
        <f t="shared" si="518"/>
        <v>Q1</v>
      </c>
      <c r="E2587" s="16" t="s">
        <v>42</v>
      </c>
      <c r="F2587" s="172">
        <v>2023</v>
      </c>
      <c r="G2587" s="172">
        <v>7</v>
      </c>
      <c r="H2587" s="175"/>
      <c r="I2587" s="57" t="str">
        <f t="shared" si="519"/>
        <v>Q2</v>
      </c>
      <c r="J2587" s="175" t="s">
        <v>2466</v>
      </c>
      <c r="K2587" s="175" t="s">
        <v>2467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20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78" t="str">
        <f t="shared" si="517"/>
        <v>1.13</v>
      </c>
      <c r="Z2587" s="26">
        <f t="shared" si="521"/>
        <v>610000</v>
      </c>
      <c r="AA2587" s="16">
        <v>1.081</v>
      </c>
      <c r="AB2587" s="35">
        <f t="shared" si="522"/>
        <v>583548.67256637174</v>
      </c>
      <c r="AC2587" s="27">
        <f t="shared" si="523"/>
        <v>49776.701769911509</v>
      </c>
      <c r="AD2587" s="174">
        <v>8.5300000000000001E-2</v>
      </c>
      <c r="AE2587" s="173">
        <f t="shared" si="524"/>
        <v>1</v>
      </c>
      <c r="AF2587" s="173">
        <f>IF(AND(COUNTIFS($J$18:J2587,J2587)=1,AE2587=1),1,"")</f>
        <v>1</v>
      </c>
      <c r="AG2587" s="173">
        <f>IF(C2587="","",IF(AND(COUNTIFS($J$18:J2587,J2587)=1,C2587&lt;&gt;""),1,""))</f>
        <v>1</v>
      </c>
      <c r="AH2587" s="173">
        <f>IF(G2587="","",IF(AND(COUNTIFS($J$18:J2587,J2587)=1,G2587&lt;&gt;""),1,""))</f>
        <v>1</v>
      </c>
      <c r="AI2587" s="28">
        <f t="shared" si="525"/>
        <v>15951056.41591504</v>
      </c>
      <c r="AJ2587" s="28">
        <f t="shared" si="526"/>
        <v>1966354.6022462985</v>
      </c>
      <c r="AK2587" s="29">
        <f t="shared" si="527"/>
        <v>0.12327425538313461</v>
      </c>
      <c r="AL2587" s="25"/>
      <c r="AM2587" s="25"/>
      <c r="AN2587" s="25"/>
      <c r="AO2587" s="25"/>
      <c r="AP2587" s="45" t="str">
        <f t="shared" si="528"/>
        <v>20237</v>
      </c>
      <c r="AQ2587" s="45" t="str">
        <f t="shared" si="529"/>
        <v>20237RMB</v>
      </c>
    </row>
    <row r="2588" spans="1:43" s="15" customFormat="1">
      <c r="A2588" s="16" t="s">
        <v>42</v>
      </c>
      <c r="B2588" s="172">
        <v>2023</v>
      </c>
      <c r="C2588" s="172">
        <v>6</v>
      </c>
      <c r="D2588" s="57" t="str">
        <f t="shared" si="518"/>
        <v>Q1</v>
      </c>
      <c r="E2588" s="16" t="s">
        <v>42</v>
      </c>
      <c r="F2588" s="172">
        <v>2023</v>
      </c>
      <c r="G2588" s="172">
        <v>7</v>
      </c>
      <c r="H2588" s="175"/>
      <c r="I2588" s="57" t="str">
        <f t="shared" si="519"/>
        <v>Q2</v>
      </c>
      <c r="J2588" s="175" t="s">
        <v>2468</v>
      </c>
      <c r="K2588" s="175" t="s">
        <v>2469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20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2470</v>
      </c>
      <c r="V2588" s="16" t="s">
        <v>2471</v>
      </c>
      <c r="W2588" s="16" t="s">
        <v>51</v>
      </c>
      <c r="X2588" s="34">
        <v>778000</v>
      </c>
      <c r="Y2588" s="178" t="str">
        <f t="shared" si="517"/>
        <v>1.13</v>
      </c>
      <c r="Z2588" s="26">
        <f t="shared" si="521"/>
        <v>778000</v>
      </c>
      <c r="AA2588" s="16">
        <v>1.081</v>
      </c>
      <c r="AB2588" s="35">
        <f t="shared" si="522"/>
        <v>744263.7168141593</v>
      </c>
      <c r="AC2588" s="27">
        <f t="shared" si="523"/>
        <v>102112.98194690264</v>
      </c>
      <c r="AD2588" s="174">
        <v>0.13719999999999999</v>
      </c>
      <c r="AE2588" s="173">
        <f t="shared" si="524"/>
        <v>1</v>
      </c>
      <c r="AF2588" s="173">
        <f>IF(AND(COUNTIFS($J$18:J2588,J2588)=1,AE2588=1),1,"")</f>
        <v>1</v>
      </c>
      <c r="AG2588" s="173">
        <f>IF(C2588="","",IF(AND(COUNTIFS($J$18:J2588,J2588)=1,C2588&lt;&gt;""),1,""))</f>
        <v>1</v>
      </c>
      <c r="AH2588" s="173">
        <f>IF(G2588="","",IF(AND(COUNTIFS($J$18:J2588,J2588)=1,G2588&lt;&gt;""),1,""))</f>
        <v>1</v>
      </c>
      <c r="AI2588" s="28">
        <f t="shared" si="525"/>
        <v>15951056.41591504</v>
      </c>
      <c r="AJ2588" s="28">
        <f t="shared" si="526"/>
        <v>1966354.6022462985</v>
      </c>
      <c r="AK2588" s="29">
        <f t="shared" si="527"/>
        <v>0.12327425538313461</v>
      </c>
      <c r="AL2588" s="25"/>
      <c r="AM2588" s="25"/>
      <c r="AN2588" s="25"/>
      <c r="AO2588" s="25"/>
      <c r="AP2588" s="45" t="str">
        <f t="shared" si="528"/>
        <v>20237</v>
      </c>
      <c r="AQ2588" s="45" t="str">
        <f t="shared" si="529"/>
        <v>20237RMB</v>
      </c>
    </row>
    <row r="2589" spans="1:43" s="15" customFormat="1">
      <c r="A2589" s="16" t="s">
        <v>42</v>
      </c>
      <c r="B2589" s="172">
        <v>2023</v>
      </c>
      <c r="C2589" s="172">
        <v>6</v>
      </c>
      <c r="D2589" s="57" t="str">
        <f t="shared" si="518"/>
        <v>Q1</v>
      </c>
      <c r="E2589" s="16" t="s">
        <v>42</v>
      </c>
      <c r="F2589" s="172">
        <v>2023</v>
      </c>
      <c r="G2589" s="172">
        <v>7</v>
      </c>
      <c r="H2589" s="175"/>
      <c r="I2589" s="57" t="str">
        <f t="shared" si="519"/>
        <v>Q2</v>
      </c>
      <c r="J2589" s="175" t="s">
        <v>2472</v>
      </c>
      <c r="K2589" s="175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20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78" t="str">
        <f t="shared" si="517"/>
        <v>1</v>
      </c>
      <c r="Z2589" s="26">
        <f t="shared" si="521"/>
        <v>15000000</v>
      </c>
      <c r="AA2589" s="16">
        <v>5.5199999999999999E-2</v>
      </c>
      <c r="AB2589" s="35">
        <f t="shared" si="522"/>
        <v>828000</v>
      </c>
      <c r="AC2589" s="27">
        <f t="shared" si="523"/>
        <v>144154.80000000002</v>
      </c>
      <c r="AD2589" s="174">
        <v>0.1741</v>
      </c>
      <c r="AE2589" s="173">
        <f t="shared" si="524"/>
        <v>0</v>
      </c>
      <c r="AF2589" s="173" t="str">
        <f>IF(AND(COUNTIFS($J$18:J2589,J2589)=1,AE2589=1),1,"")</f>
        <v/>
      </c>
      <c r="AG2589" s="173">
        <f>IF(C2589="","",IF(AND(COUNTIFS($J$18:J2589,J2589)=1,C2589&lt;&gt;""),1,""))</f>
        <v>1</v>
      </c>
      <c r="AH2589" s="173">
        <f>IF(G2589="","",IF(AND(COUNTIFS($J$18:J2589,J2589)=1,G2589&lt;&gt;""),1,""))</f>
        <v>1</v>
      </c>
      <c r="AI2589" s="28">
        <f t="shared" si="525"/>
        <v>15951056.41591504</v>
      </c>
      <c r="AJ2589" s="28">
        <f t="shared" si="526"/>
        <v>1966354.6022462985</v>
      </c>
      <c r="AK2589" s="29">
        <f t="shared" si="527"/>
        <v>0.12327425538313461</v>
      </c>
      <c r="AL2589" s="25"/>
      <c r="AM2589" s="25"/>
      <c r="AN2589" s="25"/>
      <c r="AO2589" s="25"/>
      <c r="AP2589" s="45" t="str">
        <f t="shared" si="528"/>
        <v>20237</v>
      </c>
      <c r="AQ2589" s="45" t="str">
        <f t="shared" si="529"/>
        <v>20237JPY</v>
      </c>
    </row>
    <row r="2590" spans="1:43" s="15" customFormat="1">
      <c r="A2590" s="16" t="s">
        <v>42</v>
      </c>
      <c r="B2590" s="172">
        <v>2023</v>
      </c>
      <c r="C2590" s="172">
        <v>6</v>
      </c>
      <c r="D2590" s="57" t="str">
        <f t="shared" si="518"/>
        <v>Q1</v>
      </c>
      <c r="E2590" s="16" t="s">
        <v>42</v>
      </c>
      <c r="F2590" s="172">
        <v>2023</v>
      </c>
      <c r="G2590" s="172">
        <v>7</v>
      </c>
      <c r="H2590" s="175"/>
      <c r="I2590" s="57" t="str">
        <f t="shared" si="519"/>
        <v>Q2</v>
      </c>
      <c r="J2590" s="175" t="s">
        <v>2472</v>
      </c>
      <c r="K2590" s="175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20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78" t="str">
        <f t="shared" si="517"/>
        <v>1</v>
      </c>
      <c r="Z2590" s="26">
        <f t="shared" si="521"/>
        <v>15000000</v>
      </c>
      <c r="AA2590" s="16">
        <v>5.5199999999999999E-2</v>
      </c>
      <c r="AB2590" s="35">
        <f t="shared" si="522"/>
        <v>828000</v>
      </c>
      <c r="AC2590" s="27">
        <f t="shared" si="523"/>
        <v>144154.80000000002</v>
      </c>
      <c r="AD2590" s="174">
        <v>0.1741</v>
      </c>
      <c r="AE2590" s="173">
        <f t="shared" si="524"/>
        <v>0</v>
      </c>
      <c r="AF2590" s="173" t="str">
        <f>IF(AND(COUNTIFS($J$18:J2590,J2590)=1,AE2590=1),1,"")</f>
        <v/>
      </c>
      <c r="AG2590" s="173" t="str">
        <f>IF(C2590="","",IF(AND(COUNTIFS($J$18:J2590,J2590)=1,C2590&lt;&gt;""),1,""))</f>
        <v/>
      </c>
      <c r="AH2590" s="173" t="str">
        <f>IF(G2590="","",IF(AND(COUNTIFS($J$18:J2590,J2590)=1,G2590&lt;&gt;""),1,""))</f>
        <v/>
      </c>
      <c r="AI2590" s="28">
        <f t="shared" si="525"/>
        <v>15951056.41591504</v>
      </c>
      <c r="AJ2590" s="28">
        <f t="shared" si="526"/>
        <v>1966354.6022462985</v>
      </c>
      <c r="AK2590" s="29">
        <f t="shared" si="527"/>
        <v>0.12327425538313461</v>
      </c>
      <c r="AL2590" s="25"/>
      <c r="AM2590" s="25"/>
      <c r="AN2590" s="25"/>
      <c r="AO2590" s="25"/>
      <c r="AP2590" s="45" t="str">
        <f t="shared" si="528"/>
        <v>20237</v>
      </c>
      <c r="AQ2590" s="45" t="str">
        <f t="shared" si="529"/>
        <v>20237JPY</v>
      </c>
    </row>
    <row r="2591" spans="1:43" s="15" customFormat="1">
      <c r="A2591" s="16" t="s">
        <v>42</v>
      </c>
      <c r="B2591" s="172">
        <v>2023</v>
      </c>
      <c r="C2591" s="172">
        <v>6</v>
      </c>
      <c r="D2591" s="57" t="str">
        <f t="shared" si="518"/>
        <v>Q1</v>
      </c>
      <c r="E2591" s="16" t="s">
        <v>42</v>
      </c>
      <c r="F2591" s="172">
        <v>2023</v>
      </c>
      <c r="G2591" s="172">
        <v>7</v>
      </c>
      <c r="H2591" s="175"/>
      <c r="I2591" s="57" t="str">
        <f t="shared" si="519"/>
        <v>Q2</v>
      </c>
      <c r="J2591" s="175" t="s">
        <v>2472</v>
      </c>
      <c r="K2591" s="175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20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78" t="str">
        <f t="shared" si="517"/>
        <v>1</v>
      </c>
      <c r="Z2591" s="26">
        <f t="shared" si="521"/>
        <v>10000000</v>
      </c>
      <c r="AA2591" s="16">
        <v>5.5199999999999999E-2</v>
      </c>
      <c r="AB2591" s="35">
        <f t="shared" si="522"/>
        <v>552000</v>
      </c>
      <c r="AC2591" s="27">
        <f t="shared" si="523"/>
        <v>96103.2</v>
      </c>
      <c r="AD2591" s="174">
        <v>0.1741</v>
      </c>
      <c r="AE2591" s="173">
        <f t="shared" si="524"/>
        <v>0</v>
      </c>
      <c r="AF2591" s="173" t="str">
        <f>IF(AND(COUNTIFS($J$18:J2591,J2591)=1,AE2591=1),1,"")</f>
        <v/>
      </c>
      <c r="AG2591" s="173" t="str">
        <f>IF(C2591="","",IF(AND(COUNTIFS($J$18:J2591,J2591)=1,C2591&lt;&gt;""),1,""))</f>
        <v/>
      </c>
      <c r="AH2591" s="173" t="str">
        <f>IF(G2591="","",IF(AND(COUNTIFS($J$18:J2591,J2591)=1,G2591&lt;&gt;""),1,""))</f>
        <v/>
      </c>
      <c r="AI2591" s="28">
        <f t="shared" si="525"/>
        <v>15951056.41591504</v>
      </c>
      <c r="AJ2591" s="28">
        <f t="shared" si="526"/>
        <v>1966354.6022462985</v>
      </c>
      <c r="AK2591" s="29">
        <f t="shared" si="527"/>
        <v>0.12327425538313461</v>
      </c>
      <c r="AL2591" s="25"/>
      <c r="AM2591" s="25"/>
      <c r="AN2591" s="25"/>
      <c r="AO2591" s="25"/>
      <c r="AP2591" s="45" t="str">
        <f t="shared" si="528"/>
        <v>20237</v>
      </c>
      <c r="AQ2591" s="45" t="str">
        <f t="shared" si="529"/>
        <v>20237JPY</v>
      </c>
    </row>
    <row r="2592" spans="1:43" s="15" customFormat="1" ht="26.4">
      <c r="A2592" s="16" t="s">
        <v>42</v>
      </c>
      <c r="B2592" s="172">
        <v>2023</v>
      </c>
      <c r="C2592" s="172">
        <v>6</v>
      </c>
      <c r="D2592" s="57" t="str">
        <f t="shared" si="518"/>
        <v>Q1</v>
      </c>
      <c r="E2592" s="16" t="s">
        <v>42</v>
      </c>
      <c r="F2592" s="172">
        <v>2023</v>
      </c>
      <c r="G2592" s="172">
        <v>7</v>
      </c>
      <c r="H2592" s="175"/>
      <c r="I2592" s="57" t="str">
        <f t="shared" si="519"/>
        <v>Q2</v>
      </c>
      <c r="J2592" s="175" t="s">
        <v>2473</v>
      </c>
      <c r="K2592" s="175" t="s">
        <v>2474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20"/>
        <v>SERVICE/ PARTS</v>
      </c>
      <c r="Q2592" s="16" t="s">
        <v>48</v>
      </c>
      <c r="R2592" s="16" t="s">
        <v>49</v>
      </c>
      <c r="S2592" s="16" t="s">
        <v>37</v>
      </c>
      <c r="T2592" s="16" t="s">
        <v>2309</v>
      </c>
      <c r="U2592" s="16" t="s">
        <v>58</v>
      </c>
      <c r="V2592" s="16" t="s">
        <v>2058</v>
      </c>
      <c r="W2592" s="16" t="s">
        <v>96</v>
      </c>
      <c r="X2592" s="34">
        <v>36000</v>
      </c>
      <c r="Y2592" s="178" t="str">
        <f t="shared" si="517"/>
        <v>1</v>
      </c>
      <c r="Z2592" s="26">
        <f t="shared" si="521"/>
        <v>18000000</v>
      </c>
      <c r="AA2592" s="16">
        <v>5.5199999999999999E-2</v>
      </c>
      <c r="AB2592" s="35">
        <f t="shared" si="522"/>
        <v>993600</v>
      </c>
      <c r="AC2592" s="27">
        <f t="shared" si="523"/>
        <v>29808</v>
      </c>
      <c r="AD2592" s="174">
        <v>0.03</v>
      </c>
      <c r="AE2592" s="173">
        <f t="shared" si="524"/>
        <v>0</v>
      </c>
      <c r="AF2592" s="173" t="str">
        <f>IF(AND(COUNTIFS($J$18:J2592,J2592)=1,AE2592=1),1,"")</f>
        <v/>
      </c>
      <c r="AG2592" s="173">
        <f>IF(C2592="","",IF(AND(COUNTIFS($J$18:J2592,J2592)=1,C2592&lt;&gt;""),1,""))</f>
        <v>1</v>
      </c>
      <c r="AH2592" s="173">
        <f>IF(G2592="","",IF(AND(COUNTIFS($J$18:J2592,J2592)=1,G2592&lt;&gt;""),1,""))</f>
        <v>1</v>
      </c>
      <c r="AI2592" s="28">
        <f t="shared" si="525"/>
        <v>15951056.41591504</v>
      </c>
      <c r="AJ2592" s="28">
        <f t="shared" si="526"/>
        <v>1966354.6022462985</v>
      </c>
      <c r="AK2592" s="29">
        <f t="shared" si="527"/>
        <v>0.12327425538313461</v>
      </c>
      <c r="AL2592" s="25"/>
      <c r="AM2592" s="25"/>
      <c r="AN2592" s="25"/>
      <c r="AO2592" s="25"/>
      <c r="AP2592" s="45" t="str">
        <f t="shared" si="528"/>
        <v>20237</v>
      </c>
      <c r="AQ2592" s="45" t="str">
        <f t="shared" si="529"/>
        <v>20237JPY</v>
      </c>
    </row>
    <row r="2593" spans="1:43" s="15" customFormat="1">
      <c r="A2593" s="16" t="s">
        <v>42</v>
      </c>
      <c r="B2593" s="172">
        <v>2023</v>
      </c>
      <c r="C2593" s="172">
        <v>6</v>
      </c>
      <c r="D2593" s="57" t="str">
        <f t="shared" si="518"/>
        <v>Q1</v>
      </c>
      <c r="E2593" s="16" t="s">
        <v>42</v>
      </c>
      <c r="F2593" s="172">
        <v>2023</v>
      </c>
      <c r="G2593" s="172">
        <v>7</v>
      </c>
      <c r="H2593" s="175"/>
      <c r="I2593" s="57" t="str">
        <f t="shared" si="519"/>
        <v>Q2</v>
      </c>
      <c r="J2593" s="175" t="s">
        <v>2475</v>
      </c>
      <c r="K2593" s="175" t="s">
        <v>2148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20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78" t="str">
        <f t="shared" si="517"/>
        <v>1</v>
      </c>
      <c r="Z2593" s="26">
        <f t="shared" si="521"/>
        <v>7100000</v>
      </c>
      <c r="AA2593" s="16">
        <v>5.5199999999999999E-2</v>
      </c>
      <c r="AB2593" s="35">
        <f t="shared" si="522"/>
        <v>391920</v>
      </c>
      <c r="AC2593" s="27">
        <f t="shared" si="523"/>
        <v>43542.311999999998</v>
      </c>
      <c r="AD2593" s="174">
        <v>0.1111</v>
      </c>
      <c r="AE2593" s="173">
        <f t="shared" si="524"/>
        <v>0</v>
      </c>
      <c r="AF2593" s="173" t="str">
        <f>IF(AND(COUNTIFS($J$18:J2593,J2593)=1,AE2593=1),1,"")</f>
        <v/>
      </c>
      <c r="AG2593" s="173">
        <f>IF(C2593="","",IF(AND(COUNTIFS($J$18:J2593,J2593)=1,C2593&lt;&gt;""),1,""))</f>
        <v>1</v>
      </c>
      <c r="AH2593" s="173">
        <f>IF(G2593="","",IF(AND(COUNTIFS($J$18:J2593,J2593)=1,G2593&lt;&gt;""),1,""))</f>
        <v>1</v>
      </c>
      <c r="AI2593" s="28">
        <f t="shared" si="525"/>
        <v>15951056.41591504</v>
      </c>
      <c r="AJ2593" s="28">
        <f t="shared" si="526"/>
        <v>1966354.6022462985</v>
      </c>
      <c r="AK2593" s="29">
        <f t="shared" si="527"/>
        <v>0.12327425538313461</v>
      </c>
      <c r="AL2593" s="25"/>
      <c r="AM2593" s="25"/>
      <c r="AN2593" s="25"/>
      <c r="AO2593" s="25"/>
      <c r="AP2593" s="45" t="str">
        <f t="shared" si="528"/>
        <v>20237</v>
      </c>
      <c r="AQ2593" s="45" t="str">
        <f t="shared" si="529"/>
        <v>20237JPY</v>
      </c>
    </row>
    <row r="2594" spans="1:43" s="15" customFormat="1" ht="26.4">
      <c r="A2594" s="16" t="s">
        <v>42</v>
      </c>
      <c r="B2594" s="172">
        <v>2023</v>
      </c>
      <c r="C2594" s="172">
        <v>7</v>
      </c>
      <c r="D2594" s="57" t="str">
        <f t="shared" si="518"/>
        <v>Q2</v>
      </c>
      <c r="E2594" s="16" t="s">
        <v>42</v>
      </c>
      <c r="F2594" s="172">
        <v>2023</v>
      </c>
      <c r="G2594" s="172">
        <v>7</v>
      </c>
      <c r="H2594" s="175"/>
      <c r="I2594" s="57" t="str">
        <f t="shared" si="519"/>
        <v>Q2</v>
      </c>
      <c r="J2594" s="175" t="s">
        <v>2476</v>
      </c>
      <c r="K2594" s="175" t="s">
        <v>1771</v>
      </c>
      <c r="L2594" s="25" t="s">
        <v>2477</v>
      </c>
      <c r="M2594" s="16" t="s">
        <v>47</v>
      </c>
      <c r="N2594" s="16">
        <v>0</v>
      </c>
      <c r="O2594" s="16">
        <v>1</v>
      </c>
      <c r="P2594" s="57" t="str">
        <f t="shared" si="520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78" t="str">
        <f t="shared" si="517"/>
        <v>1.13</v>
      </c>
      <c r="Z2594" s="26">
        <f t="shared" si="521"/>
        <v>30000</v>
      </c>
      <c r="AA2594" s="16">
        <v>1.081</v>
      </c>
      <c r="AB2594" s="35">
        <f t="shared" si="522"/>
        <v>28699.115044247788</v>
      </c>
      <c r="AC2594" s="27">
        <f t="shared" si="523"/>
        <v>11155.346017699116</v>
      </c>
      <c r="AD2594" s="174">
        <v>0.38869999999999999</v>
      </c>
      <c r="AE2594" s="173">
        <f t="shared" si="524"/>
        <v>0</v>
      </c>
      <c r="AF2594" s="173" t="str">
        <f>IF(AND(COUNTIFS($J$18:J2594,J2594)=1,AE2594=1),1,"")</f>
        <v/>
      </c>
      <c r="AG2594" s="173">
        <f>IF(C2594="","",IF(AND(COUNTIFS($J$18:J2594,J2594)=1,C2594&lt;&gt;""),1,""))</f>
        <v>1</v>
      </c>
      <c r="AH2594" s="173">
        <f>IF(G2594="","",IF(AND(COUNTIFS($J$18:J2594,J2594)=1,G2594&lt;&gt;""),1,""))</f>
        <v>1</v>
      </c>
      <c r="AI2594" s="28">
        <f t="shared" si="525"/>
        <v>15951056.41591504</v>
      </c>
      <c r="AJ2594" s="28">
        <f t="shared" si="526"/>
        <v>1966354.6022462985</v>
      </c>
      <c r="AK2594" s="29">
        <f t="shared" si="527"/>
        <v>0.12327425538313461</v>
      </c>
      <c r="AL2594" s="25"/>
      <c r="AM2594" s="25"/>
      <c r="AN2594" s="25"/>
      <c r="AO2594" s="25"/>
      <c r="AP2594" s="45" t="str">
        <f t="shared" si="528"/>
        <v>20237</v>
      </c>
      <c r="AQ2594" s="45" t="str">
        <f t="shared" si="529"/>
        <v>20237RMB</v>
      </c>
    </row>
    <row r="2595" spans="1:43" s="15" customFormat="1">
      <c r="A2595" s="16" t="s">
        <v>42</v>
      </c>
      <c r="B2595" s="172">
        <v>2023</v>
      </c>
      <c r="C2595" s="172">
        <v>4</v>
      </c>
      <c r="D2595" s="57" t="str">
        <f t="shared" si="518"/>
        <v>Q1</v>
      </c>
      <c r="E2595" s="16" t="s">
        <v>42</v>
      </c>
      <c r="F2595" s="172">
        <v>2023</v>
      </c>
      <c r="G2595" s="172">
        <v>8</v>
      </c>
      <c r="H2595" s="175"/>
      <c r="I2595" s="57" t="str">
        <f t="shared" si="519"/>
        <v>Q2</v>
      </c>
      <c r="J2595" s="175" t="s">
        <v>2478</v>
      </c>
      <c r="K2595" s="175" t="s">
        <v>2479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20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78" t="str">
        <f t="shared" si="517"/>
        <v>1.13</v>
      </c>
      <c r="Z2595" s="26">
        <f t="shared" si="521"/>
        <v>790000</v>
      </c>
      <c r="AA2595" s="16">
        <v>1.0920000000000001</v>
      </c>
      <c r="AB2595" s="35">
        <f t="shared" si="522"/>
        <v>763433.62831858417</v>
      </c>
      <c r="AC2595" s="27">
        <f t="shared" si="523"/>
        <v>103750.63008849559</v>
      </c>
      <c r="AD2595" s="174">
        <v>0.13589999999999999</v>
      </c>
      <c r="AE2595" s="173">
        <f t="shared" si="524"/>
        <v>1</v>
      </c>
      <c r="AF2595" s="173">
        <f>IF(AND(COUNTIFS($J$18:J2595,J2595)=1,AE2595=1),1,"")</f>
        <v>1</v>
      </c>
      <c r="AG2595" s="173">
        <f>IF(C2595="","",IF(AND(COUNTIFS($J$18:J2595,J2595)=1,C2595&lt;&gt;""),1,""))</f>
        <v>1</v>
      </c>
      <c r="AH2595" s="173">
        <f>IF(G2595="","",IF(AND(COUNTIFS($J$18:J2595,J2595)=1,G2595&lt;&gt;""),1,""))</f>
        <v>1</v>
      </c>
      <c r="AI2595" s="28">
        <f t="shared" si="525"/>
        <v>22953677.784070797</v>
      </c>
      <c r="AJ2595" s="28">
        <f t="shared" si="526"/>
        <v>4168706.6744155749</v>
      </c>
      <c r="AK2595" s="29">
        <f t="shared" si="527"/>
        <v>0.18161388835511752</v>
      </c>
      <c r="AL2595" s="25"/>
      <c r="AM2595" s="25"/>
      <c r="AN2595" s="25"/>
      <c r="AO2595" s="25"/>
      <c r="AP2595" s="45" t="str">
        <f t="shared" si="528"/>
        <v>20238</v>
      </c>
      <c r="AQ2595" s="45" t="str">
        <f t="shared" si="529"/>
        <v>20238RMB</v>
      </c>
    </row>
    <row r="2596" spans="1:43" s="15" customFormat="1">
      <c r="A2596" s="16" t="s">
        <v>42</v>
      </c>
      <c r="B2596" s="172">
        <v>2023</v>
      </c>
      <c r="C2596" s="172">
        <v>4</v>
      </c>
      <c r="D2596" s="57" t="str">
        <f t="shared" si="518"/>
        <v>Q1</v>
      </c>
      <c r="E2596" s="16" t="s">
        <v>42</v>
      </c>
      <c r="F2596" s="172">
        <v>2023</v>
      </c>
      <c r="G2596" s="172">
        <v>8</v>
      </c>
      <c r="H2596" s="175"/>
      <c r="I2596" s="57" t="str">
        <f t="shared" si="519"/>
        <v>Q2</v>
      </c>
      <c r="J2596" s="175" t="s">
        <v>2480</v>
      </c>
      <c r="K2596" s="175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20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78" t="str">
        <f t="shared" si="517"/>
        <v>1.13</v>
      </c>
      <c r="Z2596" s="26">
        <f t="shared" si="521"/>
        <v>1261000</v>
      </c>
      <c r="AA2596" s="16">
        <v>1.0920000000000001</v>
      </c>
      <c r="AB2596" s="35">
        <f t="shared" si="522"/>
        <v>1218594.6902654869</v>
      </c>
      <c r="AC2596" s="27">
        <f t="shared" si="523"/>
        <v>276255.41628318588</v>
      </c>
      <c r="AD2596" s="174">
        <v>0.22670000000000001</v>
      </c>
      <c r="AE2596" s="173">
        <f t="shared" si="524"/>
        <v>0</v>
      </c>
      <c r="AF2596" s="173" t="str">
        <f>IF(AND(COUNTIFS($J$18:J2596,J2596)=1,AE2596=1),1,"")</f>
        <v/>
      </c>
      <c r="AG2596" s="173">
        <f>IF(C2596="","",IF(AND(COUNTIFS($J$18:J2596,J2596)=1,C2596&lt;&gt;""),1,""))</f>
        <v>1</v>
      </c>
      <c r="AH2596" s="173">
        <f>IF(G2596="","",IF(AND(COUNTIFS($J$18:J2596,J2596)=1,G2596&lt;&gt;""),1,""))</f>
        <v>1</v>
      </c>
      <c r="AI2596" s="28">
        <f t="shared" si="525"/>
        <v>22953677.784070797</v>
      </c>
      <c r="AJ2596" s="28">
        <f t="shared" si="526"/>
        <v>4168706.6744155749</v>
      </c>
      <c r="AK2596" s="29">
        <f t="shared" si="527"/>
        <v>0.18161388835511752</v>
      </c>
      <c r="AL2596" s="25"/>
      <c r="AM2596" s="25"/>
      <c r="AN2596" s="25"/>
      <c r="AO2596" s="25"/>
      <c r="AP2596" s="45" t="str">
        <f t="shared" si="528"/>
        <v>20238</v>
      </c>
      <c r="AQ2596" s="45" t="str">
        <f t="shared" si="529"/>
        <v>20238RMB</v>
      </c>
    </row>
    <row r="2597" spans="1:43" s="15" customFormat="1">
      <c r="A2597" s="16" t="s">
        <v>42</v>
      </c>
      <c r="B2597" s="172">
        <v>2023</v>
      </c>
      <c r="C2597" s="172">
        <v>4</v>
      </c>
      <c r="D2597" s="57" t="str">
        <f t="shared" si="518"/>
        <v>Q1</v>
      </c>
      <c r="E2597" s="16" t="s">
        <v>42</v>
      </c>
      <c r="F2597" s="172">
        <v>2023</v>
      </c>
      <c r="G2597" s="172">
        <v>8</v>
      </c>
      <c r="H2597" s="175"/>
      <c r="I2597" s="57" t="str">
        <f t="shared" si="519"/>
        <v>Q2</v>
      </c>
      <c r="J2597" s="175" t="s">
        <v>2480</v>
      </c>
      <c r="K2597" s="175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20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78" t="str">
        <f t="shared" si="517"/>
        <v>1.13</v>
      </c>
      <c r="Z2597" s="26">
        <f t="shared" si="521"/>
        <v>1261000</v>
      </c>
      <c r="AA2597" s="16">
        <v>1.0920000000000001</v>
      </c>
      <c r="AB2597" s="35">
        <f t="shared" si="522"/>
        <v>1218594.6902654869</v>
      </c>
      <c r="AC2597" s="27">
        <f t="shared" si="523"/>
        <v>276255.41628318588</v>
      </c>
      <c r="AD2597" s="174">
        <v>0.22670000000000001</v>
      </c>
      <c r="AE2597" s="173">
        <f t="shared" si="524"/>
        <v>0</v>
      </c>
      <c r="AF2597" s="173" t="str">
        <f>IF(AND(COUNTIFS($J$18:J2597,J2597)=1,AE2597=1),1,"")</f>
        <v/>
      </c>
      <c r="AG2597" s="173" t="str">
        <f>IF(C2597="","",IF(AND(COUNTIFS($J$18:J2597,J2597)=1,C2597&lt;&gt;""),1,""))</f>
        <v/>
      </c>
      <c r="AH2597" s="173" t="str">
        <f>IF(G2597="","",IF(AND(COUNTIFS($J$18:J2597,J2597)=1,G2597&lt;&gt;""),1,""))</f>
        <v/>
      </c>
      <c r="AI2597" s="28">
        <f t="shared" si="525"/>
        <v>22953677.784070797</v>
      </c>
      <c r="AJ2597" s="28">
        <f t="shared" si="526"/>
        <v>4168706.6744155749</v>
      </c>
      <c r="AK2597" s="29">
        <f t="shared" si="527"/>
        <v>0.18161388835511752</v>
      </c>
      <c r="AL2597" s="25"/>
      <c r="AM2597" s="25"/>
      <c r="AN2597" s="25"/>
      <c r="AO2597" s="25"/>
      <c r="AP2597" s="45" t="str">
        <f t="shared" si="528"/>
        <v>20238</v>
      </c>
      <c r="AQ2597" s="45" t="str">
        <f t="shared" si="529"/>
        <v>20238RMB</v>
      </c>
    </row>
    <row r="2598" spans="1:43" s="15" customFormat="1">
      <c r="A2598" s="16" t="s">
        <v>42</v>
      </c>
      <c r="B2598" s="172">
        <v>2023</v>
      </c>
      <c r="C2598" s="172">
        <v>4</v>
      </c>
      <c r="D2598" s="57" t="str">
        <f t="shared" si="518"/>
        <v>Q1</v>
      </c>
      <c r="E2598" s="16" t="s">
        <v>42</v>
      </c>
      <c r="F2598" s="172">
        <v>2023</v>
      </c>
      <c r="G2598" s="172">
        <v>8</v>
      </c>
      <c r="H2598" s="175"/>
      <c r="I2598" s="57" t="str">
        <f t="shared" si="519"/>
        <v>Q2</v>
      </c>
      <c r="J2598" s="175" t="s">
        <v>2480</v>
      </c>
      <c r="K2598" s="175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20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78" t="str">
        <f t="shared" si="517"/>
        <v>1.13</v>
      </c>
      <c r="Z2598" s="26">
        <f t="shared" si="521"/>
        <v>1055000</v>
      </c>
      <c r="AA2598" s="16">
        <v>1.0920000000000001</v>
      </c>
      <c r="AB2598" s="35">
        <f t="shared" si="522"/>
        <v>1019522.1238938054</v>
      </c>
      <c r="AC2598" s="27">
        <f t="shared" si="523"/>
        <v>231125.66548672572</v>
      </c>
      <c r="AD2598" s="174">
        <v>0.22670000000000001</v>
      </c>
      <c r="AE2598" s="173">
        <f t="shared" si="524"/>
        <v>0</v>
      </c>
      <c r="AF2598" s="173" t="str">
        <f>IF(AND(COUNTIFS($J$18:J2598,J2598)=1,AE2598=1),1,"")</f>
        <v/>
      </c>
      <c r="AG2598" s="173" t="str">
        <f>IF(C2598="","",IF(AND(COUNTIFS($J$18:J2598,J2598)=1,C2598&lt;&gt;""),1,""))</f>
        <v/>
      </c>
      <c r="AH2598" s="173" t="str">
        <f>IF(G2598="","",IF(AND(COUNTIFS($J$18:J2598,J2598)=1,G2598&lt;&gt;""),1,""))</f>
        <v/>
      </c>
      <c r="AI2598" s="28">
        <f t="shared" si="525"/>
        <v>22953677.784070797</v>
      </c>
      <c r="AJ2598" s="28">
        <f t="shared" si="526"/>
        <v>4168706.6744155749</v>
      </c>
      <c r="AK2598" s="29">
        <f t="shared" si="527"/>
        <v>0.18161388835511752</v>
      </c>
      <c r="AL2598" s="25"/>
      <c r="AM2598" s="25"/>
      <c r="AN2598" s="25"/>
      <c r="AO2598" s="25"/>
      <c r="AP2598" s="45" t="str">
        <f t="shared" si="528"/>
        <v>20238</v>
      </c>
      <c r="AQ2598" s="45" t="str">
        <f t="shared" si="529"/>
        <v>20238RMB</v>
      </c>
    </row>
    <row r="2599" spans="1:43" s="15" customFormat="1">
      <c r="A2599" s="16" t="s">
        <v>42</v>
      </c>
      <c r="B2599" s="172">
        <v>2023</v>
      </c>
      <c r="C2599" s="172">
        <v>5</v>
      </c>
      <c r="D2599" s="57" t="str">
        <f t="shared" si="518"/>
        <v>Q1</v>
      </c>
      <c r="E2599" s="16" t="s">
        <v>42</v>
      </c>
      <c r="F2599" s="172">
        <v>2023</v>
      </c>
      <c r="G2599" s="172">
        <v>8</v>
      </c>
      <c r="H2599" s="175"/>
      <c r="I2599" s="57" t="str">
        <f t="shared" si="519"/>
        <v>Q2</v>
      </c>
      <c r="J2599" s="175" t="s">
        <v>2481</v>
      </c>
      <c r="K2599" s="175" t="s">
        <v>2482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20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78" t="str">
        <f t="shared" si="517"/>
        <v>1.13</v>
      </c>
      <c r="Z2599" s="26">
        <f t="shared" si="521"/>
        <v>520000</v>
      </c>
      <c r="AA2599" s="16">
        <v>1.0920000000000001</v>
      </c>
      <c r="AB2599" s="35">
        <f t="shared" si="522"/>
        <v>502513.27433628327</v>
      </c>
      <c r="AC2599" s="27">
        <f t="shared" si="523"/>
        <v>71809.146902654873</v>
      </c>
      <c r="AD2599" s="174">
        <v>0.1429</v>
      </c>
      <c r="AE2599" s="173">
        <f t="shared" si="524"/>
        <v>0</v>
      </c>
      <c r="AF2599" s="173" t="str">
        <f>IF(AND(COUNTIFS($J$18:J2599,J2599)=1,AE2599=1),1,"")</f>
        <v/>
      </c>
      <c r="AG2599" s="173">
        <f>IF(C2599="","",IF(AND(COUNTIFS($J$18:J2599,J2599)=1,C2599&lt;&gt;""),1,""))</f>
        <v>1</v>
      </c>
      <c r="AH2599" s="173">
        <f>IF(G2599="","",IF(AND(COUNTIFS($J$18:J2599,J2599)=1,G2599&lt;&gt;""),1,""))</f>
        <v>1</v>
      </c>
      <c r="AI2599" s="28">
        <f t="shared" si="525"/>
        <v>22953677.784070797</v>
      </c>
      <c r="AJ2599" s="28">
        <f t="shared" si="526"/>
        <v>4168706.6744155749</v>
      </c>
      <c r="AK2599" s="29">
        <f t="shared" si="527"/>
        <v>0.18161388835511752</v>
      </c>
      <c r="AL2599" s="25"/>
      <c r="AM2599" s="25"/>
      <c r="AN2599" s="25"/>
      <c r="AO2599" s="25"/>
      <c r="AP2599" s="45" t="str">
        <f t="shared" si="528"/>
        <v>20238</v>
      </c>
      <c r="AQ2599" s="45" t="str">
        <f t="shared" si="529"/>
        <v>20238RMB</v>
      </c>
    </row>
    <row r="2600" spans="1:43" s="15" customFormat="1">
      <c r="A2600" s="16" t="s">
        <v>42</v>
      </c>
      <c r="B2600" s="172">
        <v>2023</v>
      </c>
      <c r="C2600" s="172">
        <v>5</v>
      </c>
      <c r="D2600" s="57" t="str">
        <f t="shared" si="518"/>
        <v>Q1</v>
      </c>
      <c r="E2600" s="16" t="s">
        <v>42</v>
      </c>
      <c r="F2600" s="172">
        <v>2023</v>
      </c>
      <c r="G2600" s="172">
        <v>8</v>
      </c>
      <c r="H2600" s="175"/>
      <c r="I2600" s="57" t="str">
        <f t="shared" si="519"/>
        <v>Q2</v>
      </c>
      <c r="J2600" s="175" t="s">
        <v>2481</v>
      </c>
      <c r="K2600" s="175" t="s">
        <v>2482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20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78" t="str">
        <f t="shared" si="517"/>
        <v>1.13</v>
      </c>
      <c r="Z2600" s="26">
        <f t="shared" si="521"/>
        <v>900000</v>
      </c>
      <c r="AA2600" s="16">
        <v>1.0920000000000001</v>
      </c>
      <c r="AB2600" s="35">
        <f t="shared" si="522"/>
        <v>869734.51327433635</v>
      </c>
      <c r="AC2600" s="27">
        <f t="shared" si="523"/>
        <v>124285.06194690266</v>
      </c>
      <c r="AD2600" s="174">
        <v>0.1429</v>
      </c>
      <c r="AE2600" s="173">
        <f t="shared" si="524"/>
        <v>0</v>
      </c>
      <c r="AF2600" s="173" t="str">
        <f>IF(AND(COUNTIFS($J$18:J2600,J2600)=1,AE2600=1),1,"")</f>
        <v/>
      </c>
      <c r="AG2600" s="173" t="str">
        <f>IF(C2600="","",IF(AND(COUNTIFS($J$18:J2600,J2600)=1,C2600&lt;&gt;""),1,""))</f>
        <v/>
      </c>
      <c r="AH2600" s="173" t="str">
        <f>IF(G2600="","",IF(AND(COUNTIFS($J$18:J2600,J2600)=1,G2600&lt;&gt;""),1,""))</f>
        <v/>
      </c>
      <c r="AI2600" s="28">
        <f t="shared" si="525"/>
        <v>22953677.784070797</v>
      </c>
      <c r="AJ2600" s="28">
        <f t="shared" si="526"/>
        <v>4168706.6744155749</v>
      </c>
      <c r="AK2600" s="29">
        <f t="shared" si="527"/>
        <v>0.18161388835511752</v>
      </c>
      <c r="AL2600" s="25"/>
      <c r="AM2600" s="25"/>
      <c r="AN2600" s="25"/>
      <c r="AO2600" s="25"/>
      <c r="AP2600" s="45" t="str">
        <f t="shared" si="528"/>
        <v>20238</v>
      </c>
      <c r="AQ2600" s="45" t="str">
        <f t="shared" si="529"/>
        <v>20238RMB</v>
      </c>
    </row>
    <row r="2601" spans="1:43" s="15" customFormat="1">
      <c r="A2601" s="16" t="s">
        <v>42</v>
      </c>
      <c r="B2601" s="172">
        <v>2023</v>
      </c>
      <c r="C2601" s="172">
        <v>7</v>
      </c>
      <c r="D2601" s="57" t="str">
        <f t="shared" si="518"/>
        <v>Q2</v>
      </c>
      <c r="E2601" s="16" t="s">
        <v>42</v>
      </c>
      <c r="F2601" s="172">
        <v>2023</v>
      </c>
      <c r="G2601" s="172">
        <v>8</v>
      </c>
      <c r="H2601" s="175"/>
      <c r="I2601" s="57" t="str">
        <f t="shared" si="519"/>
        <v>Q2</v>
      </c>
      <c r="J2601" s="175" t="s">
        <v>2483</v>
      </c>
      <c r="K2601" s="175" t="s">
        <v>2484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20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2485</v>
      </c>
      <c r="V2601" s="16" t="s">
        <v>445</v>
      </c>
      <c r="W2601" s="16" t="s">
        <v>51</v>
      </c>
      <c r="X2601" s="34">
        <v>830000</v>
      </c>
      <c r="Y2601" s="178" t="str">
        <f t="shared" si="517"/>
        <v>1.13</v>
      </c>
      <c r="Z2601" s="26">
        <f t="shared" si="521"/>
        <v>830000</v>
      </c>
      <c r="AA2601" s="16">
        <v>1.0920000000000001</v>
      </c>
      <c r="AB2601" s="35">
        <f t="shared" si="522"/>
        <v>802088.49557522137</v>
      </c>
      <c r="AC2601" s="27">
        <f t="shared" si="523"/>
        <v>85823.469026548686</v>
      </c>
      <c r="AD2601" s="174">
        <v>0.107</v>
      </c>
      <c r="AE2601" s="173">
        <f t="shared" si="524"/>
        <v>1</v>
      </c>
      <c r="AF2601" s="173">
        <f>IF(AND(COUNTIFS($J$18:J2601,J2601)=1,AE2601=1),1,"")</f>
        <v>1</v>
      </c>
      <c r="AG2601" s="173">
        <f>IF(C2601="","",IF(AND(COUNTIFS($J$18:J2601,J2601)=1,C2601&lt;&gt;""),1,""))</f>
        <v>1</v>
      </c>
      <c r="AH2601" s="173">
        <f>IF(G2601="","",IF(AND(COUNTIFS($J$18:J2601,J2601)=1,G2601&lt;&gt;""),1,""))</f>
        <v>1</v>
      </c>
      <c r="AI2601" s="28">
        <f t="shared" si="525"/>
        <v>22953677.784070797</v>
      </c>
      <c r="AJ2601" s="28">
        <f t="shared" si="526"/>
        <v>4168706.6744155749</v>
      </c>
      <c r="AK2601" s="29">
        <f t="shared" si="527"/>
        <v>0.18161388835511752</v>
      </c>
      <c r="AL2601" s="25"/>
      <c r="AM2601" s="25"/>
      <c r="AN2601" s="25"/>
      <c r="AO2601" s="25"/>
      <c r="AP2601" s="45" t="str">
        <f t="shared" si="528"/>
        <v>20238</v>
      </c>
      <c r="AQ2601" s="45" t="str">
        <f t="shared" si="529"/>
        <v>20238RMB</v>
      </c>
    </row>
    <row r="2602" spans="1:43" s="15" customFormat="1">
      <c r="A2602" s="16" t="s">
        <v>42</v>
      </c>
      <c r="B2602" s="172">
        <v>2023</v>
      </c>
      <c r="C2602" s="172">
        <v>7</v>
      </c>
      <c r="D2602" s="57" t="str">
        <f t="shared" si="518"/>
        <v>Q2</v>
      </c>
      <c r="E2602" s="16" t="s">
        <v>42</v>
      </c>
      <c r="F2602" s="172">
        <v>2023</v>
      </c>
      <c r="G2602" s="172">
        <v>8</v>
      </c>
      <c r="H2602" s="175"/>
      <c r="I2602" s="57" t="str">
        <f t="shared" si="519"/>
        <v>Q2</v>
      </c>
      <c r="J2602" s="175" t="s">
        <v>2486</v>
      </c>
      <c r="K2602" s="175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20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78" t="str">
        <f t="shared" si="517"/>
        <v>1.13</v>
      </c>
      <c r="Z2602" s="26">
        <f t="shared" si="521"/>
        <v>420000</v>
      </c>
      <c r="AA2602" s="16">
        <v>1.0920000000000001</v>
      </c>
      <c r="AB2602" s="35">
        <f t="shared" si="522"/>
        <v>405876.10619469034</v>
      </c>
      <c r="AC2602" s="27">
        <f t="shared" si="523"/>
        <v>48542.782300884966</v>
      </c>
      <c r="AD2602" s="174">
        <v>0.1196</v>
      </c>
      <c r="AE2602" s="173">
        <f t="shared" si="524"/>
        <v>0</v>
      </c>
      <c r="AF2602" s="173" t="str">
        <f>IF(AND(COUNTIFS($J$18:J2602,J2602)=1,AE2602=1),1,"")</f>
        <v/>
      </c>
      <c r="AG2602" s="173">
        <f>IF(C2602="","",IF(AND(COUNTIFS($J$18:J2602,J2602)=1,C2602&lt;&gt;""),1,""))</f>
        <v>1</v>
      </c>
      <c r="AH2602" s="173">
        <f>IF(G2602="","",IF(AND(COUNTIFS($J$18:J2602,J2602)=1,G2602&lt;&gt;""),1,""))</f>
        <v>1</v>
      </c>
      <c r="AI2602" s="28">
        <f t="shared" si="525"/>
        <v>22953677.784070797</v>
      </c>
      <c r="AJ2602" s="28">
        <f t="shared" si="526"/>
        <v>4168706.6744155749</v>
      </c>
      <c r="AK2602" s="29">
        <f t="shared" si="527"/>
        <v>0.18161388835511752</v>
      </c>
      <c r="AL2602" s="25"/>
      <c r="AM2602" s="25"/>
      <c r="AN2602" s="25"/>
      <c r="AO2602" s="25"/>
      <c r="AP2602" s="45" t="str">
        <f t="shared" si="528"/>
        <v>20238</v>
      </c>
      <c r="AQ2602" s="45" t="str">
        <f t="shared" si="529"/>
        <v>20238RMB</v>
      </c>
    </row>
    <row r="2603" spans="1:43" s="15" customFormat="1">
      <c r="A2603" s="16" t="s">
        <v>42</v>
      </c>
      <c r="B2603" s="172">
        <v>2023</v>
      </c>
      <c r="C2603" s="172">
        <v>7</v>
      </c>
      <c r="D2603" s="57" t="str">
        <f t="shared" si="518"/>
        <v>Q2</v>
      </c>
      <c r="E2603" s="16" t="s">
        <v>42</v>
      </c>
      <c r="F2603" s="172">
        <v>2023</v>
      </c>
      <c r="G2603" s="172">
        <v>8</v>
      </c>
      <c r="H2603" s="175"/>
      <c r="I2603" s="57" t="str">
        <f t="shared" si="519"/>
        <v>Q2</v>
      </c>
      <c r="J2603" s="175" t="s">
        <v>2487</v>
      </c>
      <c r="K2603" s="175" t="s">
        <v>2488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20"/>
        <v>MAIN UNIT</v>
      </c>
      <c r="Q2603" s="16" t="s">
        <v>56</v>
      </c>
      <c r="R2603" s="16" t="s">
        <v>49</v>
      </c>
      <c r="S2603" s="16" t="s">
        <v>38</v>
      </c>
      <c r="T2603" s="16" t="s">
        <v>2489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78" t="str">
        <f t="shared" ref="Y2603:Y2640" si="530">IF(W2603="RMB","1.13", "1")</f>
        <v>1.13</v>
      </c>
      <c r="Z2603" s="26">
        <f t="shared" si="521"/>
        <v>850000</v>
      </c>
      <c r="AA2603" s="16">
        <v>1.0920000000000001</v>
      </c>
      <c r="AB2603" s="35">
        <f t="shared" si="522"/>
        <v>821415.92920353997</v>
      </c>
      <c r="AC2603" s="27">
        <f t="shared" si="523"/>
        <v>79759.486725663737</v>
      </c>
      <c r="AD2603" s="174">
        <v>9.7100000000000006E-2</v>
      </c>
      <c r="AE2603" s="173">
        <f t="shared" si="524"/>
        <v>1</v>
      </c>
      <c r="AF2603" s="173">
        <f>IF(AND(COUNTIFS($J$18:J2603,J2603)=1,AE2603=1),1,"")</f>
        <v>1</v>
      </c>
      <c r="AG2603" s="173">
        <f>IF(C2603="","",IF(AND(COUNTIFS($J$18:J2603,J2603)=1,C2603&lt;&gt;""),1,""))</f>
        <v>1</v>
      </c>
      <c r="AH2603" s="173">
        <f>IF(G2603="","",IF(AND(COUNTIFS($J$18:J2603,J2603)=1,G2603&lt;&gt;""),1,""))</f>
        <v>1</v>
      </c>
      <c r="AI2603" s="28">
        <f t="shared" si="525"/>
        <v>22953677.784070797</v>
      </c>
      <c r="AJ2603" s="28">
        <f t="shared" si="526"/>
        <v>4168706.6744155749</v>
      </c>
      <c r="AK2603" s="29">
        <f t="shared" si="527"/>
        <v>0.18161388835511752</v>
      </c>
      <c r="AL2603" s="25"/>
      <c r="AM2603" s="25"/>
      <c r="AN2603" s="25"/>
      <c r="AO2603" s="25"/>
      <c r="AP2603" s="45" t="str">
        <f t="shared" si="528"/>
        <v>20238</v>
      </c>
      <c r="AQ2603" s="45" t="str">
        <f t="shared" si="529"/>
        <v>20238RMB</v>
      </c>
    </row>
    <row r="2604" spans="1:43" s="15" customFormat="1">
      <c r="A2604" s="16" t="s">
        <v>42</v>
      </c>
      <c r="B2604" s="172">
        <v>2023</v>
      </c>
      <c r="C2604" s="172">
        <v>7</v>
      </c>
      <c r="D2604" s="57" t="str">
        <f t="shared" si="518"/>
        <v>Q2</v>
      </c>
      <c r="E2604" s="16" t="s">
        <v>42</v>
      </c>
      <c r="F2604" s="172">
        <v>2023</v>
      </c>
      <c r="G2604" s="172">
        <v>8</v>
      </c>
      <c r="H2604" s="175"/>
      <c r="I2604" s="57" t="str">
        <f t="shared" si="519"/>
        <v>Q2</v>
      </c>
      <c r="J2604" s="175" t="s">
        <v>2487</v>
      </c>
      <c r="K2604" s="175" t="s">
        <v>2488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20"/>
        <v>MAIN UNIT</v>
      </c>
      <c r="Q2604" s="16" t="s">
        <v>56</v>
      </c>
      <c r="R2604" s="16" t="s">
        <v>49</v>
      </c>
      <c r="S2604" s="16" t="s">
        <v>38</v>
      </c>
      <c r="T2604" s="16" t="s">
        <v>2489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78" t="str">
        <f t="shared" si="530"/>
        <v>1.13</v>
      </c>
      <c r="Z2604" s="26">
        <f t="shared" si="521"/>
        <v>680000</v>
      </c>
      <c r="AA2604" s="16">
        <v>1.0920000000000001</v>
      </c>
      <c r="AB2604" s="35">
        <f t="shared" si="522"/>
        <v>657132.743362832</v>
      </c>
      <c r="AC2604" s="27">
        <f t="shared" si="523"/>
        <v>63807.58938053099</v>
      </c>
      <c r="AD2604" s="174">
        <v>9.7100000000000006E-2</v>
      </c>
      <c r="AE2604" s="173">
        <f t="shared" si="524"/>
        <v>1</v>
      </c>
      <c r="AF2604" s="173" t="str">
        <f>IF(AND(COUNTIFS($J$18:J2604,J2604)=1,AE2604=1),1,"")</f>
        <v/>
      </c>
      <c r="AG2604" s="173" t="str">
        <f>IF(C2604="","",IF(AND(COUNTIFS($J$18:J2604,J2604)=1,C2604&lt;&gt;""),1,""))</f>
        <v/>
      </c>
      <c r="AH2604" s="173" t="str">
        <f>IF(G2604="","",IF(AND(COUNTIFS($J$18:J2604,J2604)=1,G2604&lt;&gt;""),1,""))</f>
        <v/>
      </c>
      <c r="AI2604" s="28">
        <f t="shared" si="525"/>
        <v>22953677.784070797</v>
      </c>
      <c r="AJ2604" s="28">
        <f t="shared" si="526"/>
        <v>4168706.6744155749</v>
      </c>
      <c r="AK2604" s="29">
        <f t="shared" si="527"/>
        <v>0.18161388835511752</v>
      </c>
      <c r="AL2604" s="25"/>
      <c r="AM2604" s="25"/>
      <c r="AN2604" s="25"/>
      <c r="AO2604" s="25"/>
      <c r="AP2604" s="45" t="str">
        <f t="shared" si="528"/>
        <v>20238</v>
      </c>
      <c r="AQ2604" s="45" t="str">
        <f t="shared" si="529"/>
        <v>20238RMB</v>
      </c>
    </row>
    <row r="2605" spans="1:43" s="15" customFormat="1">
      <c r="A2605" s="16" t="s">
        <v>42</v>
      </c>
      <c r="B2605" s="172">
        <v>2023</v>
      </c>
      <c r="C2605" s="172">
        <v>7</v>
      </c>
      <c r="D2605" s="57" t="str">
        <f t="shared" si="518"/>
        <v>Q2</v>
      </c>
      <c r="E2605" s="16" t="s">
        <v>42</v>
      </c>
      <c r="F2605" s="172">
        <v>2023</v>
      </c>
      <c r="G2605" s="172">
        <v>8</v>
      </c>
      <c r="H2605" s="175"/>
      <c r="I2605" s="57" t="str">
        <f t="shared" si="519"/>
        <v>Q2</v>
      </c>
      <c r="J2605" s="175" t="s">
        <v>2490</v>
      </c>
      <c r="K2605" s="175" t="s">
        <v>2491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20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78" t="str">
        <f t="shared" si="530"/>
        <v>1</v>
      </c>
      <c r="Z2605" s="26">
        <f t="shared" si="521"/>
        <v>7100000</v>
      </c>
      <c r="AA2605" s="16">
        <v>5.6099999999999997E-2</v>
      </c>
      <c r="AB2605" s="35">
        <f t="shared" si="522"/>
        <v>398310</v>
      </c>
      <c r="AC2605" s="27">
        <f t="shared" si="523"/>
        <v>42141.198000000004</v>
      </c>
      <c r="AD2605" s="174">
        <v>0.10580000000000001</v>
      </c>
      <c r="AE2605" s="173">
        <f t="shared" si="524"/>
        <v>1</v>
      </c>
      <c r="AF2605" s="173">
        <f>IF(AND(COUNTIFS($J$18:J2605,J2605)=1,AE2605=1),1,"")</f>
        <v>1</v>
      </c>
      <c r="AG2605" s="173">
        <f>IF(C2605="","",IF(AND(COUNTIFS($J$18:J2605,J2605)=1,C2605&lt;&gt;""),1,""))</f>
        <v>1</v>
      </c>
      <c r="AH2605" s="173">
        <f>IF(G2605="","",IF(AND(COUNTIFS($J$18:J2605,J2605)=1,G2605&lt;&gt;""),1,""))</f>
        <v>1</v>
      </c>
      <c r="AI2605" s="28">
        <f t="shared" si="525"/>
        <v>22953677.784070797</v>
      </c>
      <c r="AJ2605" s="28">
        <f t="shared" si="526"/>
        <v>4168706.6744155749</v>
      </c>
      <c r="AK2605" s="29">
        <f t="shared" si="527"/>
        <v>0.18161388835511752</v>
      </c>
      <c r="AL2605" s="25"/>
      <c r="AM2605" s="25"/>
      <c r="AN2605" s="25"/>
      <c r="AO2605" s="25"/>
      <c r="AP2605" s="45" t="str">
        <f t="shared" si="528"/>
        <v>20238</v>
      </c>
      <c r="AQ2605" s="45" t="str">
        <f t="shared" si="529"/>
        <v>20238JPY</v>
      </c>
    </row>
    <row r="2606" spans="1:43" s="15" customFormat="1">
      <c r="A2606" s="16" t="s">
        <v>42</v>
      </c>
      <c r="B2606" s="172">
        <v>2023</v>
      </c>
      <c r="C2606" s="172">
        <v>7</v>
      </c>
      <c r="D2606" s="57" t="str">
        <f t="shared" si="518"/>
        <v>Q2</v>
      </c>
      <c r="E2606" s="16" t="s">
        <v>42</v>
      </c>
      <c r="F2606" s="172">
        <v>2023</v>
      </c>
      <c r="G2606" s="172">
        <v>8</v>
      </c>
      <c r="H2606" s="175"/>
      <c r="I2606" s="57" t="str">
        <f t="shared" si="519"/>
        <v>Q2</v>
      </c>
      <c r="J2606" s="175" t="s">
        <v>2490</v>
      </c>
      <c r="K2606" s="175" t="s">
        <v>2491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20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78" t="str">
        <f t="shared" si="530"/>
        <v>1</v>
      </c>
      <c r="Z2606" s="26">
        <f t="shared" si="521"/>
        <v>7100000</v>
      </c>
      <c r="AA2606" s="16">
        <v>5.6099999999999997E-2</v>
      </c>
      <c r="AB2606" s="35">
        <f t="shared" si="522"/>
        <v>398310</v>
      </c>
      <c r="AC2606" s="27">
        <f t="shared" si="523"/>
        <v>42141.198000000004</v>
      </c>
      <c r="AD2606" s="174">
        <v>0.10580000000000001</v>
      </c>
      <c r="AE2606" s="173">
        <f t="shared" si="524"/>
        <v>1</v>
      </c>
      <c r="AF2606" s="173" t="str">
        <f>IF(AND(COUNTIFS($J$18:J2606,J2606)=1,AE2606=1),1,"")</f>
        <v/>
      </c>
      <c r="AG2606" s="173" t="str">
        <f>IF(C2606="","",IF(AND(COUNTIFS($J$18:J2606,J2606)=1,C2606&lt;&gt;""),1,""))</f>
        <v/>
      </c>
      <c r="AH2606" s="173" t="str">
        <f>IF(G2606="","",IF(AND(COUNTIFS($J$18:J2606,J2606)=1,G2606&lt;&gt;""),1,""))</f>
        <v/>
      </c>
      <c r="AI2606" s="28">
        <f t="shared" si="525"/>
        <v>22953677.784070797</v>
      </c>
      <c r="AJ2606" s="28">
        <f t="shared" si="526"/>
        <v>4168706.6744155749</v>
      </c>
      <c r="AK2606" s="29">
        <f t="shared" si="527"/>
        <v>0.18161388835511752</v>
      </c>
      <c r="AL2606" s="25"/>
      <c r="AM2606" s="25"/>
      <c r="AN2606" s="25"/>
      <c r="AO2606" s="25"/>
      <c r="AP2606" s="45" t="str">
        <f t="shared" si="528"/>
        <v>20238</v>
      </c>
      <c r="AQ2606" s="45" t="str">
        <f t="shared" si="529"/>
        <v>20238JPY</v>
      </c>
    </row>
    <row r="2607" spans="1:43" s="15" customFormat="1">
      <c r="A2607" s="16" t="s">
        <v>42</v>
      </c>
      <c r="B2607" s="172">
        <v>2023</v>
      </c>
      <c r="C2607" s="172">
        <v>7</v>
      </c>
      <c r="D2607" s="57" t="str">
        <f t="shared" si="518"/>
        <v>Q2</v>
      </c>
      <c r="E2607" s="16" t="s">
        <v>42</v>
      </c>
      <c r="F2607" s="172">
        <v>2023</v>
      </c>
      <c r="G2607" s="172">
        <v>8</v>
      </c>
      <c r="H2607" s="175"/>
      <c r="I2607" s="57" t="str">
        <f t="shared" si="519"/>
        <v>Q2</v>
      </c>
      <c r="J2607" s="175" t="s">
        <v>2492</v>
      </c>
      <c r="K2607" s="175" t="s">
        <v>2493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20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78" t="str">
        <f t="shared" si="530"/>
        <v>1.13</v>
      </c>
      <c r="Z2607" s="26">
        <f t="shared" si="521"/>
        <v>860000</v>
      </c>
      <c r="AA2607" s="16">
        <v>1.0920000000000001</v>
      </c>
      <c r="AB2607" s="35">
        <f t="shared" si="522"/>
        <v>831079.64601769927</v>
      </c>
      <c r="AC2607" s="27">
        <f t="shared" si="523"/>
        <v>92083.624778761077</v>
      </c>
      <c r="AD2607" s="174">
        <v>0.1108</v>
      </c>
      <c r="AE2607" s="173">
        <f t="shared" si="524"/>
        <v>1</v>
      </c>
      <c r="AF2607" s="173">
        <f>IF(AND(COUNTIFS($J$18:J2607,J2607)=1,AE2607=1),1,"")</f>
        <v>1</v>
      </c>
      <c r="AG2607" s="173">
        <f>IF(C2607="","",IF(AND(COUNTIFS($J$18:J2607,J2607)=1,C2607&lt;&gt;""),1,""))</f>
        <v>1</v>
      </c>
      <c r="AH2607" s="173">
        <f>IF(G2607="","",IF(AND(COUNTIFS($J$18:J2607,J2607)=1,G2607&lt;&gt;""),1,""))</f>
        <v>1</v>
      </c>
      <c r="AI2607" s="28">
        <f t="shared" si="525"/>
        <v>22953677.784070797</v>
      </c>
      <c r="AJ2607" s="28">
        <f t="shared" si="526"/>
        <v>4168706.6744155749</v>
      </c>
      <c r="AK2607" s="29">
        <f t="shared" si="527"/>
        <v>0.18161388835511752</v>
      </c>
      <c r="AL2607" s="25"/>
      <c r="AM2607" s="25"/>
      <c r="AN2607" s="25"/>
      <c r="AO2607" s="25"/>
      <c r="AP2607" s="45" t="str">
        <f t="shared" si="528"/>
        <v>20238</v>
      </c>
      <c r="AQ2607" s="45" t="str">
        <f t="shared" si="529"/>
        <v>20238RMB</v>
      </c>
    </row>
    <row r="2608" spans="1:43" s="15" customFormat="1">
      <c r="A2608" s="16" t="s">
        <v>42</v>
      </c>
      <c r="B2608" s="172">
        <v>2023</v>
      </c>
      <c r="C2608" s="172">
        <v>7</v>
      </c>
      <c r="D2608" s="57" t="str">
        <f t="shared" si="518"/>
        <v>Q2</v>
      </c>
      <c r="E2608" s="16" t="s">
        <v>42</v>
      </c>
      <c r="F2608" s="172">
        <v>2023</v>
      </c>
      <c r="G2608" s="172">
        <v>8</v>
      </c>
      <c r="H2608" s="175"/>
      <c r="I2608" s="57" t="str">
        <f t="shared" si="519"/>
        <v>Q2</v>
      </c>
      <c r="J2608" s="175" t="s">
        <v>2494</v>
      </c>
      <c r="K2608" s="175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20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78" t="str">
        <f t="shared" si="530"/>
        <v>1.13</v>
      </c>
      <c r="Z2608" s="26">
        <f t="shared" si="521"/>
        <v>505300</v>
      </c>
      <c r="AA2608" s="16">
        <v>1.0920000000000001</v>
      </c>
      <c r="AB2608" s="35">
        <f t="shared" si="522"/>
        <v>488307.61061946914</v>
      </c>
      <c r="AC2608" s="27">
        <f t="shared" si="523"/>
        <v>58255.097946902672</v>
      </c>
      <c r="AD2608" s="174">
        <v>0.1193</v>
      </c>
      <c r="AE2608" s="173">
        <f t="shared" si="524"/>
        <v>0</v>
      </c>
      <c r="AF2608" s="173" t="str">
        <f>IF(AND(COUNTIFS($J$18:J2608,J2608)=1,AE2608=1),1,"")</f>
        <v/>
      </c>
      <c r="AG2608" s="173">
        <f>IF(C2608="","",IF(AND(COUNTIFS($J$18:J2608,J2608)=1,C2608&lt;&gt;""),1,""))</f>
        <v>1</v>
      </c>
      <c r="AH2608" s="173">
        <f>IF(G2608="","",IF(AND(COUNTIFS($J$18:J2608,J2608)=1,G2608&lt;&gt;""),1,""))</f>
        <v>1</v>
      </c>
      <c r="AI2608" s="28">
        <f t="shared" si="525"/>
        <v>22953677.784070797</v>
      </c>
      <c r="AJ2608" s="28">
        <f t="shared" si="526"/>
        <v>4168706.6744155749</v>
      </c>
      <c r="AK2608" s="29">
        <f t="shared" si="527"/>
        <v>0.18161388835511752</v>
      </c>
      <c r="AL2608" s="25"/>
      <c r="AM2608" s="25"/>
      <c r="AN2608" s="25"/>
      <c r="AO2608" s="25"/>
      <c r="AP2608" s="45" t="str">
        <f t="shared" si="528"/>
        <v>20238</v>
      </c>
      <c r="AQ2608" s="45" t="str">
        <f t="shared" si="529"/>
        <v>20238RMB</v>
      </c>
    </row>
    <row r="2609" spans="1:43" s="15" customFormat="1">
      <c r="A2609" s="16" t="s">
        <v>42</v>
      </c>
      <c r="B2609" s="172">
        <v>2023</v>
      </c>
      <c r="C2609" s="172">
        <v>8</v>
      </c>
      <c r="D2609" s="57" t="str">
        <f t="shared" si="518"/>
        <v>Q2</v>
      </c>
      <c r="E2609" s="16" t="s">
        <v>42</v>
      </c>
      <c r="F2609" s="172">
        <v>2023</v>
      </c>
      <c r="G2609" s="172">
        <v>8</v>
      </c>
      <c r="H2609" s="175"/>
      <c r="I2609" s="57" t="str">
        <f t="shared" si="519"/>
        <v>Q2</v>
      </c>
      <c r="J2609" s="175" t="s">
        <v>2495</v>
      </c>
      <c r="K2609" s="175" t="s">
        <v>2496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20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78" t="str">
        <f t="shared" si="530"/>
        <v>1.13</v>
      </c>
      <c r="Z2609" s="26">
        <f t="shared" si="521"/>
        <v>480000</v>
      </c>
      <c r="AA2609" s="16">
        <v>1.0920000000000001</v>
      </c>
      <c r="AB2609" s="35">
        <f t="shared" si="522"/>
        <v>463858.40707964607</v>
      </c>
      <c r="AC2609" s="27">
        <f t="shared" si="523"/>
        <v>51998.527433628326</v>
      </c>
      <c r="AD2609" s="174">
        <v>0.11210000000000001</v>
      </c>
      <c r="AE2609" s="173">
        <f t="shared" si="524"/>
        <v>0</v>
      </c>
      <c r="AF2609" s="173" t="str">
        <f>IF(AND(COUNTIFS($J$18:J2609,J2609)=1,AE2609=1),1,"")</f>
        <v/>
      </c>
      <c r="AG2609" s="173">
        <f>IF(C2609="","",IF(AND(COUNTIFS($J$18:J2609,J2609)=1,C2609&lt;&gt;""),1,""))</f>
        <v>1</v>
      </c>
      <c r="AH2609" s="173">
        <f>IF(G2609="","",IF(AND(COUNTIFS($J$18:J2609,J2609)=1,G2609&lt;&gt;""),1,""))</f>
        <v>1</v>
      </c>
      <c r="AI2609" s="28">
        <f t="shared" si="525"/>
        <v>22953677.784070797</v>
      </c>
      <c r="AJ2609" s="28">
        <f t="shared" si="526"/>
        <v>4168706.6744155749</v>
      </c>
      <c r="AK2609" s="29">
        <f t="shared" si="527"/>
        <v>0.18161388835511752</v>
      </c>
      <c r="AL2609" s="25"/>
      <c r="AM2609" s="25"/>
      <c r="AN2609" s="25"/>
      <c r="AO2609" s="25"/>
      <c r="AP2609" s="45" t="str">
        <f t="shared" si="528"/>
        <v>20238</v>
      </c>
      <c r="AQ2609" s="45" t="str">
        <f t="shared" si="529"/>
        <v>20238RMB</v>
      </c>
    </row>
    <row r="2610" spans="1:43" s="15" customFormat="1">
      <c r="A2610" s="16" t="s">
        <v>42</v>
      </c>
      <c r="B2610" s="172">
        <v>2023</v>
      </c>
      <c r="C2610" s="172">
        <v>8</v>
      </c>
      <c r="D2610" s="57" t="str">
        <f t="shared" si="518"/>
        <v>Q2</v>
      </c>
      <c r="E2610" s="16" t="s">
        <v>42</v>
      </c>
      <c r="F2610" s="172">
        <v>2023</v>
      </c>
      <c r="G2610" s="172">
        <v>8</v>
      </c>
      <c r="H2610" s="175"/>
      <c r="I2610" s="57" t="str">
        <f t="shared" si="519"/>
        <v>Q2</v>
      </c>
      <c r="J2610" s="175" t="s">
        <v>2497</v>
      </c>
      <c r="K2610" s="175" t="s">
        <v>2498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20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78" t="str">
        <f t="shared" si="530"/>
        <v>1.13</v>
      </c>
      <c r="Z2610" s="26">
        <f t="shared" si="521"/>
        <v>429888</v>
      </c>
      <c r="AA2610" s="16">
        <v>1.0920000000000001</v>
      </c>
      <c r="AB2610" s="35">
        <f t="shared" si="522"/>
        <v>415431.58938053105</v>
      </c>
      <c r="AC2610" s="27">
        <f t="shared" si="523"/>
        <v>40546.12312353983</v>
      </c>
      <c r="AD2610" s="174">
        <v>9.7600000000000006E-2</v>
      </c>
      <c r="AE2610" s="173">
        <f t="shared" si="524"/>
        <v>1</v>
      </c>
      <c r="AF2610" s="173">
        <f>IF(AND(COUNTIFS($J$18:J2610,J2610)=1,AE2610=1),1,"")</f>
        <v>1</v>
      </c>
      <c r="AG2610" s="173">
        <f>IF(C2610="","",IF(AND(COUNTIFS($J$18:J2610,J2610)=1,C2610&lt;&gt;""),1,""))</f>
        <v>1</v>
      </c>
      <c r="AH2610" s="173">
        <f>IF(G2610="","",IF(AND(COUNTIFS($J$18:J2610,J2610)=1,G2610&lt;&gt;""),1,""))</f>
        <v>1</v>
      </c>
      <c r="AI2610" s="28">
        <f t="shared" si="525"/>
        <v>22953677.784070797</v>
      </c>
      <c r="AJ2610" s="28">
        <f t="shared" si="526"/>
        <v>4168706.6744155749</v>
      </c>
      <c r="AK2610" s="29">
        <f t="shared" si="527"/>
        <v>0.18161388835511752</v>
      </c>
      <c r="AL2610" s="25"/>
      <c r="AM2610" s="25"/>
      <c r="AN2610" s="25"/>
      <c r="AO2610" s="25"/>
      <c r="AP2610" s="45" t="str">
        <f t="shared" si="528"/>
        <v>20238</v>
      </c>
      <c r="AQ2610" s="45" t="str">
        <f t="shared" si="529"/>
        <v>20238RMB</v>
      </c>
    </row>
    <row r="2611" spans="1:43" s="15" customFormat="1">
      <c r="A2611" s="16" t="s">
        <v>42</v>
      </c>
      <c r="B2611" s="172">
        <v>2023</v>
      </c>
      <c r="C2611" s="172">
        <v>5</v>
      </c>
      <c r="D2611" s="57" t="str">
        <f t="shared" si="518"/>
        <v>Q1</v>
      </c>
      <c r="E2611" s="16" t="s">
        <v>42</v>
      </c>
      <c r="F2611" s="172">
        <v>2023</v>
      </c>
      <c r="G2611" s="172">
        <v>9</v>
      </c>
      <c r="H2611" s="175"/>
      <c r="I2611" s="57" t="str">
        <f t="shared" si="519"/>
        <v>Q2</v>
      </c>
      <c r="J2611" s="175" t="s">
        <v>2499</v>
      </c>
      <c r="K2611" s="175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20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78" t="str">
        <f t="shared" si="530"/>
        <v>1.13</v>
      </c>
      <c r="Z2611" s="26">
        <f t="shared" si="521"/>
        <v>1075500</v>
      </c>
      <c r="AA2611" s="16">
        <v>1.077</v>
      </c>
      <c r="AB2611" s="35">
        <f t="shared" si="522"/>
        <v>1025056.1946902656</v>
      </c>
      <c r="AC2611" s="27">
        <f t="shared" si="523"/>
        <v>158678.6989380531</v>
      </c>
      <c r="AD2611" s="174">
        <v>0.15479999999999999</v>
      </c>
      <c r="AE2611" s="173">
        <f t="shared" si="524"/>
        <v>0</v>
      </c>
      <c r="AF2611" s="173" t="str">
        <f>IF(AND(COUNTIFS($J$18:J2611,J2611)=1,AE2611=1),1,"")</f>
        <v/>
      </c>
      <c r="AG2611" s="173">
        <f>IF(C2611="","",IF(AND(COUNTIFS($J$18:J2611,J2611)=1,C2611&lt;&gt;""),1,""))</f>
        <v>1</v>
      </c>
      <c r="AH2611" s="173">
        <f>IF(G2611="","",IF(AND(COUNTIFS($J$18:J2611,J2611)=1,G2611&lt;&gt;""),1,""))</f>
        <v>1</v>
      </c>
      <c r="AI2611" s="28">
        <f t="shared" si="525"/>
        <v>26078226.463097349</v>
      </c>
      <c r="AJ2611" s="28">
        <f t="shared" si="526"/>
        <v>3137870.4427774516</v>
      </c>
      <c r="AK2611" s="29">
        <f t="shared" si="527"/>
        <v>0.12032530077218917</v>
      </c>
      <c r="AL2611" s="25"/>
      <c r="AM2611" s="25"/>
      <c r="AN2611" s="25"/>
      <c r="AO2611" s="25"/>
      <c r="AP2611" s="45" t="str">
        <f t="shared" si="528"/>
        <v>20239</v>
      </c>
      <c r="AQ2611" s="45" t="str">
        <f t="shared" si="529"/>
        <v>20239RMB</v>
      </c>
    </row>
    <row r="2612" spans="1:43" s="15" customFormat="1">
      <c r="A2612" s="16" t="s">
        <v>42</v>
      </c>
      <c r="B2612" s="172">
        <v>2023</v>
      </c>
      <c r="C2612" s="172">
        <v>5</v>
      </c>
      <c r="D2612" s="57" t="str">
        <f t="shared" si="518"/>
        <v>Q1</v>
      </c>
      <c r="E2612" s="16" t="s">
        <v>42</v>
      </c>
      <c r="F2612" s="172">
        <v>2023</v>
      </c>
      <c r="G2612" s="172">
        <v>9</v>
      </c>
      <c r="H2612" s="175"/>
      <c r="I2612" s="57" t="str">
        <f t="shared" si="519"/>
        <v>Q2</v>
      </c>
      <c r="J2612" s="175" t="s">
        <v>2499</v>
      </c>
      <c r="K2612" s="175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20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78" t="str">
        <f t="shared" si="530"/>
        <v>1.13</v>
      </c>
      <c r="Z2612" s="26">
        <f t="shared" si="521"/>
        <v>1075500</v>
      </c>
      <c r="AA2612" s="16">
        <v>1.077</v>
      </c>
      <c r="AB2612" s="35">
        <f t="shared" si="522"/>
        <v>1025056.1946902656</v>
      </c>
      <c r="AC2612" s="27">
        <f t="shared" si="523"/>
        <v>158678.6989380531</v>
      </c>
      <c r="AD2612" s="174">
        <v>0.15479999999999999</v>
      </c>
      <c r="AE2612" s="173">
        <f t="shared" si="524"/>
        <v>0</v>
      </c>
      <c r="AF2612" s="173" t="str">
        <f>IF(AND(COUNTIFS($J$18:J2612,J2612)=1,AE2612=1),1,"")</f>
        <v/>
      </c>
      <c r="AG2612" s="173" t="str">
        <f>IF(C2612="","",IF(AND(COUNTIFS($J$18:J2612,J2612)=1,C2612&lt;&gt;""),1,""))</f>
        <v/>
      </c>
      <c r="AH2612" s="173" t="str">
        <f>IF(G2612="","",IF(AND(COUNTIFS($J$18:J2612,J2612)=1,G2612&lt;&gt;""),1,""))</f>
        <v/>
      </c>
      <c r="AI2612" s="28">
        <f t="shared" si="525"/>
        <v>26078226.463097349</v>
      </c>
      <c r="AJ2612" s="28">
        <f t="shared" si="526"/>
        <v>3137870.4427774516</v>
      </c>
      <c r="AK2612" s="29">
        <f t="shared" si="527"/>
        <v>0.12032530077218917</v>
      </c>
      <c r="AL2612" s="25"/>
      <c r="AM2612" s="25"/>
      <c r="AN2612" s="25"/>
      <c r="AO2612" s="25"/>
      <c r="AP2612" s="45" t="str">
        <f t="shared" si="528"/>
        <v>20239</v>
      </c>
      <c r="AQ2612" s="45" t="str">
        <f t="shared" si="529"/>
        <v>20239RMB</v>
      </c>
    </row>
    <row r="2613" spans="1:43" s="15" customFormat="1">
      <c r="A2613" s="16" t="s">
        <v>42</v>
      </c>
      <c r="B2613" s="172">
        <v>2023</v>
      </c>
      <c r="C2613" s="172">
        <v>5</v>
      </c>
      <c r="D2613" s="57" t="str">
        <f t="shared" si="518"/>
        <v>Q1</v>
      </c>
      <c r="E2613" s="16" t="s">
        <v>42</v>
      </c>
      <c r="F2613" s="172">
        <v>2023</v>
      </c>
      <c r="G2613" s="172">
        <v>9</v>
      </c>
      <c r="H2613" s="175"/>
      <c r="I2613" s="57" t="str">
        <f t="shared" si="519"/>
        <v>Q2</v>
      </c>
      <c r="J2613" s="175" t="s">
        <v>2499</v>
      </c>
      <c r="K2613" s="175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20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78" t="str">
        <f t="shared" si="530"/>
        <v>1.13</v>
      </c>
      <c r="Z2613" s="26">
        <f t="shared" si="521"/>
        <v>1075500</v>
      </c>
      <c r="AA2613" s="16">
        <v>1.077</v>
      </c>
      <c r="AB2613" s="35">
        <f t="shared" si="522"/>
        <v>1025056.1946902656</v>
      </c>
      <c r="AC2613" s="27">
        <f t="shared" si="523"/>
        <v>158678.6989380531</v>
      </c>
      <c r="AD2613" s="174">
        <v>0.15479999999999999</v>
      </c>
      <c r="AE2613" s="173">
        <f t="shared" si="524"/>
        <v>0</v>
      </c>
      <c r="AF2613" s="173" t="str">
        <f>IF(AND(COUNTIFS($J$18:J2613,J2613)=1,AE2613=1),1,"")</f>
        <v/>
      </c>
      <c r="AG2613" s="173" t="str">
        <f>IF(C2613="","",IF(AND(COUNTIFS($J$18:J2613,J2613)=1,C2613&lt;&gt;""),1,""))</f>
        <v/>
      </c>
      <c r="AH2613" s="173" t="str">
        <f>IF(G2613="","",IF(AND(COUNTIFS($J$18:J2613,J2613)=1,G2613&lt;&gt;""),1,""))</f>
        <v/>
      </c>
      <c r="AI2613" s="28">
        <f t="shared" si="525"/>
        <v>26078226.463097349</v>
      </c>
      <c r="AJ2613" s="28">
        <f t="shared" si="526"/>
        <v>3137870.4427774516</v>
      </c>
      <c r="AK2613" s="29">
        <f t="shared" si="527"/>
        <v>0.12032530077218917</v>
      </c>
      <c r="AL2613" s="25"/>
      <c r="AM2613" s="25"/>
      <c r="AN2613" s="25"/>
      <c r="AO2613" s="25"/>
      <c r="AP2613" s="45" t="str">
        <f t="shared" si="528"/>
        <v>20239</v>
      </c>
      <c r="AQ2613" s="45" t="str">
        <f t="shared" si="529"/>
        <v>20239RMB</v>
      </c>
    </row>
    <row r="2614" spans="1:43" s="15" customFormat="1">
      <c r="A2614" s="16" t="s">
        <v>42</v>
      </c>
      <c r="B2614" s="172">
        <v>2023</v>
      </c>
      <c r="C2614" s="172">
        <v>5</v>
      </c>
      <c r="D2614" s="57" t="str">
        <f t="shared" si="518"/>
        <v>Q1</v>
      </c>
      <c r="E2614" s="16" t="s">
        <v>42</v>
      </c>
      <c r="F2614" s="172">
        <v>2023</v>
      </c>
      <c r="G2614" s="172">
        <v>9</v>
      </c>
      <c r="H2614" s="175"/>
      <c r="I2614" s="57" t="str">
        <f t="shared" si="519"/>
        <v>Q2</v>
      </c>
      <c r="J2614" s="175" t="s">
        <v>2499</v>
      </c>
      <c r="K2614" s="175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20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78" t="str">
        <f t="shared" si="530"/>
        <v>1.13</v>
      </c>
      <c r="Z2614" s="26">
        <f t="shared" si="521"/>
        <v>1075500</v>
      </c>
      <c r="AA2614" s="16">
        <v>1.077</v>
      </c>
      <c r="AB2614" s="35">
        <f t="shared" si="522"/>
        <v>1025056.1946902656</v>
      </c>
      <c r="AC2614" s="27">
        <f t="shared" si="523"/>
        <v>158678.6989380531</v>
      </c>
      <c r="AD2614" s="174">
        <v>0.15479999999999999</v>
      </c>
      <c r="AE2614" s="173">
        <f t="shared" si="524"/>
        <v>0</v>
      </c>
      <c r="AF2614" s="173" t="str">
        <f>IF(AND(COUNTIFS($J$18:J2614,J2614)=1,AE2614=1),1,"")</f>
        <v/>
      </c>
      <c r="AG2614" s="173" t="str">
        <f>IF(C2614="","",IF(AND(COUNTIFS($J$18:J2614,J2614)=1,C2614&lt;&gt;""),1,""))</f>
        <v/>
      </c>
      <c r="AH2614" s="173" t="str">
        <f>IF(G2614="","",IF(AND(COUNTIFS($J$18:J2614,J2614)=1,G2614&lt;&gt;""),1,""))</f>
        <v/>
      </c>
      <c r="AI2614" s="28">
        <f t="shared" si="525"/>
        <v>26078226.463097349</v>
      </c>
      <c r="AJ2614" s="28">
        <f t="shared" si="526"/>
        <v>3137870.4427774516</v>
      </c>
      <c r="AK2614" s="29">
        <f t="shared" si="527"/>
        <v>0.12032530077218917</v>
      </c>
      <c r="AL2614" s="25"/>
      <c r="AM2614" s="25"/>
      <c r="AN2614" s="25"/>
      <c r="AO2614" s="25"/>
      <c r="AP2614" s="45" t="str">
        <f t="shared" si="528"/>
        <v>20239</v>
      </c>
      <c r="AQ2614" s="45" t="str">
        <f t="shared" si="529"/>
        <v>20239RMB</v>
      </c>
    </row>
    <row r="2615" spans="1:43" s="15" customFormat="1" ht="26.4">
      <c r="A2615" s="16" t="s">
        <v>42</v>
      </c>
      <c r="B2615" s="172">
        <v>2023</v>
      </c>
      <c r="C2615" s="172">
        <v>5</v>
      </c>
      <c r="D2615" s="57" t="str">
        <f t="shared" si="518"/>
        <v>Q1</v>
      </c>
      <c r="E2615" s="16" t="s">
        <v>42</v>
      </c>
      <c r="F2615" s="172">
        <v>2023</v>
      </c>
      <c r="G2615" s="172">
        <v>9</v>
      </c>
      <c r="H2615" s="175"/>
      <c r="I2615" s="57" t="str">
        <f t="shared" si="519"/>
        <v>Q2</v>
      </c>
      <c r="J2615" s="175" t="s">
        <v>2499</v>
      </c>
      <c r="K2615" s="175" t="s">
        <v>390</v>
      </c>
      <c r="L2615" s="25" t="s">
        <v>2500</v>
      </c>
      <c r="M2615" s="16" t="s">
        <v>354</v>
      </c>
      <c r="N2615" s="16">
        <v>0</v>
      </c>
      <c r="O2615" s="16">
        <v>512</v>
      </c>
      <c r="P2615" s="57" t="str">
        <f t="shared" si="520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78" t="str">
        <f t="shared" si="530"/>
        <v>1.13</v>
      </c>
      <c r="Z2615" s="26">
        <f t="shared" si="521"/>
        <v>128000</v>
      </c>
      <c r="AA2615" s="16">
        <v>1.077</v>
      </c>
      <c r="AB2615" s="35">
        <f t="shared" si="522"/>
        <v>121996.46017699115</v>
      </c>
      <c r="AC2615" s="27">
        <f t="shared" si="523"/>
        <v>18885.052035398228</v>
      </c>
      <c r="AD2615" s="174">
        <v>0.15479999999999999</v>
      </c>
      <c r="AE2615" s="173">
        <f t="shared" si="524"/>
        <v>0</v>
      </c>
      <c r="AF2615" s="173" t="str">
        <f>IF(AND(COUNTIFS($J$18:J2615,J2615)=1,AE2615=1),1,"")</f>
        <v/>
      </c>
      <c r="AG2615" s="173" t="str">
        <f>IF(C2615="","",IF(AND(COUNTIFS($J$18:J2615,J2615)=1,C2615&lt;&gt;""),1,""))</f>
        <v/>
      </c>
      <c r="AH2615" s="173" t="str">
        <f>IF(G2615="","",IF(AND(COUNTIFS($J$18:J2615,J2615)=1,G2615&lt;&gt;""),1,""))</f>
        <v/>
      </c>
      <c r="AI2615" s="28">
        <f t="shared" si="525"/>
        <v>26078226.463097349</v>
      </c>
      <c r="AJ2615" s="28">
        <f t="shared" si="526"/>
        <v>3137870.4427774516</v>
      </c>
      <c r="AK2615" s="29">
        <f t="shared" si="527"/>
        <v>0.12032530077218917</v>
      </c>
      <c r="AL2615" s="25"/>
      <c r="AM2615" s="25"/>
      <c r="AN2615" s="25"/>
      <c r="AO2615" s="25"/>
      <c r="AP2615" s="45" t="str">
        <f t="shared" si="528"/>
        <v>20239</v>
      </c>
      <c r="AQ2615" s="45" t="str">
        <f t="shared" si="529"/>
        <v>20239RMB</v>
      </c>
    </row>
    <row r="2616" spans="1:43" s="15" customFormat="1">
      <c r="A2616" s="16" t="s">
        <v>42</v>
      </c>
      <c r="B2616" s="172">
        <v>2023</v>
      </c>
      <c r="C2616" s="172">
        <v>6</v>
      </c>
      <c r="D2616" s="57" t="str">
        <f t="shared" si="518"/>
        <v>Q1</v>
      </c>
      <c r="E2616" s="16" t="s">
        <v>42</v>
      </c>
      <c r="F2616" s="172">
        <v>2023</v>
      </c>
      <c r="G2616" s="172">
        <v>9</v>
      </c>
      <c r="H2616" s="175"/>
      <c r="I2616" s="57" t="str">
        <f t="shared" si="519"/>
        <v>Q2</v>
      </c>
      <c r="J2616" s="175" t="s">
        <v>2501</v>
      </c>
      <c r="K2616" s="175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20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78" t="str">
        <f t="shared" si="530"/>
        <v>1.13</v>
      </c>
      <c r="Z2616" s="26">
        <f t="shared" si="521"/>
        <v>1716155.3</v>
      </c>
      <c r="AA2616" s="16">
        <v>1.077</v>
      </c>
      <c r="AB2616" s="35">
        <f t="shared" si="522"/>
        <v>1635663.0602654868</v>
      </c>
      <c r="AC2616" s="27">
        <f t="shared" si="523"/>
        <v>229647.09366127435</v>
      </c>
      <c r="AD2616" s="174">
        <v>0.1404</v>
      </c>
      <c r="AE2616" s="173">
        <f t="shared" si="524"/>
        <v>0</v>
      </c>
      <c r="AF2616" s="173" t="str">
        <f>IF(AND(COUNTIFS($J$18:J2616,J2616)=1,AE2616=1),1,"")</f>
        <v/>
      </c>
      <c r="AG2616" s="173">
        <f>IF(C2616="","",IF(AND(COUNTIFS($J$18:J2616,J2616)=1,C2616&lt;&gt;""),1,""))</f>
        <v>1</v>
      </c>
      <c r="AH2616" s="173">
        <f>IF(G2616="","",IF(AND(COUNTIFS($J$18:J2616,J2616)=1,G2616&lt;&gt;""),1,""))</f>
        <v>1</v>
      </c>
      <c r="AI2616" s="28">
        <f t="shared" si="525"/>
        <v>26078226.463097349</v>
      </c>
      <c r="AJ2616" s="28">
        <f t="shared" si="526"/>
        <v>3137870.4427774516</v>
      </c>
      <c r="AK2616" s="29">
        <f t="shared" si="527"/>
        <v>0.12032530077218917</v>
      </c>
      <c r="AL2616" s="25"/>
      <c r="AM2616" s="25"/>
      <c r="AN2616" s="25"/>
      <c r="AO2616" s="25"/>
      <c r="AP2616" s="45" t="str">
        <f t="shared" si="528"/>
        <v>20239</v>
      </c>
      <c r="AQ2616" s="45" t="str">
        <f t="shared" si="529"/>
        <v>20239RMB</v>
      </c>
    </row>
    <row r="2617" spans="1:43" s="15" customFormat="1">
      <c r="A2617" s="16" t="s">
        <v>42</v>
      </c>
      <c r="B2617" s="172">
        <v>2023</v>
      </c>
      <c r="C2617" s="172">
        <v>6</v>
      </c>
      <c r="D2617" s="57" t="str">
        <f t="shared" si="518"/>
        <v>Q1</v>
      </c>
      <c r="E2617" s="16" t="s">
        <v>42</v>
      </c>
      <c r="F2617" s="172">
        <v>2023</v>
      </c>
      <c r="G2617" s="172">
        <v>9</v>
      </c>
      <c r="H2617" s="175"/>
      <c r="I2617" s="57" t="str">
        <f t="shared" si="519"/>
        <v>Q2</v>
      </c>
      <c r="J2617" s="175" t="s">
        <v>2501</v>
      </c>
      <c r="K2617" s="175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20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78" t="str">
        <f t="shared" si="530"/>
        <v>1.13</v>
      </c>
      <c r="Z2617" s="26">
        <f t="shared" si="521"/>
        <v>1716155.3</v>
      </c>
      <c r="AA2617" s="16">
        <v>1.077</v>
      </c>
      <c r="AB2617" s="35">
        <f t="shared" si="522"/>
        <v>1635663.0602654868</v>
      </c>
      <c r="AC2617" s="27">
        <f t="shared" si="523"/>
        <v>229647.09366127435</v>
      </c>
      <c r="AD2617" s="174">
        <v>0.1404</v>
      </c>
      <c r="AE2617" s="173">
        <f t="shared" si="524"/>
        <v>0</v>
      </c>
      <c r="AF2617" s="173" t="str">
        <f>IF(AND(COUNTIFS($J$18:J2617,J2617)=1,AE2617=1),1,"")</f>
        <v/>
      </c>
      <c r="AG2617" s="173" t="str">
        <f>IF(C2617="","",IF(AND(COUNTIFS($J$18:J2617,J2617)=1,C2617&lt;&gt;""),1,""))</f>
        <v/>
      </c>
      <c r="AH2617" s="173" t="str">
        <f>IF(G2617="","",IF(AND(COUNTIFS($J$18:J2617,J2617)=1,G2617&lt;&gt;""),1,""))</f>
        <v/>
      </c>
      <c r="AI2617" s="28">
        <f t="shared" si="525"/>
        <v>26078226.463097349</v>
      </c>
      <c r="AJ2617" s="28">
        <f t="shared" si="526"/>
        <v>3137870.4427774516</v>
      </c>
      <c r="AK2617" s="29">
        <f t="shared" si="527"/>
        <v>0.12032530077218917</v>
      </c>
      <c r="AL2617" s="25"/>
      <c r="AM2617" s="25"/>
      <c r="AN2617" s="25"/>
      <c r="AO2617" s="25"/>
      <c r="AP2617" s="45" t="str">
        <f t="shared" si="528"/>
        <v>20239</v>
      </c>
      <c r="AQ2617" s="45" t="str">
        <f t="shared" si="529"/>
        <v>20239RMB</v>
      </c>
    </row>
    <row r="2618" spans="1:43" s="15" customFormat="1">
      <c r="A2618" s="16" t="s">
        <v>42</v>
      </c>
      <c r="B2618" s="172">
        <v>2023</v>
      </c>
      <c r="C2618" s="172">
        <v>6</v>
      </c>
      <c r="D2618" s="57" t="str">
        <f t="shared" si="518"/>
        <v>Q1</v>
      </c>
      <c r="E2618" s="16" t="s">
        <v>42</v>
      </c>
      <c r="F2618" s="172">
        <v>2023</v>
      </c>
      <c r="G2618" s="172">
        <v>9</v>
      </c>
      <c r="H2618" s="175"/>
      <c r="I2618" s="57" t="str">
        <f t="shared" si="519"/>
        <v>Q2</v>
      </c>
      <c r="J2618" s="175" t="s">
        <v>2501</v>
      </c>
      <c r="K2618" s="175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20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78" t="str">
        <f t="shared" si="530"/>
        <v>1.13</v>
      </c>
      <c r="Z2618" s="26">
        <f t="shared" si="521"/>
        <v>1716155.3</v>
      </c>
      <c r="AA2618" s="16">
        <v>1.077</v>
      </c>
      <c r="AB2618" s="35">
        <f t="shared" si="522"/>
        <v>1635663.0602654868</v>
      </c>
      <c r="AC2618" s="27">
        <f t="shared" si="523"/>
        <v>229647.09366127435</v>
      </c>
      <c r="AD2618" s="174">
        <v>0.1404</v>
      </c>
      <c r="AE2618" s="173">
        <f t="shared" si="524"/>
        <v>0</v>
      </c>
      <c r="AF2618" s="173" t="str">
        <f>IF(AND(COUNTIFS($J$18:J2618,J2618)=1,AE2618=1),1,"")</f>
        <v/>
      </c>
      <c r="AG2618" s="173" t="str">
        <f>IF(C2618="","",IF(AND(COUNTIFS($J$18:J2618,J2618)=1,C2618&lt;&gt;""),1,""))</f>
        <v/>
      </c>
      <c r="AH2618" s="173" t="str">
        <f>IF(G2618="","",IF(AND(COUNTIFS($J$18:J2618,J2618)=1,G2618&lt;&gt;""),1,""))</f>
        <v/>
      </c>
      <c r="AI2618" s="28">
        <f t="shared" si="525"/>
        <v>26078226.463097349</v>
      </c>
      <c r="AJ2618" s="28">
        <f t="shared" si="526"/>
        <v>3137870.4427774516</v>
      </c>
      <c r="AK2618" s="29">
        <f t="shared" si="527"/>
        <v>0.12032530077218917</v>
      </c>
      <c r="AL2618" s="25"/>
      <c r="AM2618" s="25"/>
      <c r="AN2618" s="25"/>
      <c r="AO2618" s="25"/>
      <c r="AP2618" s="45" t="str">
        <f t="shared" si="528"/>
        <v>20239</v>
      </c>
      <c r="AQ2618" s="45" t="str">
        <f t="shared" si="529"/>
        <v>20239RMB</v>
      </c>
    </row>
    <row r="2619" spans="1:43" s="15" customFormat="1">
      <c r="A2619" s="16" t="s">
        <v>42</v>
      </c>
      <c r="B2619" s="172">
        <v>2023</v>
      </c>
      <c r="C2619" s="172">
        <v>6</v>
      </c>
      <c r="D2619" s="57" t="str">
        <f t="shared" si="518"/>
        <v>Q1</v>
      </c>
      <c r="E2619" s="16" t="s">
        <v>42</v>
      </c>
      <c r="F2619" s="172">
        <v>2023</v>
      </c>
      <c r="G2619" s="172">
        <v>9</v>
      </c>
      <c r="H2619" s="175"/>
      <c r="I2619" s="57" t="str">
        <f t="shared" si="519"/>
        <v>Q2</v>
      </c>
      <c r="J2619" s="175" t="s">
        <v>2502</v>
      </c>
      <c r="K2619" s="175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20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78" t="str">
        <f t="shared" si="530"/>
        <v>1</v>
      </c>
      <c r="Z2619" s="26">
        <f t="shared" si="521"/>
        <v>58000</v>
      </c>
      <c r="AA2619" s="16">
        <v>7.8</v>
      </c>
      <c r="AB2619" s="35">
        <f t="shared" si="522"/>
        <v>452400</v>
      </c>
      <c r="AC2619" s="27">
        <f t="shared" si="523"/>
        <v>89665.68</v>
      </c>
      <c r="AD2619" s="174">
        <v>0.19819999999999999</v>
      </c>
      <c r="AE2619" s="173">
        <f t="shared" si="524"/>
        <v>0</v>
      </c>
      <c r="AF2619" s="173" t="str">
        <f>IF(AND(COUNTIFS($J$18:J2619,J2619)=1,AE2619=1),1,"")</f>
        <v/>
      </c>
      <c r="AG2619" s="173">
        <f>IF(C2619="","",IF(AND(COUNTIFS($J$18:J2619,J2619)=1,C2619&lt;&gt;""),1,""))</f>
        <v>1</v>
      </c>
      <c r="AH2619" s="173">
        <f>IF(G2619="","",IF(AND(COUNTIFS($J$18:J2619,J2619)=1,G2619&lt;&gt;""),1,""))</f>
        <v>1</v>
      </c>
      <c r="AI2619" s="28">
        <f t="shared" si="525"/>
        <v>26078226.463097349</v>
      </c>
      <c r="AJ2619" s="28">
        <f t="shared" si="526"/>
        <v>3137870.4427774516</v>
      </c>
      <c r="AK2619" s="29">
        <f t="shared" si="527"/>
        <v>0.12032530077218917</v>
      </c>
      <c r="AL2619" s="25"/>
      <c r="AM2619" s="25"/>
      <c r="AN2619" s="25"/>
      <c r="AO2619" s="25"/>
      <c r="AP2619" s="45" t="str">
        <f t="shared" si="528"/>
        <v>20239</v>
      </c>
      <c r="AQ2619" s="45" t="str">
        <f t="shared" si="529"/>
        <v>20239USD</v>
      </c>
    </row>
    <row r="2620" spans="1:43" s="15" customFormat="1">
      <c r="A2620" s="16" t="s">
        <v>42</v>
      </c>
      <c r="B2620" s="172">
        <v>2023</v>
      </c>
      <c r="C2620" s="172">
        <v>7</v>
      </c>
      <c r="D2620" s="57" t="str">
        <f t="shared" si="518"/>
        <v>Q2</v>
      </c>
      <c r="E2620" s="16" t="s">
        <v>42</v>
      </c>
      <c r="F2620" s="172">
        <v>2023</v>
      </c>
      <c r="G2620" s="172">
        <v>9</v>
      </c>
      <c r="H2620" s="175"/>
      <c r="I2620" s="57" t="str">
        <f t="shared" si="519"/>
        <v>Q2</v>
      </c>
      <c r="J2620" s="175" t="s">
        <v>2503</v>
      </c>
      <c r="K2620" s="175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20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78" t="str">
        <f t="shared" si="530"/>
        <v>1.13</v>
      </c>
      <c r="Z2620" s="26">
        <f t="shared" si="521"/>
        <v>460000</v>
      </c>
      <c r="AA2620" s="16">
        <v>1.077</v>
      </c>
      <c r="AB2620" s="35">
        <f t="shared" si="522"/>
        <v>438424.77876106196</v>
      </c>
      <c r="AC2620" s="27">
        <f t="shared" si="523"/>
        <v>39940.497345132746</v>
      </c>
      <c r="AD2620" s="174">
        <v>9.11E-2</v>
      </c>
      <c r="AE2620" s="173">
        <f t="shared" si="524"/>
        <v>0</v>
      </c>
      <c r="AF2620" s="173" t="str">
        <f>IF(AND(COUNTIFS($J$18:J2620,J2620)=1,AE2620=1),1,"")</f>
        <v/>
      </c>
      <c r="AG2620" s="173">
        <f>IF(C2620="","",IF(AND(COUNTIFS($J$18:J2620,J2620)=1,C2620&lt;&gt;""),1,""))</f>
        <v>1</v>
      </c>
      <c r="AH2620" s="173">
        <f>IF(G2620="","",IF(AND(COUNTIFS($J$18:J2620,J2620)=1,G2620&lt;&gt;""),1,""))</f>
        <v>1</v>
      </c>
      <c r="AI2620" s="28">
        <f t="shared" si="525"/>
        <v>26078226.463097349</v>
      </c>
      <c r="AJ2620" s="28">
        <f t="shared" si="526"/>
        <v>3137870.4427774516</v>
      </c>
      <c r="AK2620" s="29">
        <f t="shared" si="527"/>
        <v>0.12032530077218917</v>
      </c>
      <c r="AL2620" s="25"/>
      <c r="AM2620" s="25"/>
      <c r="AN2620" s="25"/>
      <c r="AO2620" s="25"/>
      <c r="AP2620" s="45" t="str">
        <f t="shared" si="528"/>
        <v>20239</v>
      </c>
      <c r="AQ2620" s="45" t="str">
        <f t="shared" si="529"/>
        <v>20239RMB</v>
      </c>
    </row>
    <row r="2621" spans="1:43" s="15" customFormat="1">
      <c r="A2621" s="16" t="s">
        <v>42</v>
      </c>
      <c r="B2621" s="172">
        <v>2023</v>
      </c>
      <c r="C2621" s="172">
        <v>7</v>
      </c>
      <c r="D2621" s="57" t="str">
        <f t="shared" si="518"/>
        <v>Q2</v>
      </c>
      <c r="E2621" s="16" t="s">
        <v>42</v>
      </c>
      <c r="F2621" s="172">
        <v>2023</v>
      </c>
      <c r="G2621" s="172">
        <v>9</v>
      </c>
      <c r="H2621" s="175"/>
      <c r="I2621" s="57" t="str">
        <f t="shared" si="519"/>
        <v>Q2</v>
      </c>
      <c r="J2621" s="175" t="s">
        <v>2503</v>
      </c>
      <c r="K2621" s="175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20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78" t="str">
        <f t="shared" si="530"/>
        <v>1.13</v>
      </c>
      <c r="Z2621" s="26">
        <f t="shared" si="521"/>
        <v>460000</v>
      </c>
      <c r="AA2621" s="16">
        <v>1.077</v>
      </c>
      <c r="AB2621" s="35">
        <f t="shared" si="522"/>
        <v>438424.77876106196</v>
      </c>
      <c r="AC2621" s="27">
        <f t="shared" si="523"/>
        <v>39940.497345132746</v>
      </c>
      <c r="AD2621" s="174">
        <v>9.11E-2</v>
      </c>
      <c r="AE2621" s="173">
        <f t="shared" si="524"/>
        <v>0</v>
      </c>
      <c r="AF2621" s="173" t="str">
        <f>IF(AND(COUNTIFS($J$18:J2621,J2621)=1,AE2621=1),1,"")</f>
        <v/>
      </c>
      <c r="AG2621" s="173" t="str">
        <f>IF(C2621="","",IF(AND(COUNTIFS($J$18:J2621,J2621)=1,C2621&lt;&gt;""),1,""))</f>
        <v/>
      </c>
      <c r="AH2621" s="173" t="str">
        <f>IF(G2621="","",IF(AND(COUNTIFS($J$18:J2621,J2621)=1,G2621&lt;&gt;""),1,""))</f>
        <v/>
      </c>
      <c r="AI2621" s="28">
        <f t="shared" si="525"/>
        <v>26078226.463097349</v>
      </c>
      <c r="AJ2621" s="28">
        <f t="shared" si="526"/>
        <v>3137870.4427774516</v>
      </c>
      <c r="AK2621" s="29">
        <f t="shared" si="527"/>
        <v>0.12032530077218917</v>
      </c>
      <c r="AL2621" s="25"/>
      <c r="AM2621" s="25"/>
      <c r="AN2621" s="25"/>
      <c r="AO2621" s="25"/>
      <c r="AP2621" s="45" t="str">
        <f t="shared" si="528"/>
        <v>20239</v>
      </c>
      <c r="AQ2621" s="45" t="str">
        <f t="shared" si="529"/>
        <v>20239RMB</v>
      </c>
    </row>
    <row r="2622" spans="1:43" s="15" customFormat="1">
      <c r="A2622" s="16" t="s">
        <v>42</v>
      </c>
      <c r="B2622" s="172">
        <v>2023</v>
      </c>
      <c r="C2622" s="172">
        <v>7</v>
      </c>
      <c r="D2622" s="57" t="str">
        <f t="shared" si="518"/>
        <v>Q2</v>
      </c>
      <c r="E2622" s="16" t="s">
        <v>42</v>
      </c>
      <c r="F2622" s="172">
        <v>2023</v>
      </c>
      <c r="G2622" s="172">
        <v>9</v>
      </c>
      <c r="H2622" s="175"/>
      <c r="I2622" s="57" t="str">
        <f t="shared" si="519"/>
        <v>Q2</v>
      </c>
      <c r="J2622" s="175" t="s">
        <v>2503</v>
      </c>
      <c r="K2622" s="175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20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78" t="str">
        <f t="shared" si="530"/>
        <v>1.13</v>
      </c>
      <c r="Z2622" s="26">
        <f t="shared" si="521"/>
        <v>771800</v>
      </c>
      <c r="AA2622" s="16">
        <v>1.077</v>
      </c>
      <c r="AB2622" s="35">
        <f t="shared" si="522"/>
        <v>735600.53097345144</v>
      </c>
      <c r="AC2622" s="27">
        <f t="shared" si="523"/>
        <v>67013.208371681423</v>
      </c>
      <c r="AD2622" s="174">
        <v>9.11E-2</v>
      </c>
      <c r="AE2622" s="173">
        <f t="shared" si="524"/>
        <v>0</v>
      </c>
      <c r="AF2622" s="173" t="str">
        <f>IF(AND(COUNTIFS($J$18:J2622,J2622)=1,AE2622=1),1,"")</f>
        <v/>
      </c>
      <c r="AG2622" s="173" t="str">
        <f>IF(C2622="","",IF(AND(COUNTIFS($J$18:J2622,J2622)=1,C2622&lt;&gt;""),1,""))</f>
        <v/>
      </c>
      <c r="AH2622" s="173" t="str">
        <f>IF(G2622="","",IF(AND(COUNTIFS($J$18:J2622,J2622)=1,G2622&lt;&gt;""),1,""))</f>
        <v/>
      </c>
      <c r="AI2622" s="28">
        <f t="shared" si="525"/>
        <v>26078226.463097349</v>
      </c>
      <c r="AJ2622" s="28">
        <f t="shared" si="526"/>
        <v>3137870.4427774516</v>
      </c>
      <c r="AK2622" s="29">
        <f t="shared" si="527"/>
        <v>0.12032530077218917</v>
      </c>
      <c r="AL2622" s="25"/>
      <c r="AM2622" s="25"/>
      <c r="AN2622" s="25"/>
      <c r="AO2622" s="25"/>
      <c r="AP2622" s="45" t="str">
        <f t="shared" si="528"/>
        <v>20239</v>
      </c>
      <c r="AQ2622" s="45" t="str">
        <f t="shared" si="529"/>
        <v>20239RMB</v>
      </c>
    </row>
    <row r="2623" spans="1:43" s="15" customFormat="1">
      <c r="A2623" s="16" t="s">
        <v>42</v>
      </c>
      <c r="B2623" s="172">
        <v>2023</v>
      </c>
      <c r="C2623" s="172">
        <v>7</v>
      </c>
      <c r="D2623" s="57" t="str">
        <f t="shared" si="518"/>
        <v>Q2</v>
      </c>
      <c r="E2623" s="16" t="s">
        <v>42</v>
      </c>
      <c r="F2623" s="172">
        <v>2023</v>
      </c>
      <c r="G2623" s="172">
        <v>9</v>
      </c>
      <c r="H2623" s="175"/>
      <c r="I2623" s="57" t="str">
        <f t="shared" si="519"/>
        <v>Q2</v>
      </c>
      <c r="J2623" s="175" t="s">
        <v>2503</v>
      </c>
      <c r="K2623" s="175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20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78" t="str">
        <f t="shared" si="530"/>
        <v>1.13</v>
      </c>
      <c r="Z2623" s="26">
        <f t="shared" si="521"/>
        <v>771800</v>
      </c>
      <c r="AA2623" s="16">
        <v>1.077</v>
      </c>
      <c r="AB2623" s="35">
        <f t="shared" si="522"/>
        <v>735600.53097345144</v>
      </c>
      <c r="AC2623" s="27">
        <f t="shared" si="523"/>
        <v>67013.208371681423</v>
      </c>
      <c r="AD2623" s="174">
        <v>9.11E-2</v>
      </c>
      <c r="AE2623" s="173">
        <f t="shared" si="524"/>
        <v>0</v>
      </c>
      <c r="AF2623" s="173" t="str">
        <f>IF(AND(COUNTIFS($J$18:J2623,J2623)=1,AE2623=1),1,"")</f>
        <v/>
      </c>
      <c r="AG2623" s="173" t="str">
        <f>IF(C2623="","",IF(AND(COUNTIFS($J$18:J2623,J2623)=1,C2623&lt;&gt;""),1,""))</f>
        <v/>
      </c>
      <c r="AH2623" s="173" t="str">
        <f>IF(G2623="","",IF(AND(COUNTIFS($J$18:J2623,J2623)=1,G2623&lt;&gt;""),1,""))</f>
        <v/>
      </c>
      <c r="AI2623" s="28">
        <f t="shared" si="525"/>
        <v>26078226.463097349</v>
      </c>
      <c r="AJ2623" s="28">
        <f t="shared" si="526"/>
        <v>3137870.4427774516</v>
      </c>
      <c r="AK2623" s="29">
        <f t="shared" si="527"/>
        <v>0.12032530077218917</v>
      </c>
      <c r="AL2623" s="25"/>
      <c r="AM2623" s="25"/>
      <c r="AN2623" s="25"/>
      <c r="AO2623" s="25"/>
      <c r="AP2623" s="45" t="str">
        <f t="shared" si="528"/>
        <v>20239</v>
      </c>
      <c r="AQ2623" s="45" t="str">
        <f t="shared" si="529"/>
        <v>20239RMB</v>
      </c>
    </row>
    <row r="2624" spans="1:43" s="15" customFormat="1">
      <c r="A2624" s="16" t="s">
        <v>42</v>
      </c>
      <c r="B2624" s="172">
        <v>2023</v>
      </c>
      <c r="C2624" s="172">
        <v>7</v>
      </c>
      <c r="D2624" s="57" t="str">
        <f t="shared" si="518"/>
        <v>Q2</v>
      </c>
      <c r="E2624" s="16" t="s">
        <v>42</v>
      </c>
      <c r="F2624" s="172">
        <v>2023</v>
      </c>
      <c r="G2624" s="172">
        <v>9</v>
      </c>
      <c r="H2624" s="175"/>
      <c r="I2624" s="57" t="str">
        <f t="shared" si="519"/>
        <v>Q2</v>
      </c>
      <c r="J2624" s="175" t="s">
        <v>2503</v>
      </c>
      <c r="K2624" s="175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20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78" t="str">
        <f t="shared" si="530"/>
        <v>1.13</v>
      </c>
      <c r="Z2624" s="26">
        <f t="shared" si="521"/>
        <v>771800</v>
      </c>
      <c r="AA2624" s="16">
        <v>1.077</v>
      </c>
      <c r="AB2624" s="35">
        <f t="shared" si="522"/>
        <v>735600.53097345144</v>
      </c>
      <c r="AC2624" s="27">
        <f t="shared" si="523"/>
        <v>67013.208371681423</v>
      </c>
      <c r="AD2624" s="174">
        <v>9.11E-2</v>
      </c>
      <c r="AE2624" s="173">
        <f t="shared" si="524"/>
        <v>0</v>
      </c>
      <c r="AF2624" s="173" t="str">
        <f>IF(AND(COUNTIFS($J$18:J2624,J2624)=1,AE2624=1),1,"")</f>
        <v/>
      </c>
      <c r="AG2624" s="173" t="str">
        <f>IF(C2624="","",IF(AND(COUNTIFS($J$18:J2624,J2624)=1,C2624&lt;&gt;""),1,""))</f>
        <v/>
      </c>
      <c r="AH2624" s="173" t="str">
        <f>IF(G2624="","",IF(AND(COUNTIFS($J$18:J2624,J2624)=1,G2624&lt;&gt;""),1,""))</f>
        <v/>
      </c>
      <c r="AI2624" s="28">
        <f t="shared" si="525"/>
        <v>26078226.463097349</v>
      </c>
      <c r="AJ2624" s="28">
        <f t="shared" si="526"/>
        <v>3137870.4427774516</v>
      </c>
      <c r="AK2624" s="29">
        <f t="shared" si="527"/>
        <v>0.12032530077218917</v>
      </c>
      <c r="AL2624" s="25"/>
      <c r="AM2624" s="25"/>
      <c r="AN2624" s="25"/>
      <c r="AO2624" s="25"/>
      <c r="AP2624" s="45" t="str">
        <f t="shared" si="528"/>
        <v>20239</v>
      </c>
      <c r="AQ2624" s="45" t="str">
        <f t="shared" si="529"/>
        <v>20239RMB</v>
      </c>
    </row>
    <row r="2625" spans="1:43" s="15" customFormat="1">
      <c r="A2625" s="16" t="s">
        <v>42</v>
      </c>
      <c r="B2625" s="172">
        <v>2023</v>
      </c>
      <c r="C2625" s="172">
        <v>7</v>
      </c>
      <c r="D2625" s="57" t="str">
        <f t="shared" si="518"/>
        <v>Q2</v>
      </c>
      <c r="E2625" s="16" t="s">
        <v>42</v>
      </c>
      <c r="F2625" s="172">
        <v>2023</v>
      </c>
      <c r="G2625" s="172">
        <v>9</v>
      </c>
      <c r="H2625" s="175"/>
      <c r="I2625" s="57" t="str">
        <f t="shared" si="519"/>
        <v>Q2</v>
      </c>
      <c r="J2625" s="175" t="s">
        <v>2503</v>
      </c>
      <c r="K2625" s="175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20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78" t="str">
        <f t="shared" si="530"/>
        <v>1.13</v>
      </c>
      <c r="Z2625" s="26">
        <f t="shared" si="521"/>
        <v>771800</v>
      </c>
      <c r="AA2625" s="16">
        <v>1.077</v>
      </c>
      <c r="AB2625" s="35">
        <f t="shared" si="522"/>
        <v>735600.53097345144</v>
      </c>
      <c r="AC2625" s="27">
        <f t="shared" si="523"/>
        <v>67013.208371681423</v>
      </c>
      <c r="AD2625" s="174">
        <v>9.11E-2</v>
      </c>
      <c r="AE2625" s="173">
        <f t="shared" si="524"/>
        <v>0</v>
      </c>
      <c r="AF2625" s="173" t="str">
        <f>IF(AND(COUNTIFS($J$18:J2625,J2625)=1,AE2625=1),1,"")</f>
        <v/>
      </c>
      <c r="AG2625" s="173" t="str">
        <f>IF(C2625="","",IF(AND(COUNTIFS($J$18:J2625,J2625)=1,C2625&lt;&gt;""),1,""))</f>
        <v/>
      </c>
      <c r="AH2625" s="173" t="str">
        <f>IF(G2625="","",IF(AND(COUNTIFS($J$18:J2625,J2625)=1,G2625&lt;&gt;""),1,""))</f>
        <v/>
      </c>
      <c r="AI2625" s="28">
        <f t="shared" si="525"/>
        <v>26078226.463097349</v>
      </c>
      <c r="AJ2625" s="28">
        <f t="shared" si="526"/>
        <v>3137870.4427774516</v>
      </c>
      <c r="AK2625" s="29">
        <f t="shared" si="527"/>
        <v>0.12032530077218917</v>
      </c>
      <c r="AL2625" s="25"/>
      <c r="AM2625" s="25"/>
      <c r="AN2625" s="25"/>
      <c r="AO2625" s="25"/>
      <c r="AP2625" s="45" t="str">
        <f t="shared" si="528"/>
        <v>20239</v>
      </c>
      <c r="AQ2625" s="45" t="str">
        <f t="shared" si="529"/>
        <v>20239RMB</v>
      </c>
    </row>
    <row r="2626" spans="1:43" s="15" customFormat="1">
      <c r="A2626" s="16" t="s">
        <v>42</v>
      </c>
      <c r="B2626" s="172">
        <v>2023</v>
      </c>
      <c r="C2626" s="172">
        <v>7</v>
      </c>
      <c r="D2626" s="57" t="str">
        <f t="shared" si="518"/>
        <v>Q2</v>
      </c>
      <c r="E2626" s="16" t="s">
        <v>42</v>
      </c>
      <c r="F2626" s="172">
        <v>2023</v>
      </c>
      <c r="G2626" s="172">
        <v>9</v>
      </c>
      <c r="H2626" s="175"/>
      <c r="I2626" s="57" t="str">
        <f t="shared" si="519"/>
        <v>Q2</v>
      </c>
      <c r="J2626" s="175" t="s">
        <v>2503</v>
      </c>
      <c r="K2626" s="175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si="520"/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78" t="str">
        <f t="shared" si="530"/>
        <v>1.13</v>
      </c>
      <c r="Z2626" s="26">
        <f t="shared" si="521"/>
        <v>771800</v>
      </c>
      <c r="AA2626" s="16">
        <v>1.077</v>
      </c>
      <c r="AB2626" s="35">
        <f t="shared" si="522"/>
        <v>735600.53097345144</v>
      </c>
      <c r="AC2626" s="27">
        <f t="shared" si="523"/>
        <v>67013.208371681423</v>
      </c>
      <c r="AD2626" s="174">
        <v>9.11E-2</v>
      </c>
      <c r="AE2626" s="173">
        <f t="shared" si="524"/>
        <v>0</v>
      </c>
      <c r="AF2626" s="173" t="str">
        <f>IF(AND(COUNTIFS($J$18:J2626,J2626)=1,AE2626=1),1,"")</f>
        <v/>
      </c>
      <c r="AG2626" s="173" t="str">
        <f>IF(C2626="","",IF(AND(COUNTIFS($J$18:J2626,J2626)=1,C2626&lt;&gt;""),1,""))</f>
        <v/>
      </c>
      <c r="AH2626" s="173" t="str">
        <f>IF(G2626="","",IF(AND(COUNTIFS($J$18:J2626,J2626)=1,G2626&lt;&gt;""),1,""))</f>
        <v/>
      </c>
      <c r="AI2626" s="28">
        <f t="shared" si="525"/>
        <v>26078226.463097349</v>
      </c>
      <c r="AJ2626" s="28">
        <f t="shared" si="526"/>
        <v>3137870.4427774516</v>
      </c>
      <c r="AK2626" s="29">
        <f t="shared" si="527"/>
        <v>0.12032530077218917</v>
      </c>
      <c r="AL2626" s="25"/>
      <c r="AM2626" s="25"/>
      <c r="AN2626" s="25"/>
      <c r="AO2626" s="25"/>
      <c r="AP2626" s="45" t="str">
        <f t="shared" si="528"/>
        <v>20239</v>
      </c>
      <c r="AQ2626" s="45" t="str">
        <f t="shared" si="529"/>
        <v>20239RMB</v>
      </c>
    </row>
    <row r="2627" spans="1:43" s="15" customFormat="1">
      <c r="A2627" s="16" t="s">
        <v>42</v>
      </c>
      <c r="B2627" s="172">
        <v>2023</v>
      </c>
      <c r="C2627" s="172">
        <v>7</v>
      </c>
      <c r="D2627" s="57" t="str">
        <f t="shared" si="518"/>
        <v>Q2</v>
      </c>
      <c r="E2627" s="16" t="s">
        <v>42</v>
      </c>
      <c r="F2627" s="172">
        <v>2023</v>
      </c>
      <c r="G2627" s="172">
        <v>9</v>
      </c>
      <c r="H2627" s="175"/>
      <c r="I2627" s="57" t="str">
        <f t="shared" si="519"/>
        <v>Q2</v>
      </c>
      <c r="J2627" s="175" t="s">
        <v>2503</v>
      </c>
      <c r="K2627" s="175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0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78" t="str">
        <f t="shared" si="530"/>
        <v>1.13</v>
      </c>
      <c r="Z2627" s="26">
        <f t="shared" si="521"/>
        <v>771800</v>
      </c>
      <c r="AA2627" s="16">
        <v>1.077</v>
      </c>
      <c r="AB2627" s="35">
        <f t="shared" si="522"/>
        <v>735600.53097345144</v>
      </c>
      <c r="AC2627" s="27">
        <f t="shared" si="523"/>
        <v>67013.208371681423</v>
      </c>
      <c r="AD2627" s="174">
        <v>9.11E-2</v>
      </c>
      <c r="AE2627" s="173">
        <f t="shared" si="524"/>
        <v>0</v>
      </c>
      <c r="AF2627" s="173" t="str">
        <f>IF(AND(COUNTIFS($J$18:J2627,J2627)=1,AE2627=1),1,"")</f>
        <v/>
      </c>
      <c r="AG2627" s="173" t="str">
        <f>IF(C2627="","",IF(AND(COUNTIFS($J$18:J2627,J2627)=1,C2627&lt;&gt;""),1,""))</f>
        <v/>
      </c>
      <c r="AH2627" s="173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2">
        <v>2023</v>
      </c>
      <c r="C2628" s="172">
        <v>7</v>
      </c>
      <c r="D2628" s="57" t="str">
        <f t="shared" si="518"/>
        <v>Q2</v>
      </c>
      <c r="E2628" s="16" t="s">
        <v>42</v>
      </c>
      <c r="F2628" s="172">
        <v>2023</v>
      </c>
      <c r="G2628" s="172">
        <v>9</v>
      </c>
      <c r="H2628" s="175"/>
      <c r="I2628" s="57" t="str">
        <f t="shared" si="519"/>
        <v>Q2</v>
      </c>
      <c r="J2628" s="175" t="s">
        <v>2504</v>
      </c>
      <c r="K2628" s="175" t="s">
        <v>2505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0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78" t="str">
        <f t="shared" si="530"/>
        <v>1.13</v>
      </c>
      <c r="Z2628" s="26">
        <f t="shared" si="521"/>
        <v>523000</v>
      </c>
      <c r="AA2628" s="16">
        <v>1.077</v>
      </c>
      <c r="AB2628" s="35">
        <f t="shared" si="522"/>
        <v>498469.91150442482</v>
      </c>
      <c r="AC2628" s="27">
        <f t="shared" si="523"/>
        <v>69985.175575221248</v>
      </c>
      <c r="AD2628" s="174">
        <v>0.1404</v>
      </c>
      <c r="AE2628" s="173">
        <f t="shared" si="524"/>
        <v>1</v>
      </c>
      <c r="AF2628" s="173">
        <f>IF(AND(COUNTIFS($J$18:J2628,J2628)=1,AE2628=1),1,"")</f>
        <v>1</v>
      </c>
      <c r="AG2628" s="173">
        <f>IF(C2628="","",IF(AND(COUNTIFS($J$18:J2628,J2628)=1,C2628&lt;&gt;""),1,""))</f>
        <v>1</v>
      </c>
      <c r="AH2628" s="173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2">
        <v>2023</v>
      </c>
      <c r="C2629" s="172">
        <v>7</v>
      </c>
      <c r="D2629" s="57" t="str">
        <f t="shared" si="518"/>
        <v>Q2</v>
      </c>
      <c r="E2629" s="16" t="s">
        <v>42</v>
      </c>
      <c r="F2629" s="172">
        <v>2023</v>
      </c>
      <c r="G2629" s="172">
        <v>9</v>
      </c>
      <c r="H2629" s="175"/>
      <c r="I2629" s="57" t="str">
        <f t="shared" si="519"/>
        <v>Q2</v>
      </c>
      <c r="J2629" s="175" t="s">
        <v>2504</v>
      </c>
      <c r="K2629" s="175" t="s">
        <v>2505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0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78" t="str">
        <f t="shared" si="530"/>
        <v>1.13</v>
      </c>
      <c r="Z2629" s="26">
        <f t="shared" si="521"/>
        <v>523000</v>
      </c>
      <c r="AA2629" s="16">
        <v>1.077</v>
      </c>
      <c r="AB2629" s="35">
        <f t="shared" si="522"/>
        <v>498469.91150442482</v>
      </c>
      <c r="AC2629" s="27">
        <f t="shared" si="523"/>
        <v>69985.175575221248</v>
      </c>
      <c r="AD2629" s="174">
        <v>0.1404</v>
      </c>
      <c r="AE2629" s="173">
        <f t="shared" si="524"/>
        <v>1</v>
      </c>
      <c r="AF2629" s="173" t="str">
        <f>IF(AND(COUNTIFS($J$18:J2629,J2629)=1,AE2629=1),1,"")</f>
        <v/>
      </c>
      <c r="AG2629" s="173" t="str">
        <f>IF(C2629="","",IF(AND(COUNTIFS($J$18:J2629,J2629)=1,C2629&lt;&gt;""),1,""))</f>
        <v/>
      </c>
      <c r="AH2629" s="173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2">
        <v>2023</v>
      </c>
      <c r="C2630" s="172">
        <v>8</v>
      </c>
      <c r="D2630" s="57" t="str">
        <f t="shared" si="518"/>
        <v>Q2</v>
      </c>
      <c r="E2630" s="16" t="s">
        <v>42</v>
      </c>
      <c r="F2630" s="172">
        <v>2023</v>
      </c>
      <c r="G2630" s="172">
        <v>9</v>
      </c>
      <c r="H2630" s="175"/>
      <c r="I2630" s="57" t="str">
        <f t="shared" si="519"/>
        <v>Q2</v>
      </c>
      <c r="J2630" s="175" t="s">
        <v>2506</v>
      </c>
      <c r="K2630" s="175" t="s">
        <v>2313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0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78" t="str">
        <f t="shared" si="530"/>
        <v>1.13</v>
      </c>
      <c r="Z2630" s="26">
        <f t="shared" si="521"/>
        <v>440000</v>
      </c>
      <c r="AA2630" s="16">
        <v>1.077</v>
      </c>
      <c r="AB2630" s="35">
        <f t="shared" si="522"/>
        <v>419362.83185840712</v>
      </c>
      <c r="AC2630" s="27">
        <f t="shared" si="523"/>
        <v>57075.28141592921</v>
      </c>
      <c r="AD2630" s="174">
        <v>0.1361</v>
      </c>
      <c r="AE2630" s="173">
        <f t="shared" si="524"/>
        <v>1</v>
      </c>
      <c r="AF2630" s="173">
        <f>IF(AND(COUNTIFS($J$18:J2630,J2630)=1,AE2630=1),1,"")</f>
        <v>1</v>
      </c>
      <c r="AG2630" s="173">
        <f>IF(C2630="","",IF(AND(COUNTIFS($J$18:J2630,J2630)=1,C2630&lt;&gt;""),1,""))</f>
        <v>1</v>
      </c>
      <c r="AH2630" s="173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2">
        <v>2023</v>
      </c>
      <c r="C2631" s="172">
        <v>8</v>
      </c>
      <c r="D2631" s="57" t="str">
        <f t="shared" si="518"/>
        <v>Q2</v>
      </c>
      <c r="E2631" s="16" t="s">
        <v>42</v>
      </c>
      <c r="F2631" s="172">
        <v>2023</v>
      </c>
      <c r="G2631" s="172">
        <v>9</v>
      </c>
      <c r="H2631" s="175"/>
      <c r="I2631" s="57" t="str">
        <f t="shared" si="519"/>
        <v>Q2</v>
      </c>
      <c r="J2631" s="175" t="s">
        <v>2507</v>
      </c>
      <c r="K2631" s="175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0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78" t="str">
        <f t="shared" si="530"/>
        <v>1.13</v>
      </c>
      <c r="Z2631" s="26">
        <f t="shared" si="521"/>
        <v>670000</v>
      </c>
      <c r="AA2631" s="16">
        <v>1.077</v>
      </c>
      <c r="AB2631" s="35">
        <f t="shared" si="522"/>
        <v>638575.22123893816</v>
      </c>
      <c r="AC2631" s="27">
        <f t="shared" si="523"/>
        <v>65900.962831858415</v>
      </c>
      <c r="AD2631" s="174">
        <v>0.1032</v>
      </c>
      <c r="AE2631" s="173">
        <f t="shared" si="524"/>
        <v>1</v>
      </c>
      <c r="AF2631" s="173">
        <f>IF(AND(COUNTIFS($J$18:J2631,J2631)=1,AE2631=1),1,"")</f>
        <v>1</v>
      </c>
      <c r="AG2631" s="173">
        <f>IF(C2631="","",IF(AND(COUNTIFS($J$18:J2631,J2631)=1,C2631&lt;&gt;""),1,""))</f>
        <v>1</v>
      </c>
      <c r="AH2631" s="173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2">
        <v>2023</v>
      </c>
      <c r="C2632" s="172">
        <v>8</v>
      </c>
      <c r="D2632" s="57" t="str">
        <f t="shared" si="518"/>
        <v>Q2</v>
      </c>
      <c r="E2632" s="16" t="s">
        <v>42</v>
      </c>
      <c r="F2632" s="172">
        <v>2023</v>
      </c>
      <c r="G2632" s="172">
        <v>9</v>
      </c>
      <c r="H2632" s="175"/>
      <c r="I2632" s="57" t="str">
        <f t="shared" si="519"/>
        <v>Q2</v>
      </c>
      <c r="J2632" s="175" t="s">
        <v>2508</v>
      </c>
      <c r="K2632" s="175" t="s">
        <v>2509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0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78" t="str">
        <f t="shared" si="530"/>
        <v>1.13</v>
      </c>
      <c r="Z2632" s="26">
        <f t="shared" si="521"/>
        <v>655000</v>
      </c>
      <c r="AA2632" s="16">
        <v>1.077</v>
      </c>
      <c r="AB2632" s="35">
        <f t="shared" si="522"/>
        <v>624278.76106194698</v>
      </c>
      <c r="AC2632" s="27">
        <f t="shared" si="523"/>
        <v>60617.467699115055</v>
      </c>
      <c r="AD2632" s="174">
        <v>9.7100000000000006E-2</v>
      </c>
      <c r="AE2632" s="173">
        <f t="shared" si="524"/>
        <v>1</v>
      </c>
      <c r="AF2632" s="173">
        <f>IF(AND(COUNTIFS($J$18:J2632,J2632)=1,AE2632=1),1,"")</f>
        <v>1</v>
      </c>
      <c r="AG2632" s="173">
        <f>IF(C2632="","",IF(AND(COUNTIFS($J$18:J2632,J2632)=1,C2632&lt;&gt;""),1,""))</f>
        <v>1</v>
      </c>
      <c r="AH2632" s="173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2">
        <v>2023</v>
      </c>
      <c r="C2633" s="172">
        <v>9</v>
      </c>
      <c r="D2633" s="57" t="str">
        <f t="shared" si="518"/>
        <v>Q2</v>
      </c>
      <c r="E2633" s="16" t="s">
        <v>42</v>
      </c>
      <c r="F2633" s="172">
        <v>2023</v>
      </c>
      <c r="G2633" s="172">
        <v>9</v>
      </c>
      <c r="H2633" s="175"/>
      <c r="I2633" s="57" t="str">
        <f t="shared" si="519"/>
        <v>Q2</v>
      </c>
      <c r="J2633" s="175" t="s">
        <v>2510</v>
      </c>
      <c r="K2633" s="175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0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78" t="str">
        <f t="shared" si="530"/>
        <v>1.13</v>
      </c>
      <c r="Z2633" s="26">
        <f t="shared" si="521"/>
        <v>670000</v>
      </c>
      <c r="AA2633" s="16">
        <v>1.077</v>
      </c>
      <c r="AB2633" s="35">
        <f t="shared" si="522"/>
        <v>638575.22123893816</v>
      </c>
      <c r="AC2633" s="27">
        <f t="shared" si="523"/>
        <v>50511.30000000001</v>
      </c>
      <c r="AD2633" s="174">
        <v>7.9100000000000004E-2</v>
      </c>
      <c r="AE2633" s="173">
        <f t="shared" si="524"/>
        <v>0</v>
      </c>
      <c r="AF2633" s="173" t="str">
        <f>IF(AND(COUNTIFS($J$18:J2633,J2633)=1,AE2633=1),1,"")</f>
        <v/>
      </c>
      <c r="AG2633" s="173">
        <f>IF(C2633="","",IF(AND(COUNTIFS($J$18:J2633,J2633)=1,C2633&lt;&gt;""),1,""))</f>
        <v>1</v>
      </c>
      <c r="AH2633" s="173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2">
        <v>2023</v>
      </c>
      <c r="C2634" s="172">
        <v>9</v>
      </c>
      <c r="D2634" s="57" t="str">
        <f t="shared" si="518"/>
        <v>Q2</v>
      </c>
      <c r="E2634" s="16" t="s">
        <v>42</v>
      </c>
      <c r="F2634" s="172">
        <v>2023</v>
      </c>
      <c r="G2634" s="172">
        <v>9</v>
      </c>
      <c r="H2634" s="175"/>
      <c r="I2634" s="57" t="str">
        <f t="shared" si="519"/>
        <v>Q2</v>
      </c>
      <c r="J2634" s="175" t="s">
        <v>2510</v>
      </c>
      <c r="K2634" s="175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0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2511</v>
      </c>
      <c r="V2634" s="16" t="s">
        <v>67</v>
      </c>
      <c r="W2634" s="16" t="s">
        <v>96</v>
      </c>
      <c r="X2634" s="34">
        <v>11860000</v>
      </c>
      <c r="Y2634" s="178" t="str">
        <f t="shared" si="530"/>
        <v>1</v>
      </c>
      <c r="Z2634" s="26">
        <f t="shared" si="521"/>
        <v>11860000</v>
      </c>
      <c r="AA2634" s="16">
        <v>5.4899999999999997E-2</v>
      </c>
      <c r="AB2634" s="35">
        <f t="shared" si="522"/>
        <v>651114</v>
      </c>
      <c r="AC2634" s="27">
        <f t="shared" si="523"/>
        <v>66153.182399999991</v>
      </c>
      <c r="AD2634" s="174">
        <v>0.1016</v>
      </c>
      <c r="AE2634" s="173">
        <f t="shared" si="524"/>
        <v>0</v>
      </c>
      <c r="AF2634" s="173" t="str">
        <f>IF(AND(COUNTIFS($J$18:J2634,J2634)=1,AE2634=1),1,"")</f>
        <v/>
      </c>
      <c r="AG2634" s="173" t="str">
        <f>IF(C2634="","",IF(AND(COUNTIFS($J$18:J2634,J2634)=1,C2634&lt;&gt;""),1,""))</f>
        <v/>
      </c>
      <c r="AH2634" s="173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2">
        <v>2023</v>
      </c>
      <c r="C2635" s="172">
        <v>9</v>
      </c>
      <c r="D2635" s="57" t="str">
        <f t="shared" si="518"/>
        <v>Q2</v>
      </c>
      <c r="E2635" s="16" t="s">
        <v>42</v>
      </c>
      <c r="F2635" s="172">
        <v>2023</v>
      </c>
      <c r="G2635" s="172">
        <v>9</v>
      </c>
      <c r="H2635" s="175"/>
      <c r="I2635" s="57" t="str">
        <f t="shared" si="519"/>
        <v>Q2</v>
      </c>
      <c r="J2635" s="175" t="s">
        <v>2512</v>
      </c>
      <c r="K2635" s="175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0"/>
        <v>MAIN UNIT</v>
      </c>
      <c r="Q2635" s="16" t="s">
        <v>48</v>
      </c>
      <c r="R2635" s="16" t="s">
        <v>49</v>
      </c>
      <c r="S2635" s="16" t="s">
        <v>37</v>
      </c>
      <c r="T2635" s="16" t="s">
        <v>2513</v>
      </c>
      <c r="U2635" s="16" t="s">
        <v>2514</v>
      </c>
      <c r="V2635" s="16" t="s">
        <v>99</v>
      </c>
      <c r="W2635" s="16" t="s">
        <v>96</v>
      </c>
      <c r="X2635" s="34">
        <v>20000000</v>
      </c>
      <c r="Y2635" s="178" t="str">
        <f t="shared" si="530"/>
        <v>1</v>
      </c>
      <c r="Z2635" s="26">
        <f t="shared" si="521"/>
        <v>20000000</v>
      </c>
      <c r="AA2635" s="16">
        <v>5.4899999999999997E-2</v>
      </c>
      <c r="AB2635" s="35">
        <f t="shared" si="522"/>
        <v>1098000</v>
      </c>
      <c r="AC2635" s="27">
        <f t="shared" si="523"/>
        <v>92781</v>
      </c>
      <c r="AD2635" s="174">
        <v>8.4500000000000006E-2</v>
      </c>
      <c r="AE2635" s="173">
        <f t="shared" si="524"/>
        <v>0</v>
      </c>
      <c r="AF2635" s="173" t="str">
        <f>IF(AND(COUNTIFS($J$18:J2635,J2635)=1,AE2635=1),1,"")</f>
        <v/>
      </c>
      <c r="AG2635" s="173">
        <f>IF(C2635="","",IF(AND(COUNTIFS($J$18:J2635,J2635)=1,C2635&lt;&gt;""),1,""))</f>
        <v>1</v>
      </c>
      <c r="AH2635" s="173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2">
        <v>2023</v>
      </c>
      <c r="C2636" s="172">
        <v>9</v>
      </c>
      <c r="D2636" s="57" t="str">
        <f t="shared" si="518"/>
        <v>Q2</v>
      </c>
      <c r="E2636" s="16" t="s">
        <v>42</v>
      </c>
      <c r="F2636" s="172">
        <v>2023</v>
      </c>
      <c r="G2636" s="172">
        <v>9</v>
      </c>
      <c r="H2636" s="175"/>
      <c r="I2636" s="57" t="str">
        <f t="shared" si="519"/>
        <v>Q2</v>
      </c>
      <c r="J2636" s="175" t="s">
        <v>2512</v>
      </c>
      <c r="K2636" s="175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0"/>
        <v>MAIN UNIT</v>
      </c>
      <c r="Q2636" s="16" t="s">
        <v>48</v>
      </c>
      <c r="R2636" s="16" t="s">
        <v>49</v>
      </c>
      <c r="S2636" s="16" t="s">
        <v>37</v>
      </c>
      <c r="T2636" s="16" t="s">
        <v>2513</v>
      </c>
      <c r="U2636" s="16" t="s">
        <v>2514</v>
      </c>
      <c r="V2636" s="16" t="s">
        <v>99</v>
      </c>
      <c r="W2636" s="16" t="s">
        <v>96</v>
      </c>
      <c r="X2636" s="34">
        <v>20000000</v>
      </c>
      <c r="Y2636" s="178" t="str">
        <f t="shared" si="530"/>
        <v>1</v>
      </c>
      <c r="Z2636" s="26">
        <f t="shared" si="521"/>
        <v>20000000</v>
      </c>
      <c r="AA2636" s="16">
        <v>5.4899999999999997E-2</v>
      </c>
      <c r="AB2636" s="35">
        <f t="shared" si="522"/>
        <v>1098000</v>
      </c>
      <c r="AC2636" s="27">
        <f t="shared" si="523"/>
        <v>92781</v>
      </c>
      <c r="AD2636" s="174">
        <v>8.4500000000000006E-2</v>
      </c>
      <c r="AE2636" s="173">
        <f t="shared" si="524"/>
        <v>0</v>
      </c>
      <c r="AF2636" s="173" t="str">
        <f>IF(AND(COUNTIFS($J$18:J2636,J2636)=1,AE2636=1),1,"")</f>
        <v/>
      </c>
      <c r="AG2636" s="173" t="str">
        <f>IF(C2636="","",IF(AND(COUNTIFS($J$18:J2636,J2636)=1,C2636&lt;&gt;""),1,""))</f>
        <v/>
      </c>
      <c r="AH2636" s="173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2">
        <v>2023</v>
      </c>
      <c r="C2637" s="172">
        <v>9</v>
      </c>
      <c r="D2637" s="57" t="str">
        <f t="shared" si="518"/>
        <v>Q2</v>
      </c>
      <c r="E2637" s="16" t="s">
        <v>42</v>
      </c>
      <c r="F2637" s="172">
        <v>2023</v>
      </c>
      <c r="G2637" s="172">
        <v>9</v>
      </c>
      <c r="H2637" s="175"/>
      <c r="I2637" s="57" t="str">
        <f t="shared" si="519"/>
        <v>Q2</v>
      </c>
      <c r="J2637" s="175" t="s">
        <v>2512</v>
      </c>
      <c r="K2637" s="175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0"/>
        <v>MAIN UNIT</v>
      </c>
      <c r="Q2637" s="16" t="s">
        <v>48</v>
      </c>
      <c r="R2637" s="16" t="s">
        <v>49</v>
      </c>
      <c r="S2637" s="16" t="s">
        <v>37</v>
      </c>
      <c r="T2637" s="16" t="s">
        <v>2513</v>
      </c>
      <c r="U2637" s="16" t="s">
        <v>2514</v>
      </c>
      <c r="V2637" s="16" t="s">
        <v>99</v>
      </c>
      <c r="W2637" s="16" t="s">
        <v>96</v>
      </c>
      <c r="X2637" s="34">
        <v>8800000</v>
      </c>
      <c r="Y2637" s="178" t="str">
        <f t="shared" si="530"/>
        <v>1</v>
      </c>
      <c r="Z2637" s="26">
        <f t="shared" si="521"/>
        <v>8800000</v>
      </c>
      <c r="AA2637" s="16">
        <v>5.4899999999999997E-2</v>
      </c>
      <c r="AB2637" s="35">
        <f t="shared" si="522"/>
        <v>483120</v>
      </c>
      <c r="AC2637" s="27">
        <f t="shared" si="523"/>
        <v>40823.64</v>
      </c>
      <c r="AD2637" s="174">
        <v>8.4500000000000006E-2</v>
      </c>
      <c r="AE2637" s="173">
        <f t="shared" si="524"/>
        <v>0</v>
      </c>
      <c r="AF2637" s="173" t="str">
        <f>IF(AND(COUNTIFS($J$18:J2637,J2637)=1,AE2637=1),1,"")</f>
        <v/>
      </c>
      <c r="AG2637" s="173" t="str">
        <f>IF(C2637="","",IF(AND(COUNTIFS($J$18:J2637,J2637)=1,C2637&lt;&gt;""),1,""))</f>
        <v/>
      </c>
      <c r="AH2637" s="173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2">
        <v>2023</v>
      </c>
      <c r="C2638" s="172">
        <v>9</v>
      </c>
      <c r="D2638" s="57" t="str">
        <f t="shared" si="518"/>
        <v>Q2</v>
      </c>
      <c r="E2638" s="16" t="s">
        <v>42</v>
      </c>
      <c r="F2638" s="172">
        <v>2023</v>
      </c>
      <c r="G2638" s="172">
        <v>9</v>
      </c>
      <c r="H2638" s="175"/>
      <c r="I2638" s="57" t="str">
        <f t="shared" si="519"/>
        <v>Q2</v>
      </c>
      <c r="J2638" s="175" t="s">
        <v>2512</v>
      </c>
      <c r="K2638" s="175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0"/>
        <v>MAIN UNIT</v>
      </c>
      <c r="Q2638" s="16" t="s">
        <v>48</v>
      </c>
      <c r="R2638" s="16" t="s">
        <v>49</v>
      </c>
      <c r="S2638" s="16" t="s">
        <v>37</v>
      </c>
      <c r="T2638" s="16" t="s">
        <v>2513</v>
      </c>
      <c r="U2638" s="16" t="s">
        <v>2514</v>
      </c>
      <c r="V2638" s="16" t="s">
        <v>99</v>
      </c>
      <c r="W2638" s="16" t="s">
        <v>96</v>
      </c>
      <c r="X2638" s="34">
        <v>8800000</v>
      </c>
      <c r="Y2638" s="178" t="str">
        <f t="shared" si="530"/>
        <v>1</v>
      </c>
      <c r="Z2638" s="26">
        <f t="shared" si="521"/>
        <v>8800000</v>
      </c>
      <c r="AA2638" s="16">
        <v>5.4899999999999997E-2</v>
      </c>
      <c r="AB2638" s="35">
        <f t="shared" si="522"/>
        <v>483120</v>
      </c>
      <c r="AC2638" s="27">
        <f t="shared" si="523"/>
        <v>40823.64</v>
      </c>
      <c r="AD2638" s="174">
        <v>8.4500000000000006E-2</v>
      </c>
      <c r="AE2638" s="173">
        <f t="shared" si="524"/>
        <v>0</v>
      </c>
      <c r="AF2638" s="173" t="str">
        <f>IF(AND(COUNTIFS($J$18:J2638,J2638)=1,AE2638=1),1,"")</f>
        <v/>
      </c>
      <c r="AG2638" s="173" t="str">
        <f>IF(C2638="","",IF(AND(COUNTIFS($J$18:J2638,J2638)=1,C2638&lt;&gt;""),1,""))</f>
        <v/>
      </c>
      <c r="AH2638" s="173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2">
        <v>2023</v>
      </c>
      <c r="C2639" s="172">
        <v>9</v>
      </c>
      <c r="D2639" s="57" t="str">
        <f t="shared" si="518"/>
        <v>Q2</v>
      </c>
      <c r="E2639" s="16" t="s">
        <v>42</v>
      </c>
      <c r="F2639" s="172">
        <v>2023</v>
      </c>
      <c r="G2639" s="172">
        <v>9</v>
      </c>
      <c r="H2639" s="175"/>
      <c r="I2639" s="57" t="str">
        <f t="shared" si="519"/>
        <v>Q2</v>
      </c>
      <c r="J2639" s="175" t="s">
        <v>2515</v>
      </c>
      <c r="K2639" s="175" t="s">
        <v>2449</v>
      </c>
      <c r="L2639" s="25" t="s">
        <v>2516</v>
      </c>
      <c r="M2639" s="16" t="s">
        <v>47</v>
      </c>
      <c r="N2639" s="16">
        <v>0</v>
      </c>
      <c r="O2639" s="16">
        <v>1</v>
      </c>
      <c r="P2639" s="57" t="str">
        <f t="shared" si="520"/>
        <v>SERVICE/ PARTS</v>
      </c>
      <c r="Q2639" s="16" t="s">
        <v>48</v>
      </c>
      <c r="R2639" s="16" t="s">
        <v>49</v>
      </c>
      <c r="S2639" s="16" t="s">
        <v>38</v>
      </c>
      <c r="T2639" s="16" t="s">
        <v>2450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78" t="str">
        <f t="shared" si="530"/>
        <v>1.13</v>
      </c>
      <c r="Z2639" s="26">
        <f t="shared" si="521"/>
        <v>700000</v>
      </c>
      <c r="AA2639" s="16">
        <v>1.077</v>
      </c>
      <c r="AB2639" s="35">
        <f t="shared" si="522"/>
        <v>667168.14159292029</v>
      </c>
      <c r="AC2639" s="27">
        <f t="shared" si="523"/>
        <v>106346.60176991149</v>
      </c>
      <c r="AD2639" s="174">
        <v>0.15939999999999999</v>
      </c>
      <c r="AE2639" s="173">
        <f t="shared" si="524"/>
        <v>0</v>
      </c>
      <c r="AF2639" s="173" t="str">
        <f>IF(AND(COUNTIFS($J$18:J2639,J2639)=1,AE2639=1),1,"")</f>
        <v/>
      </c>
      <c r="AG2639" s="173">
        <f>IF(C2639="","",IF(AND(COUNTIFS($J$18:J2639,J2639)=1,C2639&lt;&gt;""),1,""))</f>
        <v>1</v>
      </c>
      <c r="AH2639" s="173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2">
        <v>2023</v>
      </c>
      <c r="C2640" s="172">
        <v>1</v>
      </c>
      <c r="D2640" s="57" t="str">
        <f t="shared" si="518"/>
        <v>Q4</v>
      </c>
      <c r="E2640" s="16" t="s">
        <v>171</v>
      </c>
      <c r="F2640" s="16" t="s">
        <v>171</v>
      </c>
      <c r="G2640" s="172" t="s">
        <v>171</v>
      </c>
      <c r="H2640" s="175"/>
      <c r="I2640" s="57" t="str">
        <f t="shared" si="519"/>
        <v>Cancel</v>
      </c>
      <c r="J2640" s="175" t="s">
        <v>2517</v>
      </c>
      <c r="K2640" s="175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0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78" t="str">
        <f t="shared" si="530"/>
        <v>1.13</v>
      </c>
      <c r="Z2640" s="26">
        <f t="shared" si="521"/>
        <v>550000</v>
      </c>
      <c r="AA2640" s="16">
        <v>1.1000000000000001</v>
      </c>
      <c r="AB2640" s="35">
        <f t="shared" si="522"/>
        <v>535398.23008849565</v>
      </c>
      <c r="AC2640" s="27">
        <f t="shared" si="523"/>
        <v>64247.787610619474</v>
      </c>
      <c r="AD2640" s="174">
        <v>0.12</v>
      </c>
      <c r="AE2640" s="173">
        <f t="shared" si="524"/>
        <v>0</v>
      </c>
      <c r="AF2640" s="173" t="str">
        <f>IF(AND(COUNTIFS($J$18:J2640,J2640)=1,AE2640=1),1,"")</f>
        <v/>
      </c>
      <c r="AG2640" s="173">
        <f>IF(C2640="","",IF(AND(COUNTIFS($J$18:J2640,J2640)=1,C2640&lt;&gt;""),1,""))</f>
        <v>1</v>
      </c>
      <c r="AH2640" s="173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2">
        <v>2023</v>
      </c>
      <c r="C2641" s="172">
        <v>11</v>
      </c>
      <c r="D2641" s="57" t="str">
        <f t="shared" si="518"/>
        <v>Q3</v>
      </c>
      <c r="E2641" s="16" t="s">
        <v>42</v>
      </c>
      <c r="F2641" s="172">
        <v>2023</v>
      </c>
      <c r="G2641" s="172">
        <v>11</v>
      </c>
      <c r="H2641" s="175"/>
      <c r="I2641" s="57" t="str">
        <f t="shared" si="519"/>
        <v>Q3</v>
      </c>
      <c r="J2641" s="175" t="s">
        <v>2518</v>
      </c>
      <c r="K2641" s="175" t="s">
        <v>2519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0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78" t="str">
        <f>IF(W2641="","",IF(W2641="RMB","1.13", "1"))</f>
        <v>1.13</v>
      </c>
      <c r="Z2641" s="26">
        <f t="shared" si="521"/>
        <v>430000</v>
      </c>
      <c r="AA2641" s="16">
        <v>1.07</v>
      </c>
      <c r="AB2641" s="35">
        <f t="shared" si="522"/>
        <v>407168.14159292041</v>
      </c>
      <c r="AC2641" s="27">
        <f t="shared" si="523"/>
        <v>52117.52212389381</v>
      </c>
      <c r="AD2641" s="174">
        <v>0.128</v>
      </c>
      <c r="AE2641" s="173">
        <f t="shared" si="524"/>
        <v>0</v>
      </c>
      <c r="AF2641" s="173" t="str">
        <f>IF(AND(COUNTIFS($J$18:J2641,J2641)=1,AE2641=1),1,"")</f>
        <v/>
      </c>
      <c r="AG2641" s="173">
        <f>IF(C2641="","",IF(AND(COUNTIFS($J$18:J2641,J2641)=1,C2641&lt;&gt;""),1,""))</f>
        <v>1</v>
      </c>
      <c r="AH2641" s="173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1453465.2465810829</v>
      </c>
      <c r="AK2641" s="29">
        <f t="shared" si="527"/>
        <v>0.12390411259205766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2">
        <v>2023</v>
      </c>
      <c r="C2642" s="172">
        <v>4</v>
      </c>
      <c r="D2642" s="57" t="str">
        <f t="shared" si="518"/>
        <v>Q1</v>
      </c>
      <c r="E2642" s="16" t="s">
        <v>171</v>
      </c>
      <c r="F2642" s="16" t="s">
        <v>171</v>
      </c>
      <c r="G2642" s="172" t="s">
        <v>171</v>
      </c>
      <c r="H2642" s="175"/>
      <c r="I2642" s="57" t="str">
        <f t="shared" si="519"/>
        <v>Cancel</v>
      </c>
      <c r="J2642" s="175" t="s">
        <v>2520</v>
      </c>
      <c r="K2642" s="175" t="s">
        <v>2479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0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78" t="str">
        <f t="shared" ref="Y2642:Y2653" si="531">IF(W2642="RMB","1.13", "1")</f>
        <v>1.13</v>
      </c>
      <c r="Z2642" s="26">
        <f t="shared" si="521"/>
        <v>790000</v>
      </c>
      <c r="AA2642" s="16">
        <v>1.1000000000000001</v>
      </c>
      <c r="AB2642" s="35">
        <f t="shared" si="522"/>
        <v>769026.54867256654</v>
      </c>
      <c r="AC2642" s="27">
        <f t="shared" si="523"/>
        <v>92283.185840707985</v>
      </c>
      <c r="AD2642" s="174">
        <v>0.12</v>
      </c>
      <c r="AE2642" s="173">
        <f t="shared" si="524"/>
        <v>1</v>
      </c>
      <c r="AF2642" s="173">
        <f>IF(AND(COUNTIFS($J$18:J2642,J2642)=1,AE2642=1),1,"")</f>
        <v>1</v>
      </c>
      <c r="AG2642" s="173">
        <f>IF(C2642="","",IF(AND(COUNTIFS($J$18:J2642,J2642)=1,C2642&lt;&gt;""),1,""))</f>
        <v>1</v>
      </c>
      <c r="AH2642" s="173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2">
        <v>2023</v>
      </c>
      <c r="C2643" s="172">
        <v>4</v>
      </c>
      <c r="D2643" s="57" t="str">
        <f t="shared" si="518"/>
        <v>Q1</v>
      </c>
      <c r="E2643" s="16" t="s">
        <v>171</v>
      </c>
      <c r="F2643" s="16" t="s">
        <v>171</v>
      </c>
      <c r="G2643" s="172" t="s">
        <v>171</v>
      </c>
      <c r="H2643" s="175"/>
      <c r="I2643" s="57" t="str">
        <f t="shared" si="519"/>
        <v>Cancel</v>
      </c>
      <c r="J2643" s="175" t="s">
        <v>2520</v>
      </c>
      <c r="K2643" s="175" t="s">
        <v>2479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0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78" t="str">
        <f t="shared" si="531"/>
        <v>1.13</v>
      </c>
      <c r="Z2643" s="26">
        <f t="shared" si="521"/>
        <v>790000</v>
      </c>
      <c r="AA2643" s="16">
        <v>1.1000000000000001</v>
      </c>
      <c r="AB2643" s="35">
        <f t="shared" si="522"/>
        <v>769026.54867256654</v>
      </c>
      <c r="AC2643" s="27">
        <f t="shared" si="523"/>
        <v>92283.185840707985</v>
      </c>
      <c r="AD2643" s="174">
        <v>0.12</v>
      </c>
      <c r="AE2643" s="173">
        <f t="shared" si="524"/>
        <v>1</v>
      </c>
      <c r="AF2643" s="173" t="str">
        <f>IF(AND(COUNTIFS($J$18:J2643,J2643)=1,AE2643=1),1,"")</f>
        <v/>
      </c>
      <c r="AG2643" s="173" t="str">
        <f>IF(C2643="","",IF(AND(COUNTIFS($J$18:J2643,J2643)=1,C2643&lt;&gt;""),1,""))</f>
        <v/>
      </c>
      <c r="AH2643" s="173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2">
        <v>2022</v>
      </c>
      <c r="C2644" s="172">
        <v>12</v>
      </c>
      <c r="D2644" s="57" t="str">
        <f t="shared" si="518"/>
        <v>Q3</v>
      </c>
      <c r="E2644" s="172" t="s">
        <v>2521</v>
      </c>
      <c r="F2644" s="172" t="s">
        <v>2521</v>
      </c>
      <c r="G2644" s="172" t="s">
        <v>2521</v>
      </c>
      <c r="H2644" s="175"/>
      <c r="I2644" s="57" t="str">
        <f t="shared" si="519"/>
        <v>TBA</v>
      </c>
      <c r="J2644" s="175" t="s">
        <v>2522</v>
      </c>
      <c r="K2644" s="175" t="s">
        <v>2523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0"/>
        <v>MAIN UNIT</v>
      </c>
      <c r="Q2644" s="16" t="s">
        <v>56</v>
      </c>
      <c r="R2644" s="16" t="s">
        <v>49</v>
      </c>
      <c r="S2644" s="16" t="s">
        <v>38</v>
      </c>
      <c r="T2644" s="16" t="s">
        <v>2103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78" t="str">
        <f t="shared" si="531"/>
        <v>1.13</v>
      </c>
      <c r="Z2644" s="26">
        <f t="shared" si="521"/>
        <v>700000</v>
      </c>
      <c r="AA2644" s="16">
        <v>1.095</v>
      </c>
      <c r="AB2644" s="35">
        <f t="shared" si="522"/>
        <v>678318.5840707965</v>
      </c>
      <c r="AC2644" s="27">
        <f t="shared" si="523"/>
        <v>81398.230088495577</v>
      </c>
      <c r="AD2644" s="174">
        <v>0.12</v>
      </c>
      <c r="AE2644" s="173">
        <f t="shared" si="524"/>
        <v>1</v>
      </c>
      <c r="AF2644" s="173">
        <f>IF(AND(COUNTIFS($J$18:J2644,J2644)=1,AE2644=1),1,"")</f>
        <v>1</v>
      </c>
      <c r="AG2644" s="173">
        <f>IF(C2644="","",IF(AND(COUNTIFS($J$18:J2644,J2644)=1,C2644&lt;&gt;""),1,""))</f>
        <v>1</v>
      </c>
      <c r="AH2644" s="173">
        <f>IF(G2644="","",IF(AND(COUNTIFS($J$18:J2644,J2644)=1,G2644&lt;&gt;""),1,""))</f>
        <v>1</v>
      </c>
      <c r="AI2644" s="28">
        <f t="shared" si="525"/>
        <v>36227046.48495575</v>
      </c>
      <c r="AJ2644" s="28">
        <f t="shared" si="526"/>
        <v>4278120.4631946906</v>
      </c>
      <c r="AK2644" s="29">
        <f t="shared" si="527"/>
        <v>0.11809189206112329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2">
        <v>2022</v>
      </c>
      <c r="C2645" s="172">
        <v>12</v>
      </c>
      <c r="D2645" s="57" t="str">
        <f t="shared" si="518"/>
        <v>Q3</v>
      </c>
      <c r="E2645" s="172" t="s">
        <v>2521</v>
      </c>
      <c r="F2645" s="172" t="s">
        <v>2521</v>
      </c>
      <c r="G2645" s="172" t="s">
        <v>2521</v>
      </c>
      <c r="H2645" s="175"/>
      <c r="I2645" s="57" t="str">
        <f t="shared" si="519"/>
        <v>TBA</v>
      </c>
      <c r="J2645" s="175" t="s">
        <v>2522</v>
      </c>
      <c r="K2645" s="175" t="s">
        <v>2523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0"/>
        <v>MAIN UNIT</v>
      </c>
      <c r="Q2645" s="16" t="s">
        <v>56</v>
      </c>
      <c r="R2645" s="16" t="s">
        <v>49</v>
      </c>
      <c r="S2645" s="16" t="s">
        <v>38</v>
      </c>
      <c r="T2645" s="16" t="s">
        <v>2103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78" t="str">
        <f t="shared" si="531"/>
        <v>1.13</v>
      </c>
      <c r="Z2645" s="26">
        <f t="shared" si="521"/>
        <v>680000</v>
      </c>
      <c r="AA2645" s="16">
        <v>1.095</v>
      </c>
      <c r="AB2645" s="35">
        <f t="shared" si="522"/>
        <v>658938.05309734517</v>
      </c>
      <c r="AC2645" s="27">
        <f t="shared" si="523"/>
        <v>79072.566371681416</v>
      </c>
      <c r="AD2645" s="174">
        <v>0.12</v>
      </c>
      <c r="AE2645" s="173">
        <f t="shared" si="524"/>
        <v>1</v>
      </c>
      <c r="AF2645" s="173" t="str">
        <f>IF(AND(COUNTIFS($J$18:J2645,J2645)=1,AE2645=1),1,"")</f>
        <v/>
      </c>
      <c r="AG2645" s="173" t="str">
        <f>IF(C2645="","",IF(AND(COUNTIFS($J$18:J2645,J2645)=1,C2645&lt;&gt;""),1,""))</f>
        <v/>
      </c>
      <c r="AH2645" s="173" t="str">
        <f>IF(G2645="","",IF(AND(COUNTIFS($J$18:J2645,J2645)=1,G2645&lt;&gt;""),1,""))</f>
        <v/>
      </c>
      <c r="AI2645" s="28">
        <f t="shared" si="525"/>
        <v>36227046.48495575</v>
      </c>
      <c r="AJ2645" s="28">
        <f t="shared" si="526"/>
        <v>4278120.4631946906</v>
      </c>
      <c r="AK2645" s="29">
        <f t="shared" si="527"/>
        <v>0.11809189206112329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2">
        <v>2023</v>
      </c>
      <c r="C2646" s="172">
        <v>9</v>
      </c>
      <c r="D2646" s="57" t="str">
        <f t="shared" si="518"/>
        <v>Q2</v>
      </c>
      <c r="E2646" s="16" t="s">
        <v>171</v>
      </c>
      <c r="F2646" s="16" t="s">
        <v>171</v>
      </c>
      <c r="G2646" s="172" t="s">
        <v>171</v>
      </c>
      <c r="H2646" s="175"/>
      <c r="I2646" s="57" t="str">
        <f t="shared" si="519"/>
        <v>Cancel</v>
      </c>
      <c r="J2646" s="175" t="s">
        <v>2524</v>
      </c>
      <c r="K2646" s="175" t="s">
        <v>2525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0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2526</v>
      </c>
      <c r="V2646" s="16" t="s">
        <v>2471</v>
      </c>
      <c r="W2646" s="16" t="s">
        <v>51</v>
      </c>
      <c r="X2646" s="34">
        <v>430000</v>
      </c>
      <c r="Y2646" s="178" t="str">
        <f t="shared" si="531"/>
        <v>1.13</v>
      </c>
      <c r="Z2646" s="26">
        <f t="shared" si="521"/>
        <v>430000</v>
      </c>
      <c r="AA2646" s="16">
        <v>1.095</v>
      </c>
      <c r="AB2646" s="35">
        <f t="shared" si="522"/>
        <v>416681.41592920356</v>
      </c>
      <c r="AC2646" s="27">
        <f t="shared" si="523"/>
        <v>50001.769911504423</v>
      </c>
      <c r="AD2646" s="174">
        <v>0.12</v>
      </c>
      <c r="AE2646" s="173">
        <f t="shared" si="524"/>
        <v>1</v>
      </c>
      <c r="AF2646" s="173">
        <f>IF(AND(COUNTIFS($J$18:J2646,J2646)=1,AE2646=1),1,"")</f>
        <v>1</v>
      </c>
      <c r="AG2646" s="173">
        <f>IF(C2646="","",IF(AND(COUNTIFS($J$18:J2646,J2646)=1,C2646&lt;&gt;""),1,""))</f>
        <v>1</v>
      </c>
      <c r="AH2646" s="173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2">
        <v>2023</v>
      </c>
      <c r="C2647" s="172">
        <v>9</v>
      </c>
      <c r="D2647" s="57" t="str">
        <f t="shared" si="518"/>
        <v>Q2</v>
      </c>
      <c r="E2647" s="16" t="s">
        <v>171</v>
      </c>
      <c r="F2647" s="16" t="s">
        <v>171</v>
      </c>
      <c r="G2647" s="172" t="s">
        <v>171</v>
      </c>
      <c r="H2647" s="175"/>
      <c r="I2647" s="57" t="str">
        <f t="shared" si="519"/>
        <v>Cancel</v>
      </c>
      <c r="J2647" s="175" t="s">
        <v>2524</v>
      </c>
      <c r="K2647" s="175" t="s">
        <v>2525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0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2526</v>
      </c>
      <c r="V2647" s="16" t="s">
        <v>2471</v>
      </c>
      <c r="W2647" s="16" t="s">
        <v>51</v>
      </c>
      <c r="X2647" s="34">
        <v>430000</v>
      </c>
      <c r="Y2647" s="178" t="str">
        <f t="shared" si="531"/>
        <v>1.13</v>
      </c>
      <c r="Z2647" s="26">
        <f t="shared" si="521"/>
        <v>430000</v>
      </c>
      <c r="AA2647" s="16">
        <v>1.095</v>
      </c>
      <c r="AB2647" s="35">
        <f t="shared" si="522"/>
        <v>416681.41592920356</v>
      </c>
      <c r="AC2647" s="27">
        <f t="shared" si="523"/>
        <v>50001.769911504423</v>
      </c>
      <c r="AD2647" s="174">
        <v>0.12</v>
      </c>
      <c r="AE2647" s="173">
        <f t="shared" si="524"/>
        <v>1</v>
      </c>
      <c r="AF2647" s="173" t="str">
        <f>IF(AND(COUNTIFS($J$18:J2647,J2647)=1,AE2647=1),1,"")</f>
        <v/>
      </c>
      <c r="AG2647" s="173" t="str">
        <f>IF(C2647="","",IF(AND(COUNTIFS($J$18:J2647,J2647)=1,C2647&lt;&gt;""),1,""))</f>
        <v/>
      </c>
      <c r="AH2647" s="173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2">
        <v>2023</v>
      </c>
      <c r="C2648" s="172">
        <v>7</v>
      </c>
      <c r="D2648" s="57" t="str">
        <f t="shared" si="518"/>
        <v>Q2</v>
      </c>
      <c r="E2648" s="16" t="s">
        <v>42</v>
      </c>
      <c r="F2648" s="172">
        <v>2023</v>
      </c>
      <c r="G2648" s="172">
        <v>11</v>
      </c>
      <c r="H2648" s="175"/>
      <c r="I2648" s="57" t="str">
        <f t="shared" si="519"/>
        <v>Q3</v>
      </c>
      <c r="J2648" s="175" t="s">
        <v>2461</v>
      </c>
      <c r="K2648" s="175" t="s">
        <v>2462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0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78" t="str">
        <f t="shared" si="531"/>
        <v>1.13</v>
      </c>
      <c r="Z2648" s="26">
        <f t="shared" si="521"/>
        <v>480000</v>
      </c>
      <c r="AA2648" s="16">
        <v>1.07</v>
      </c>
      <c r="AB2648" s="35">
        <f t="shared" si="522"/>
        <v>454513.27433628321</v>
      </c>
      <c r="AC2648" s="27">
        <f t="shared" si="523"/>
        <v>75312.849557522117</v>
      </c>
      <c r="AD2648" s="174">
        <v>0.16569999999999999</v>
      </c>
      <c r="AE2648" s="173">
        <f t="shared" si="524"/>
        <v>1</v>
      </c>
      <c r="AF2648" s="173" t="str">
        <f>IF(AND(COUNTIFS($J$18:J2648,J2648)=1,AE2648=1),1,"")</f>
        <v/>
      </c>
      <c r="AG2648" s="173" t="str">
        <f>IF(C2648="","",IF(AND(COUNTIFS($J$18:J2648,J2648)=1,C2648&lt;&gt;""),1,""))</f>
        <v/>
      </c>
      <c r="AH2648" s="173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1453465.2465810829</v>
      </c>
      <c r="AK2648" s="29">
        <f t="shared" si="527"/>
        <v>0.12390411259205766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2">
        <v>2022</v>
      </c>
      <c r="C2649" s="172">
        <v>10</v>
      </c>
      <c r="D2649" s="57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171</v>
      </c>
      <c r="F2649" s="16" t="s">
        <v>171</v>
      </c>
      <c r="G2649" s="172" t="s">
        <v>171</v>
      </c>
      <c r="H2649" s="175"/>
      <c r="I2649" s="57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5" t="s">
        <v>2527</v>
      </c>
      <c r="K2649" s="175" t="s">
        <v>2528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ref="P2649:P2712" si="534">IF(M2649="","",IF(AND(N2649&gt;0,L2649&lt;&gt;""),"MAIN UNIT",IF(AND(O2649&gt;0,L2649&lt;&gt;""),"SERVICE/ PARTS","C66 SERVICE/OTHERS")))</f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78" t="str">
        <f t="shared" si="531"/>
        <v>1.13</v>
      </c>
      <c r="Z2649" s="26">
        <f t="shared" ref="Z2649:Z2692" si="535">IF(X2649="","",X2649*MAX(O2649,N2649))</f>
        <v>425000</v>
      </c>
      <c r="AA2649" s="16">
        <v>1.095</v>
      </c>
      <c r="AB2649" s="35">
        <f t="shared" ref="AB2649:AB2712" si="536">IF(AND(R2649&lt;&gt;"C66",R2649&lt;&gt;""),Z2649/Y2649*AA2649,"")</f>
        <v>411836.28318584076</v>
      </c>
      <c r="AC2649" s="27">
        <f t="shared" ref="AC2649:AC2712" si="537">IF(R2649&lt;&gt;"",AB2649*AD2649,"")</f>
        <v>49420.35398230089</v>
      </c>
      <c r="AD2649" s="174">
        <v>0.12</v>
      </c>
      <c r="AE2649" s="173">
        <f t="shared" ref="AE2649:AE2712" si="538">IF(Q2649="","",IF(Q2649="Yes",1,0))</f>
        <v>1</v>
      </c>
      <c r="AF2649" s="173">
        <f>IF(AND(COUNTIFS($J$18:J2649,J2649)=1,AE2649=1),1,"")</f>
        <v>1</v>
      </c>
      <c r="AG2649" s="173">
        <f>IF(C2649="","",IF(AND(COUNTIFS($J$18:J2649,J2649)=1,C2649&lt;&gt;""),1,""))</f>
        <v>1</v>
      </c>
      <c r="AH2649" s="173">
        <f>IF(G2649="","",IF(AND(COUNTIFS($J$18:J2649,J2649)=1,G2649&lt;&gt;""),1,""))</f>
        <v>1</v>
      </c>
      <c r="AI2649" s="28">
        <f t="shared" ref="AI2649:AI2712" si="539">IF(P2649="C66 SERVICE","",SUMIFS(AB:AB,F:F,F2649,G:G,G2649,E:E,E2649))</f>
        <v>468573419.10712183</v>
      </c>
      <c r="AJ2649" s="28">
        <f t="shared" ref="AJ2649:AJ2712" si="540">IF(P2649="C66 SERVICE","",SUMIFS(AC:AC,F:F,F2649,G:G,G2649,E:E,E2649))</f>
        <v>55829466.862621114</v>
      </c>
      <c r="AK2649" s="29">
        <f t="shared" ref="AK2649:AK2712" si="541">IF(AJ2649&gt;0,AJ2649/AI2649,"")</f>
        <v>0.11914774629983395</v>
      </c>
      <c r="AL2649" s="25"/>
      <c r="AM2649" s="25"/>
      <c r="AN2649" s="25"/>
      <c r="AO2649" s="25"/>
      <c r="AP2649" s="45" t="str">
        <f t="shared" ref="AP2649:AP2712" si="542">IF(F2649="","",F2649&amp;G2649)</f>
        <v>CancelCancel</v>
      </c>
      <c r="AQ2649" s="45" t="str">
        <f t="shared" ref="AQ2649:AQ2712" si="543">IF(W2649="","",F2649&amp;G2649&amp;W2649)</f>
        <v>CancelCancelRMB</v>
      </c>
    </row>
    <row r="2650" spans="1:43" s="15" customFormat="1">
      <c r="A2650" s="16" t="s">
        <v>41</v>
      </c>
      <c r="B2650" s="172">
        <v>2022</v>
      </c>
      <c r="C2650" s="172">
        <v>10</v>
      </c>
      <c r="D2650" s="57" t="str">
        <f t="shared" si="532"/>
        <v>Q3</v>
      </c>
      <c r="E2650" s="16" t="s">
        <v>171</v>
      </c>
      <c r="F2650" s="16" t="s">
        <v>171</v>
      </c>
      <c r="G2650" s="172" t="s">
        <v>171</v>
      </c>
      <c r="H2650" s="175"/>
      <c r="I2650" s="57" t="str">
        <f t="shared" si="533"/>
        <v>Cancel</v>
      </c>
      <c r="J2650" s="175" t="s">
        <v>2527</v>
      </c>
      <c r="K2650" s="175" t="s">
        <v>2528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34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78" t="str">
        <f t="shared" si="531"/>
        <v>1.13</v>
      </c>
      <c r="Z2650" s="26">
        <f t="shared" si="535"/>
        <v>425000</v>
      </c>
      <c r="AA2650" s="16">
        <v>1.095</v>
      </c>
      <c r="AB2650" s="35">
        <f t="shared" si="536"/>
        <v>411836.28318584076</v>
      </c>
      <c r="AC2650" s="27">
        <f t="shared" si="537"/>
        <v>49420.35398230089</v>
      </c>
      <c r="AD2650" s="174">
        <v>0.12</v>
      </c>
      <c r="AE2650" s="173">
        <f t="shared" si="538"/>
        <v>1</v>
      </c>
      <c r="AF2650" s="173" t="str">
        <f>IF(AND(COUNTIFS($J$18:J2650,J2650)=1,AE2650=1),1,"")</f>
        <v/>
      </c>
      <c r="AG2650" s="173" t="str">
        <f>IF(C2650="","",IF(AND(COUNTIFS($J$18:J2650,J2650)=1,C2650&lt;&gt;""),1,""))</f>
        <v/>
      </c>
      <c r="AH2650" s="173" t="str">
        <f>IF(G2650="","",IF(AND(COUNTIFS($J$18:J2650,J2650)=1,G2650&lt;&gt;""),1,""))</f>
        <v/>
      </c>
      <c r="AI2650" s="28">
        <f t="shared" si="539"/>
        <v>468573419.10712183</v>
      </c>
      <c r="AJ2650" s="28">
        <f t="shared" si="540"/>
        <v>55829466.862621114</v>
      </c>
      <c r="AK2650" s="29">
        <f t="shared" si="541"/>
        <v>0.11914774629983395</v>
      </c>
      <c r="AL2650" s="25"/>
      <c r="AM2650" s="25"/>
      <c r="AN2650" s="25"/>
      <c r="AO2650" s="25"/>
      <c r="AP2650" s="45" t="str">
        <f t="shared" si="542"/>
        <v>CancelCancel</v>
      </c>
      <c r="AQ2650" s="45" t="str">
        <f t="shared" si="543"/>
        <v>CancelCancelRMB</v>
      </c>
    </row>
    <row r="2651" spans="1:43" s="15" customFormat="1">
      <c r="A2651" s="16" t="s">
        <v>41</v>
      </c>
      <c r="B2651" s="172">
        <v>2022</v>
      </c>
      <c r="C2651" s="172">
        <v>10</v>
      </c>
      <c r="D2651" s="57" t="str">
        <f t="shared" si="532"/>
        <v>Q3</v>
      </c>
      <c r="E2651" s="16" t="s">
        <v>171</v>
      </c>
      <c r="F2651" s="16" t="s">
        <v>171</v>
      </c>
      <c r="G2651" s="172" t="s">
        <v>171</v>
      </c>
      <c r="H2651" s="175"/>
      <c r="I2651" s="57" t="str">
        <f t="shared" si="533"/>
        <v>Cancel</v>
      </c>
      <c r="J2651" s="175" t="s">
        <v>2527</v>
      </c>
      <c r="K2651" s="175" t="s">
        <v>2528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34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78" t="str">
        <f t="shared" si="531"/>
        <v>1.13</v>
      </c>
      <c r="Z2651" s="26">
        <f t="shared" si="535"/>
        <v>710000</v>
      </c>
      <c r="AA2651" s="16">
        <v>1.095</v>
      </c>
      <c r="AB2651" s="35">
        <f t="shared" si="536"/>
        <v>688008.8495575221</v>
      </c>
      <c r="AC2651" s="27">
        <f t="shared" si="537"/>
        <v>82561.061946902642</v>
      </c>
      <c r="AD2651" s="174">
        <v>0.12</v>
      </c>
      <c r="AE2651" s="173">
        <f t="shared" si="538"/>
        <v>1</v>
      </c>
      <c r="AF2651" s="173" t="str">
        <f>IF(AND(COUNTIFS($J$18:J2651,J2651)=1,AE2651=1),1,"")</f>
        <v/>
      </c>
      <c r="AG2651" s="173" t="str">
        <f>IF(C2651="","",IF(AND(COUNTIFS($J$18:J2651,J2651)=1,C2651&lt;&gt;""),1,""))</f>
        <v/>
      </c>
      <c r="AH2651" s="173" t="str">
        <f>IF(G2651="","",IF(AND(COUNTIFS($J$18:J2651,J2651)=1,G2651&lt;&gt;""),1,""))</f>
        <v/>
      </c>
      <c r="AI2651" s="28">
        <f t="shared" si="539"/>
        <v>468573419.10712183</v>
      </c>
      <c r="AJ2651" s="28">
        <f t="shared" si="540"/>
        <v>55829466.862621114</v>
      </c>
      <c r="AK2651" s="29">
        <f t="shared" si="541"/>
        <v>0.11914774629983395</v>
      </c>
      <c r="AL2651" s="25"/>
      <c r="AM2651" s="25"/>
      <c r="AN2651" s="25"/>
      <c r="AO2651" s="25"/>
      <c r="AP2651" s="45" t="str">
        <f t="shared" si="542"/>
        <v>CancelCancel</v>
      </c>
      <c r="AQ2651" s="45" t="str">
        <f t="shared" si="543"/>
        <v>CancelCancelRMB</v>
      </c>
    </row>
    <row r="2652" spans="1:43" s="15" customFormat="1">
      <c r="A2652" s="16" t="s">
        <v>42</v>
      </c>
      <c r="B2652" s="172">
        <v>2023</v>
      </c>
      <c r="C2652" s="172">
        <v>7</v>
      </c>
      <c r="D2652" s="57" t="str">
        <f t="shared" si="532"/>
        <v>Q2</v>
      </c>
      <c r="E2652" s="16" t="s">
        <v>171</v>
      </c>
      <c r="F2652" s="16" t="s">
        <v>171</v>
      </c>
      <c r="G2652" s="172" t="s">
        <v>171</v>
      </c>
      <c r="H2652" s="175"/>
      <c r="I2652" s="57" t="str">
        <f t="shared" si="533"/>
        <v>Cancel</v>
      </c>
      <c r="J2652" s="175" t="s">
        <v>2530</v>
      </c>
      <c r="K2652" s="175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34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78" t="str">
        <f t="shared" si="531"/>
        <v>1.13</v>
      </c>
      <c r="Z2652" s="26">
        <f t="shared" si="535"/>
        <v>410000</v>
      </c>
      <c r="AA2652" s="16">
        <v>1.095</v>
      </c>
      <c r="AB2652" s="35">
        <f t="shared" si="536"/>
        <v>397300.88495575229</v>
      </c>
      <c r="AC2652" s="27">
        <f t="shared" si="537"/>
        <v>47676.10619469027</v>
      </c>
      <c r="AD2652" s="174">
        <v>0.12</v>
      </c>
      <c r="AE2652" s="173">
        <f t="shared" si="538"/>
        <v>0</v>
      </c>
      <c r="AF2652" s="173" t="str">
        <f>IF(AND(COUNTIFS($J$18:J2652,J2652)=1,AE2652=1),1,"")</f>
        <v/>
      </c>
      <c r="AG2652" s="173">
        <f>IF(C2652="","",IF(AND(COUNTIFS($J$18:J2652,J2652)=1,C2652&lt;&gt;""),1,""))</f>
        <v>1</v>
      </c>
      <c r="AH2652" s="173">
        <f>IF(G2652="","",IF(AND(COUNTIFS($J$18:J2652,J2652)=1,G2652&lt;&gt;""),1,""))</f>
        <v>1</v>
      </c>
      <c r="AI2652" s="28">
        <f t="shared" si="539"/>
        <v>468573419.10712183</v>
      </c>
      <c r="AJ2652" s="28">
        <f t="shared" si="540"/>
        <v>55829466.862621114</v>
      </c>
      <c r="AK2652" s="29">
        <f t="shared" si="541"/>
        <v>0.11914774629983395</v>
      </c>
      <c r="AL2652" s="25"/>
      <c r="AM2652" s="25"/>
      <c r="AN2652" s="25"/>
      <c r="AO2652" s="25"/>
      <c r="AP2652" s="45" t="str">
        <f t="shared" si="542"/>
        <v>CancelCancel</v>
      </c>
      <c r="AQ2652" s="45" t="str">
        <f t="shared" si="543"/>
        <v>CancelCancelRMB</v>
      </c>
    </row>
    <row r="2653" spans="1:43" s="15" customFormat="1">
      <c r="A2653" s="16" t="s">
        <v>41</v>
      </c>
      <c r="B2653" s="172">
        <v>2022</v>
      </c>
      <c r="C2653" s="172">
        <v>10</v>
      </c>
      <c r="D2653" s="57" t="str">
        <f t="shared" si="532"/>
        <v>Q3</v>
      </c>
      <c r="E2653" s="16" t="s">
        <v>171</v>
      </c>
      <c r="F2653" s="16" t="s">
        <v>171</v>
      </c>
      <c r="G2653" s="172" t="s">
        <v>171</v>
      </c>
      <c r="H2653" s="175"/>
      <c r="I2653" s="57" t="str">
        <f t="shared" si="533"/>
        <v>Cancel</v>
      </c>
      <c r="J2653" s="175" t="s">
        <v>2527</v>
      </c>
      <c r="K2653" s="175" t="s">
        <v>2528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34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78" t="str">
        <f t="shared" si="531"/>
        <v>1.13</v>
      </c>
      <c r="Z2653" s="26">
        <f t="shared" si="535"/>
        <v>710000</v>
      </c>
      <c r="AA2653" s="16">
        <v>1.095</v>
      </c>
      <c r="AB2653" s="35">
        <f t="shared" si="536"/>
        <v>688008.8495575221</v>
      </c>
      <c r="AC2653" s="27">
        <f t="shared" si="537"/>
        <v>82561.061946902642</v>
      </c>
      <c r="AD2653" s="174">
        <v>0.12</v>
      </c>
      <c r="AE2653" s="173">
        <f t="shared" si="538"/>
        <v>1</v>
      </c>
      <c r="AF2653" s="173" t="str">
        <f>IF(AND(COUNTIFS($J$18:J2653,J2653)=1,AE2653=1),1,"")</f>
        <v/>
      </c>
      <c r="AG2653" s="173" t="str">
        <f>IF(C2653="","",IF(AND(COUNTIFS($J$18:J2653,J2653)=1,C2653&lt;&gt;""),1,""))</f>
        <v/>
      </c>
      <c r="AH2653" s="173" t="str">
        <f>IF(G2653="","",IF(AND(COUNTIFS($J$18:J2653,J2653)=1,G2653&lt;&gt;""),1,""))</f>
        <v/>
      </c>
      <c r="AI2653" s="28">
        <f t="shared" si="539"/>
        <v>468573419.10712183</v>
      </c>
      <c r="AJ2653" s="28">
        <f t="shared" si="540"/>
        <v>55829466.862621114</v>
      </c>
      <c r="AK2653" s="29">
        <f t="shared" si="541"/>
        <v>0.11914774629983395</v>
      </c>
      <c r="AL2653" s="25"/>
      <c r="AM2653" s="25"/>
      <c r="AN2653" s="25"/>
      <c r="AO2653" s="25"/>
      <c r="AP2653" s="45" t="str">
        <f t="shared" si="542"/>
        <v>CancelCancel</v>
      </c>
      <c r="AQ2653" s="45" t="str">
        <f t="shared" si="543"/>
        <v>CancelCancelRMB</v>
      </c>
    </row>
    <row r="2654" spans="1:43" s="15" customFormat="1">
      <c r="A2654" s="172" t="s">
        <v>2521</v>
      </c>
      <c r="B2654" s="172" t="s">
        <v>2521</v>
      </c>
      <c r="C2654" s="172" t="s">
        <v>2521</v>
      </c>
      <c r="D2654" s="57" t="b">
        <f t="shared" si="532"/>
        <v>0</v>
      </c>
      <c r="E2654" s="172" t="s">
        <v>2521</v>
      </c>
      <c r="F2654" s="172" t="s">
        <v>2521</v>
      </c>
      <c r="G2654" s="172" t="s">
        <v>2521</v>
      </c>
      <c r="H2654" s="175"/>
      <c r="I2654" s="57" t="str">
        <f t="shared" si="533"/>
        <v>TBA</v>
      </c>
      <c r="J2654" s="175" t="s">
        <v>2521</v>
      </c>
      <c r="K2654" s="175" t="s">
        <v>2531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34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78" t="str">
        <f>IF(W2654="","",IF(W2654="RMB","1.13", "1"))</f>
        <v>1.13</v>
      </c>
      <c r="Z2654" s="26">
        <f t="shared" si="535"/>
        <v>1490000</v>
      </c>
      <c r="AA2654" s="16">
        <v>1.095</v>
      </c>
      <c r="AB2654" s="35">
        <f t="shared" si="536"/>
        <v>1443849.5575221241</v>
      </c>
      <c r="AC2654" s="27">
        <f t="shared" si="537"/>
        <v>173261.94690265489</v>
      </c>
      <c r="AD2654" s="174">
        <v>0.12</v>
      </c>
      <c r="AE2654" s="173">
        <f t="shared" si="538"/>
        <v>1</v>
      </c>
      <c r="AF2654" s="173">
        <f>IF(AND(COUNTIFS($J$18:J2654,J2654)=1,AE2654=1),1,"")</f>
        <v>1</v>
      </c>
      <c r="AG2654" s="173">
        <f>IF(C2654="","",IF(AND(COUNTIFS($J$18:J2654,J2654)=1,C2654&lt;&gt;""),1,""))</f>
        <v>1</v>
      </c>
      <c r="AH2654" s="173">
        <f>IF(G2654="","",IF(AND(COUNTIFS($J$18:J2654,J2654)=1,G2654&lt;&gt;""),1,""))</f>
        <v>1</v>
      </c>
      <c r="AI2654" s="28">
        <f t="shared" si="539"/>
        <v>36227046.48495575</v>
      </c>
      <c r="AJ2654" s="28">
        <f t="shared" si="540"/>
        <v>4278120.4631946906</v>
      </c>
      <c r="AK2654" s="29">
        <f t="shared" si="541"/>
        <v>0.11809189206112329</v>
      </c>
      <c r="AL2654" s="25"/>
      <c r="AM2654" s="25"/>
      <c r="AN2654" s="25"/>
      <c r="AO2654" s="25"/>
      <c r="AP2654" s="45" t="str">
        <f t="shared" si="542"/>
        <v>TBATBA</v>
      </c>
      <c r="AQ2654" s="45" t="str">
        <f t="shared" si="543"/>
        <v>TBATBARMB</v>
      </c>
    </row>
    <row r="2655" spans="1:43" s="15" customFormat="1">
      <c r="A2655" s="172" t="s">
        <v>2521</v>
      </c>
      <c r="B2655" s="172" t="s">
        <v>2521</v>
      </c>
      <c r="C2655" s="172" t="s">
        <v>2521</v>
      </c>
      <c r="D2655" s="57" t="b">
        <f t="shared" si="532"/>
        <v>0</v>
      </c>
      <c r="E2655" s="172" t="s">
        <v>2521</v>
      </c>
      <c r="F2655" s="172" t="s">
        <v>2521</v>
      </c>
      <c r="G2655" s="172" t="s">
        <v>2521</v>
      </c>
      <c r="H2655" s="175"/>
      <c r="I2655" s="57" t="str">
        <f t="shared" si="533"/>
        <v>TBA</v>
      </c>
      <c r="J2655" s="175" t="s">
        <v>2521</v>
      </c>
      <c r="K2655" s="175" t="s">
        <v>2532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34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78" t="str">
        <f>IF(W2655="RMB","1.13", "1")</f>
        <v>1.13</v>
      </c>
      <c r="Z2655" s="26">
        <f t="shared" si="535"/>
        <v>900000</v>
      </c>
      <c r="AA2655" s="16">
        <v>1.095</v>
      </c>
      <c r="AB2655" s="35">
        <f t="shared" si="536"/>
        <v>872123.89380530978</v>
      </c>
      <c r="AC2655" s="27">
        <f t="shared" si="537"/>
        <v>104654.86725663717</v>
      </c>
      <c r="AD2655" s="174">
        <v>0.12</v>
      </c>
      <c r="AE2655" s="173">
        <f t="shared" si="538"/>
        <v>1</v>
      </c>
      <c r="AF2655" s="173" t="str">
        <f>IF(AND(COUNTIFS($J$18:J2655,J2655)=1,AE2655=1),1,"")</f>
        <v/>
      </c>
      <c r="AG2655" s="173" t="str">
        <f>IF(C2655="","",IF(AND(COUNTIFS($J$18:J2655,J2655)=1,C2655&lt;&gt;""),1,""))</f>
        <v/>
      </c>
      <c r="AH2655" s="173" t="str">
        <f>IF(G2655="","",IF(AND(COUNTIFS($J$18:J2655,J2655)=1,G2655&lt;&gt;""),1,""))</f>
        <v/>
      </c>
      <c r="AI2655" s="28">
        <f t="shared" si="539"/>
        <v>36227046.48495575</v>
      </c>
      <c r="AJ2655" s="28">
        <f t="shared" si="540"/>
        <v>4278120.4631946906</v>
      </c>
      <c r="AK2655" s="29">
        <f t="shared" si="541"/>
        <v>0.11809189206112329</v>
      </c>
      <c r="AL2655" s="25"/>
      <c r="AM2655" s="25"/>
      <c r="AN2655" s="25"/>
      <c r="AO2655" s="25"/>
      <c r="AP2655" s="45" t="str">
        <f t="shared" si="542"/>
        <v>TBATBA</v>
      </c>
      <c r="AQ2655" s="45" t="str">
        <f t="shared" si="543"/>
        <v>TBATBARMB</v>
      </c>
    </row>
    <row r="2656" spans="1:43" s="15" customFormat="1">
      <c r="A2656" s="16" t="s">
        <v>42</v>
      </c>
      <c r="B2656" s="172">
        <v>2023</v>
      </c>
      <c r="C2656" s="172">
        <v>10</v>
      </c>
      <c r="D2656" s="57" t="str">
        <f t="shared" si="532"/>
        <v>Q3</v>
      </c>
      <c r="E2656" s="16" t="s">
        <v>42</v>
      </c>
      <c r="F2656" s="172">
        <v>2023</v>
      </c>
      <c r="G2656" s="172">
        <v>11</v>
      </c>
      <c r="H2656" s="175"/>
      <c r="I2656" s="57" t="str">
        <f t="shared" si="533"/>
        <v>Q3</v>
      </c>
      <c r="J2656" s="175" t="s">
        <v>2533</v>
      </c>
      <c r="K2656" s="175" t="s">
        <v>2534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34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78" t="str">
        <f>IF(W2656="","",IF(W2656="RMB","1.13", "1"))</f>
        <v>1.13</v>
      </c>
      <c r="Z2656" s="26">
        <f t="shared" si="535"/>
        <v>525000</v>
      </c>
      <c r="AA2656" s="16">
        <v>1.07</v>
      </c>
      <c r="AB2656" s="35">
        <f t="shared" si="536"/>
        <v>497123.89380530978</v>
      </c>
      <c r="AC2656" s="27">
        <f t="shared" si="537"/>
        <v>51253.473451327438</v>
      </c>
      <c r="AD2656" s="174">
        <v>0.1031</v>
      </c>
      <c r="AE2656" s="173">
        <f t="shared" si="538"/>
        <v>1</v>
      </c>
      <c r="AF2656" s="173">
        <f>IF(AND(COUNTIFS($J$18:J2656,J2656)=1,AE2656=1),1,"")</f>
        <v>1</v>
      </c>
      <c r="AG2656" s="173">
        <f>IF(C2656="","",IF(AND(COUNTIFS($J$18:J2656,J2656)=1,C2656&lt;&gt;""),1,""))</f>
        <v>1</v>
      </c>
      <c r="AH2656" s="173">
        <f>IF(G2656="","",IF(AND(COUNTIFS($J$18:J2656,J2656)=1,G2656&lt;&gt;""),1,""))</f>
        <v>1</v>
      </c>
      <c r="AI2656" s="28">
        <f t="shared" si="539"/>
        <v>11730565.00042478</v>
      </c>
      <c r="AJ2656" s="28">
        <f t="shared" si="540"/>
        <v>1453465.2465810829</v>
      </c>
      <c r="AK2656" s="29">
        <f t="shared" si="541"/>
        <v>0.12390411259205766</v>
      </c>
      <c r="AL2656" s="25"/>
      <c r="AM2656" s="25"/>
      <c r="AN2656" s="25"/>
      <c r="AO2656" s="25"/>
      <c r="AP2656" s="45" t="str">
        <f t="shared" si="542"/>
        <v>202311</v>
      </c>
      <c r="AQ2656" s="45" t="str">
        <f t="shared" si="543"/>
        <v>202311RMB</v>
      </c>
    </row>
    <row r="2657" spans="1:43" s="15" customFormat="1">
      <c r="A2657" s="16" t="s">
        <v>41</v>
      </c>
      <c r="B2657" s="172">
        <v>2023</v>
      </c>
      <c r="C2657" s="172">
        <v>1</v>
      </c>
      <c r="D2657" s="57" t="str">
        <f t="shared" si="532"/>
        <v>Q4</v>
      </c>
      <c r="E2657" s="16" t="s">
        <v>171</v>
      </c>
      <c r="F2657" s="16" t="s">
        <v>171</v>
      </c>
      <c r="G2657" s="172" t="s">
        <v>171</v>
      </c>
      <c r="H2657" s="175"/>
      <c r="I2657" s="57" t="str">
        <f t="shared" si="533"/>
        <v>Cancel</v>
      </c>
      <c r="J2657" s="175" t="s">
        <v>2517</v>
      </c>
      <c r="K2657" s="175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34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78" t="str">
        <f t="shared" ref="Y2657:Y2682" si="544">IF(W2657="RMB","1.13", "1")</f>
        <v>1.13</v>
      </c>
      <c r="Z2657" s="26">
        <f t="shared" si="535"/>
        <v>1000000</v>
      </c>
      <c r="AA2657" s="16">
        <v>1.1000000000000001</v>
      </c>
      <c r="AB2657" s="35">
        <f t="shared" si="536"/>
        <v>973451.3274336285</v>
      </c>
      <c r="AC2657" s="27">
        <f t="shared" si="537"/>
        <v>116814.15929203542</v>
      </c>
      <c r="AD2657" s="174">
        <v>0.12</v>
      </c>
      <c r="AE2657" s="173">
        <f t="shared" si="538"/>
        <v>0</v>
      </c>
      <c r="AF2657" s="173" t="str">
        <f>IF(AND(COUNTIFS($J$18:J2657,J2657)=1,AE2657=1),1,"")</f>
        <v/>
      </c>
      <c r="AG2657" s="173" t="str">
        <f>IF(C2657="","",IF(AND(COUNTIFS($J$18:J2657,J2657)=1,C2657&lt;&gt;""),1,""))</f>
        <v/>
      </c>
      <c r="AH2657" s="173" t="str">
        <f>IF(G2657="","",IF(AND(COUNTIFS($J$18:J2657,J2657)=1,G2657&lt;&gt;""),1,""))</f>
        <v/>
      </c>
      <c r="AI2657" s="28">
        <f t="shared" si="539"/>
        <v>468573419.10712183</v>
      </c>
      <c r="AJ2657" s="28">
        <f t="shared" si="540"/>
        <v>55829466.862621114</v>
      </c>
      <c r="AK2657" s="29">
        <f t="shared" si="541"/>
        <v>0.11914774629983395</v>
      </c>
      <c r="AL2657" s="25"/>
      <c r="AM2657" s="25"/>
      <c r="AN2657" s="25"/>
      <c r="AO2657" s="25"/>
      <c r="AP2657" s="45" t="str">
        <f t="shared" si="542"/>
        <v>CancelCancel</v>
      </c>
      <c r="AQ2657" s="45" t="str">
        <f t="shared" si="543"/>
        <v>CancelCancelRMB</v>
      </c>
    </row>
    <row r="2658" spans="1:43" s="15" customFormat="1">
      <c r="A2658" s="16" t="s">
        <v>41</v>
      </c>
      <c r="B2658" s="172">
        <v>2023</v>
      </c>
      <c r="C2658" s="172">
        <v>1</v>
      </c>
      <c r="D2658" s="57" t="str">
        <f t="shared" si="532"/>
        <v>Q4</v>
      </c>
      <c r="E2658" s="16" t="s">
        <v>171</v>
      </c>
      <c r="F2658" s="16" t="s">
        <v>171</v>
      </c>
      <c r="G2658" s="172" t="s">
        <v>171</v>
      </c>
      <c r="H2658" s="175"/>
      <c r="I2658" s="57" t="str">
        <f t="shared" si="533"/>
        <v>Cancel</v>
      </c>
      <c r="J2658" s="175" t="s">
        <v>2535</v>
      </c>
      <c r="K2658" s="175" t="s">
        <v>2536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34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78" t="str">
        <f t="shared" si="544"/>
        <v>1.13</v>
      </c>
      <c r="Z2658" s="26">
        <f t="shared" si="535"/>
        <v>1150000</v>
      </c>
      <c r="AA2658" s="16">
        <v>1.095</v>
      </c>
      <c r="AB2658" s="35">
        <f t="shared" si="536"/>
        <v>1114380.5309734514</v>
      </c>
      <c r="AC2658" s="27">
        <f t="shared" si="537"/>
        <v>133725.66371681416</v>
      </c>
      <c r="AD2658" s="174">
        <v>0.12</v>
      </c>
      <c r="AE2658" s="173">
        <f t="shared" si="538"/>
        <v>1</v>
      </c>
      <c r="AF2658" s="173">
        <f>IF(AND(COUNTIFS($J$18:J2658,J2658)=1,AE2658=1),1,"")</f>
        <v>1</v>
      </c>
      <c r="AG2658" s="173">
        <f>IF(C2658="","",IF(AND(COUNTIFS($J$18:J2658,J2658)=1,C2658&lt;&gt;""),1,""))</f>
        <v>1</v>
      </c>
      <c r="AH2658" s="173">
        <f>IF(G2658="","",IF(AND(COUNTIFS($J$18:J2658,J2658)=1,G2658&lt;&gt;""),1,""))</f>
        <v>1</v>
      </c>
      <c r="AI2658" s="28">
        <f t="shared" si="539"/>
        <v>468573419.10712183</v>
      </c>
      <c r="AJ2658" s="28">
        <f t="shared" si="540"/>
        <v>55829466.862621114</v>
      </c>
      <c r="AK2658" s="29">
        <f t="shared" si="541"/>
        <v>0.11914774629983395</v>
      </c>
      <c r="AL2658" s="25"/>
      <c r="AM2658" s="25"/>
      <c r="AN2658" s="25"/>
      <c r="AO2658" s="25"/>
      <c r="AP2658" s="45" t="str">
        <f t="shared" si="542"/>
        <v>CancelCancel</v>
      </c>
      <c r="AQ2658" s="45" t="str">
        <f t="shared" si="543"/>
        <v>CancelCancelRMB</v>
      </c>
    </row>
    <row r="2659" spans="1:43" s="15" customFormat="1">
      <c r="A2659" s="16" t="s">
        <v>41</v>
      </c>
      <c r="B2659" s="172">
        <v>2023</v>
      </c>
      <c r="C2659" s="172">
        <v>1</v>
      </c>
      <c r="D2659" s="57" t="str">
        <f t="shared" si="532"/>
        <v>Q4</v>
      </c>
      <c r="E2659" s="16" t="s">
        <v>171</v>
      </c>
      <c r="F2659" s="16" t="s">
        <v>171</v>
      </c>
      <c r="G2659" s="172" t="s">
        <v>171</v>
      </c>
      <c r="H2659" s="175"/>
      <c r="I2659" s="57" t="str">
        <f t="shared" si="533"/>
        <v>Cancel</v>
      </c>
      <c r="J2659" s="175" t="s">
        <v>2535</v>
      </c>
      <c r="K2659" s="175" t="s">
        <v>2536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34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78" t="str">
        <f t="shared" si="544"/>
        <v>1.13</v>
      </c>
      <c r="Z2659" s="26">
        <f t="shared" si="535"/>
        <v>1150000</v>
      </c>
      <c r="AA2659" s="16">
        <v>1.095</v>
      </c>
      <c r="AB2659" s="35">
        <f t="shared" si="536"/>
        <v>1114380.5309734514</v>
      </c>
      <c r="AC2659" s="27">
        <f t="shared" si="537"/>
        <v>133725.66371681416</v>
      </c>
      <c r="AD2659" s="174">
        <v>0.12</v>
      </c>
      <c r="AE2659" s="173">
        <f t="shared" si="538"/>
        <v>1</v>
      </c>
      <c r="AF2659" s="173" t="str">
        <f>IF(AND(COUNTIFS($J$18:J2659,J2659)=1,AE2659=1),1,"")</f>
        <v/>
      </c>
      <c r="AG2659" s="173" t="str">
        <f>IF(C2659="","",IF(AND(COUNTIFS($J$18:J2659,J2659)=1,C2659&lt;&gt;""),1,""))</f>
        <v/>
      </c>
      <c r="AH2659" s="173" t="str">
        <f>IF(G2659="","",IF(AND(COUNTIFS($J$18:J2659,J2659)=1,G2659&lt;&gt;""),1,""))</f>
        <v/>
      </c>
      <c r="AI2659" s="28">
        <f t="shared" si="539"/>
        <v>468573419.10712183</v>
      </c>
      <c r="AJ2659" s="28">
        <f t="shared" si="540"/>
        <v>55829466.862621114</v>
      </c>
      <c r="AK2659" s="29">
        <f t="shared" si="541"/>
        <v>0.11914774629983395</v>
      </c>
      <c r="AL2659" s="25"/>
      <c r="AM2659" s="25"/>
      <c r="AN2659" s="25"/>
      <c r="AO2659" s="25"/>
      <c r="AP2659" s="45" t="str">
        <f t="shared" si="542"/>
        <v>CancelCancel</v>
      </c>
      <c r="AQ2659" s="45" t="str">
        <f t="shared" si="543"/>
        <v>CancelCancelRMB</v>
      </c>
    </row>
    <row r="2660" spans="1:43" s="15" customFormat="1">
      <c r="A2660" s="16" t="s">
        <v>41</v>
      </c>
      <c r="B2660" s="172">
        <v>2023</v>
      </c>
      <c r="C2660" s="172">
        <v>1</v>
      </c>
      <c r="D2660" s="57" t="str">
        <f t="shared" si="532"/>
        <v>Q4</v>
      </c>
      <c r="E2660" s="16" t="s">
        <v>171</v>
      </c>
      <c r="F2660" s="16" t="s">
        <v>171</v>
      </c>
      <c r="G2660" s="172" t="s">
        <v>171</v>
      </c>
      <c r="H2660" s="175"/>
      <c r="I2660" s="57" t="str">
        <f t="shared" si="533"/>
        <v>Cancel</v>
      </c>
      <c r="J2660" s="175" t="s">
        <v>2535</v>
      </c>
      <c r="K2660" s="175" t="s">
        <v>2536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34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78" t="str">
        <f t="shared" si="544"/>
        <v>1.13</v>
      </c>
      <c r="Z2660" s="26">
        <f t="shared" si="535"/>
        <v>1150000</v>
      </c>
      <c r="AA2660" s="16">
        <v>1.095</v>
      </c>
      <c r="AB2660" s="35">
        <f t="shared" si="536"/>
        <v>1114380.5309734514</v>
      </c>
      <c r="AC2660" s="27">
        <f t="shared" si="537"/>
        <v>133725.66371681416</v>
      </c>
      <c r="AD2660" s="174">
        <v>0.12</v>
      </c>
      <c r="AE2660" s="173">
        <f t="shared" si="538"/>
        <v>1</v>
      </c>
      <c r="AF2660" s="173" t="str">
        <f>IF(AND(COUNTIFS($J$18:J2660,J2660)=1,AE2660=1),1,"")</f>
        <v/>
      </c>
      <c r="AG2660" s="173" t="str">
        <f>IF(C2660="","",IF(AND(COUNTIFS($J$18:J2660,J2660)=1,C2660&lt;&gt;""),1,""))</f>
        <v/>
      </c>
      <c r="AH2660" s="173" t="str">
        <f>IF(G2660="","",IF(AND(COUNTIFS($J$18:J2660,J2660)=1,G2660&lt;&gt;""),1,""))</f>
        <v/>
      </c>
      <c r="AI2660" s="28">
        <f t="shared" si="539"/>
        <v>468573419.10712183</v>
      </c>
      <c r="AJ2660" s="28">
        <f t="shared" si="540"/>
        <v>55829466.862621114</v>
      </c>
      <c r="AK2660" s="29">
        <f t="shared" si="541"/>
        <v>0.11914774629983395</v>
      </c>
      <c r="AL2660" s="25"/>
      <c r="AM2660" s="25"/>
      <c r="AN2660" s="25"/>
      <c r="AO2660" s="25"/>
      <c r="AP2660" s="45" t="str">
        <f t="shared" si="542"/>
        <v>CancelCancel</v>
      </c>
      <c r="AQ2660" s="45" t="str">
        <f t="shared" si="543"/>
        <v>CancelCancelRMB</v>
      </c>
    </row>
    <row r="2661" spans="1:43" s="15" customFormat="1">
      <c r="A2661" s="16" t="s">
        <v>41</v>
      </c>
      <c r="B2661" s="172">
        <v>2023</v>
      </c>
      <c r="C2661" s="172">
        <v>1</v>
      </c>
      <c r="D2661" s="57" t="str">
        <f t="shared" si="532"/>
        <v>Q4</v>
      </c>
      <c r="E2661" s="16" t="s">
        <v>171</v>
      </c>
      <c r="F2661" s="16" t="s">
        <v>171</v>
      </c>
      <c r="G2661" s="172" t="s">
        <v>171</v>
      </c>
      <c r="H2661" s="175"/>
      <c r="I2661" s="57" t="str">
        <f t="shared" si="533"/>
        <v>Cancel</v>
      </c>
      <c r="J2661" s="175" t="s">
        <v>2535</v>
      </c>
      <c r="K2661" s="175" t="s">
        <v>2536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34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78" t="str">
        <f t="shared" si="544"/>
        <v>1.13</v>
      </c>
      <c r="Z2661" s="26">
        <f t="shared" si="535"/>
        <v>1150000</v>
      </c>
      <c r="AA2661" s="16">
        <v>1.095</v>
      </c>
      <c r="AB2661" s="35">
        <f t="shared" si="536"/>
        <v>1114380.5309734514</v>
      </c>
      <c r="AC2661" s="27">
        <f t="shared" si="537"/>
        <v>133725.66371681416</v>
      </c>
      <c r="AD2661" s="174">
        <v>0.12</v>
      </c>
      <c r="AE2661" s="173">
        <f t="shared" si="538"/>
        <v>1</v>
      </c>
      <c r="AF2661" s="173" t="str">
        <f>IF(AND(COUNTIFS($J$18:J2661,J2661)=1,AE2661=1),1,"")</f>
        <v/>
      </c>
      <c r="AG2661" s="173" t="str">
        <f>IF(C2661="","",IF(AND(COUNTIFS($J$18:J2661,J2661)=1,C2661&lt;&gt;""),1,""))</f>
        <v/>
      </c>
      <c r="AH2661" s="173" t="str">
        <f>IF(G2661="","",IF(AND(COUNTIFS($J$18:J2661,J2661)=1,G2661&lt;&gt;""),1,""))</f>
        <v/>
      </c>
      <c r="AI2661" s="28">
        <f t="shared" si="539"/>
        <v>468573419.10712183</v>
      </c>
      <c r="AJ2661" s="28">
        <f t="shared" si="540"/>
        <v>55829466.862621114</v>
      </c>
      <c r="AK2661" s="29">
        <f t="shared" si="541"/>
        <v>0.11914774629983395</v>
      </c>
      <c r="AL2661" s="25"/>
      <c r="AM2661" s="25"/>
      <c r="AN2661" s="25"/>
      <c r="AO2661" s="25"/>
      <c r="AP2661" s="45" t="str">
        <f t="shared" si="542"/>
        <v>CancelCancel</v>
      </c>
      <c r="AQ2661" s="45" t="str">
        <f t="shared" si="543"/>
        <v>CancelCancelRMB</v>
      </c>
    </row>
    <row r="2662" spans="1:43" s="15" customFormat="1">
      <c r="A2662" s="16" t="s">
        <v>41</v>
      </c>
      <c r="B2662" s="172">
        <v>2023</v>
      </c>
      <c r="C2662" s="172">
        <v>1</v>
      </c>
      <c r="D2662" s="57" t="str">
        <f t="shared" si="532"/>
        <v>Q4</v>
      </c>
      <c r="E2662" s="16" t="s">
        <v>171</v>
      </c>
      <c r="F2662" s="16" t="s">
        <v>171</v>
      </c>
      <c r="G2662" s="172" t="s">
        <v>171</v>
      </c>
      <c r="H2662" s="175"/>
      <c r="I2662" s="57" t="str">
        <f t="shared" si="533"/>
        <v>Cancel</v>
      </c>
      <c r="J2662" s="175" t="s">
        <v>2535</v>
      </c>
      <c r="K2662" s="175" t="s">
        <v>2536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34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78" t="str">
        <f t="shared" si="544"/>
        <v>1.13</v>
      </c>
      <c r="Z2662" s="26">
        <f t="shared" si="535"/>
        <v>1150000</v>
      </c>
      <c r="AA2662" s="16">
        <v>1.095</v>
      </c>
      <c r="AB2662" s="35">
        <f t="shared" si="536"/>
        <v>1114380.5309734514</v>
      </c>
      <c r="AC2662" s="27">
        <f t="shared" si="537"/>
        <v>133725.66371681416</v>
      </c>
      <c r="AD2662" s="174">
        <v>0.12</v>
      </c>
      <c r="AE2662" s="173">
        <f t="shared" si="538"/>
        <v>1</v>
      </c>
      <c r="AF2662" s="173" t="str">
        <f>IF(AND(COUNTIFS($J$18:J2662,J2662)=1,AE2662=1),1,"")</f>
        <v/>
      </c>
      <c r="AG2662" s="173" t="str">
        <f>IF(C2662="","",IF(AND(COUNTIFS($J$18:J2662,J2662)=1,C2662&lt;&gt;""),1,""))</f>
        <v/>
      </c>
      <c r="AH2662" s="173" t="str">
        <f>IF(G2662="","",IF(AND(COUNTIFS($J$18:J2662,J2662)=1,G2662&lt;&gt;""),1,""))</f>
        <v/>
      </c>
      <c r="AI2662" s="28">
        <f t="shared" si="539"/>
        <v>468573419.10712183</v>
      </c>
      <c r="AJ2662" s="28">
        <f t="shared" si="540"/>
        <v>55829466.862621114</v>
      </c>
      <c r="AK2662" s="29">
        <f t="shared" si="541"/>
        <v>0.11914774629983395</v>
      </c>
      <c r="AL2662" s="25"/>
      <c r="AM2662" s="25"/>
      <c r="AN2662" s="25"/>
      <c r="AO2662" s="25"/>
      <c r="AP2662" s="45" t="str">
        <f t="shared" si="542"/>
        <v>CancelCancel</v>
      </c>
      <c r="AQ2662" s="45" t="str">
        <f t="shared" si="543"/>
        <v>CancelCancelRMB</v>
      </c>
    </row>
    <row r="2663" spans="1:43" s="15" customFormat="1">
      <c r="A2663" s="16" t="s">
        <v>41</v>
      </c>
      <c r="B2663" s="172">
        <v>2023</v>
      </c>
      <c r="C2663" s="172">
        <v>1</v>
      </c>
      <c r="D2663" s="57" t="str">
        <f t="shared" si="532"/>
        <v>Q4</v>
      </c>
      <c r="E2663" s="16" t="s">
        <v>171</v>
      </c>
      <c r="F2663" s="16" t="s">
        <v>171</v>
      </c>
      <c r="G2663" s="172" t="s">
        <v>171</v>
      </c>
      <c r="H2663" s="175"/>
      <c r="I2663" s="57" t="str">
        <f t="shared" si="533"/>
        <v>Cancel</v>
      </c>
      <c r="J2663" s="175" t="s">
        <v>2535</v>
      </c>
      <c r="K2663" s="175" t="s">
        <v>2536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34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78" t="str">
        <f t="shared" si="544"/>
        <v>1.13</v>
      </c>
      <c r="Z2663" s="26">
        <f t="shared" si="535"/>
        <v>1050000</v>
      </c>
      <c r="AA2663" s="16">
        <v>1.095</v>
      </c>
      <c r="AB2663" s="35">
        <f t="shared" si="536"/>
        <v>1017477.8761061948</v>
      </c>
      <c r="AC2663" s="27">
        <f t="shared" si="537"/>
        <v>122097.34513274337</v>
      </c>
      <c r="AD2663" s="174">
        <v>0.12</v>
      </c>
      <c r="AE2663" s="173">
        <f t="shared" si="538"/>
        <v>1</v>
      </c>
      <c r="AF2663" s="173" t="str">
        <f>IF(AND(COUNTIFS($J$18:J2663,J2663)=1,AE2663=1),1,"")</f>
        <v/>
      </c>
      <c r="AG2663" s="173" t="str">
        <f>IF(C2663="","",IF(AND(COUNTIFS($J$18:J2663,J2663)=1,C2663&lt;&gt;""),1,""))</f>
        <v/>
      </c>
      <c r="AH2663" s="173" t="str">
        <f>IF(G2663="","",IF(AND(COUNTIFS($J$18:J2663,J2663)=1,G2663&lt;&gt;""),1,""))</f>
        <v/>
      </c>
      <c r="AI2663" s="28">
        <f t="shared" si="539"/>
        <v>468573419.10712183</v>
      </c>
      <c r="AJ2663" s="28">
        <f t="shared" si="540"/>
        <v>55829466.862621114</v>
      </c>
      <c r="AK2663" s="29">
        <f t="shared" si="541"/>
        <v>0.11914774629983395</v>
      </c>
      <c r="AL2663" s="25"/>
      <c r="AM2663" s="25"/>
      <c r="AN2663" s="25"/>
      <c r="AO2663" s="25"/>
      <c r="AP2663" s="45" t="str">
        <f t="shared" si="542"/>
        <v>CancelCancel</v>
      </c>
      <c r="AQ2663" s="45" t="str">
        <f t="shared" si="543"/>
        <v>CancelCancelRMB</v>
      </c>
    </row>
    <row r="2664" spans="1:43" s="15" customFormat="1">
      <c r="A2664" s="16" t="s">
        <v>41</v>
      </c>
      <c r="B2664" s="172">
        <v>2023</v>
      </c>
      <c r="C2664" s="172">
        <v>1</v>
      </c>
      <c r="D2664" s="57" t="str">
        <f t="shared" si="532"/>
        <v>Q4</v>
      </c>
      <c r="E2664" s="16" t="s">
        <v>171</v>
      </c>
      <c r="F2664" s="16" t="s">
        <v>171</v>
      </c>
      <c r="G2664" s="172" t="s">
        <v>171</v>
      </c>
      <c r="H2664" s="175"/>
      <c r="I2664" s="57" t="str">
        <f t="shared" si="533"/>
        <v>Cancel</v>
      </c>
      <c r="J2664" s="175" t="s">
        <v>2535</v>
      </c>
      <c r="K2664" s="175" t="s">
        <v>2536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34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78" t="str">
        <f t="shared" si="544"/>
        <v>1.13</v>
      </c>
      <c r="Z2664" s="26">
        <f t="shared" si="535"/>
        <v>1050000</v>
      </c>
      <c r="AA2664" s="16">
        <v>1.095</v>
      </c>
      <c r="AB2664" s="35">
        <f t="shared" si="536"/>
        <v>1017477.8761061948</v>
      </c>
      <c r="AC2664" s="27">
        <f t="shared" si="537"/>
        <v>122097.34513274337</v>
      </c>
      <c r="AD2664" s="174">
        <v>0.12</v>
      </c>
      <c r="AE2664" s="173">
        <f t="shared" si="538"/>
        <v>1</v>
      </c>
      <c r="AF2664" s="173" t="str">
        <f>IF(AND(COUNTIFS($J$18:J2664,J2664)=1,AE2664=1),1,"")</f>
        <v/>
      </c>
      <c r="AG2664" s="173" t="str">
        <f>IF(C2664="","",IF(AND(COUNTIFS($J$18:J2664,J2664)=1,C2664&lt;&gt;""),1,""))</f>
        <v/>
      </c>
      <c r="AH2664" s="173" t="str">
        <f>IF(G2664="","",IF(AND(COUNTIFS($J$18:J2664,J2664)=1,G2664&lt;&gt;""),1,""))</f>
        <v/>
      </c>
      <c r="AI2664" s="28">
        <f t="shared" si="539"/>
        <v>468573419.10712183</v>
      </c>
      <c r="AJ2664" s="28">
        <f t="shared" si="540"/>
        <v>55829466.862621114</v>
      </c>
      <c r="AK2664" s="29">
        <f t="shared" si="541"/>
        <v>0.11914774629983395</v>
      </c>
      <c r="AL2664" s="25"/>
      <c r="AM2664" s="25"/>
      <c r="AN2664" s="25"/>
      <c r="AO2664" s="25"/>
      <c r="AP2664" s="45" t="str">
        <f t="shared" si="542"/>
        <v>CancelCancel</v>
      </c>
      <c r="AQ2664" s="45" t="str">
        <f t="shared" si="543"/>
        <v>CancelCancelRMB</v>
      </c>
    </row>
    <row r="2665" spans="1:43" s="15" customFormat="1">
      <c r="A2665" s="16" t="s">
        <v>41</v>
      </c>
      <c r="B2665" s="172">
        <v>2023</v>
      </c>
      <c r="C2665" s="172">
        <v>1</v>
      </c>
      <c r="D2665" s="57" t="str">
        <f t="shared" si="532"/>
        <v>Q4</v>
      </c>
      <c r="E2665" s="16" t="s">
        <v>171</v>
      </c>
      <c r="F2665" s="16" t="s">
        <v>171</v>
      </c>
      <c r="G2665" s="172" t="s">
        <v>171</v>
      </c>
      <c r="H2665" s="175"/>
      <c r="I2665" s="57" t="str">
        <f t="shared" si="533"/>
        <v>Cancel</v>
      </c>
      <c r="J2665" s="175" t="s">
        <v>2535</v>
      </c>
      <c r="K2665" s="175" t="s">
        <v>2536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34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78" t="str">
        <f t="shared" si="544"/>
        <v>1.13</v>
      </c>
      <c r="Z2665" s="26">
        <f t="shared" si="535"/>
        <v>1050000</v>
      </c>
      <c r="AA2665" s="16">
        <v>1.095</v>
      </c>
      <c r="AB2665" s="35">
        <f t="shared" si="536"/>
        <v>1017477.8761061948</v>
      </c>
      <c r="AC2665" s="27">
        <f t="shared" si="537"/>
        <v>122097.34513274337</v>
      </c>
      <c r="AD2665" s="174">
        <v>0.12</v>
      </c>
      <c r="AE2665" s="173">
        <f t="shared" si="538"/>
        <v>1</v>
      </c>
      <c r="AF2665" s="173" t="str">
        <f>IF(AND(COUNTIFS($J$18:J2665,J2665)=1,AE2665=1),1,"")</f>
        <v/>
      </c>
      <c r="AG2665" s="173" t="str">
        <f>IF(C2665="","",IF(AND(COUNTIFS($J$18:J2665,J2665)=1,C2665&lt;&gt;""),1,""))</f>
        <v/>
      </c>
      <c r="AH2665" s="173" t="str">
        <f>IF(G2665="","",IF(AND(COUNTIFS($J$18:J2665,J2665)=1,G2665&lt;&gt;""),1,""))</f>
        <v/>
      </c>
      <c r="AI2665" s="28">
        <f t="shared" si="539"/>
        <v>468573419.10712183</v>
      </c>
      <c r="AJ2665" s="28">
        <f t="shared" si="540"/>
        <v>55829466.862621114</v>
      </c>
      <c r="AK2665" s="29">
        <f t="shared" si="541"/>
        <v>0.11914774629983395</v>
      </c>
      <c r="AL2665" s="25"/>
      <c r="AM2665" s="25"/>
      <c r="AN2665" s="25"/>
      <c r="AO2665" s="25"/>
      <c r="AP2665" s="45" t="str">
        <f t="shared" si="542"/>
        <v>CancelCancel</v>
      </c>
      <c r="AQ2665" s="45" t="str">
        <f t="shared" si="543"/>
        <v>CancelCancelRMB</v>
      </c>
    </row>
    <row r="2666" spans="1:43" s="15" customFormat="1">
      <c r="A2666" s="16" t="s">
        <v>41</v>
      </c>
      <c r="B2666" s="172">
        <v>2023</v>
      </c>
      <c r="C2666" s="172">
        <v>1</v>
      </c>
      <c r="D2666" s="57" t="str">
        <f t="shared" si="532"/>
        <v>Q4</v>
      </c>
      <c r="E2666" s="16" t="s">
        <v>171</v>
      </c>
      <c r="F2666" s="16" t="s">
        <v>171</v>
      </c>
      <c r="G2666" s="172" t="s">
        <v>171</v>
      </c>
      <c r="H2666" s="175"/>
      <c r="I2666" s="57" t="str">
        <f t="shared" si="533"/>
        <v>Cancel</v>
      </c>
      <c r="J2666" s="175" t="s">
        <v>2535</v>
      </c>
      <c r="K2666" s="175" t="s">
        <v>2536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34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78" t="str">
        <f t="shared" si="544"/>
        <v>1.13</v>
      </c>
      <c r="Z2666" s="26">
        <f t="shared" si="535"/>
        <v>900000</v>
      </c>
      <c r="AA2666" s="16">
        <v>1.095</v>
      </c>
      <c r="AB2666" s="35">
        <f t="shared" si="536"/>
        <v>872123.89380530978</v>
      </c>
      <c r="AC2666" s="27">
        <f t="shared" si="537"/>
        <v>104654.86725663717</v>
      </c>
      <c r="AD2666" s="174">
        <v>0.12</v>
      </c>
      <c r="AE2666" s="173">
        <f t="shared" si="538"/>
        <v>1</v>
      </c>
      <c r="AF2666" s="173" t="str">
        <f>IF(AND(COUNTIFS($J$18:J2666,J2666)=1,AE2666=1),1,"")</f>
        <v/>
      </c>
      <c r="AG2666" s="173" t="str">
        <f>IF(C2666="","",IF(AND(COUNTIFS($J$18:J2666,J2666)=1,C2666&lt;&gt;""),1,""))</f>
        <v/>
      </c>
      <c r="AH2666" s="173" t="str">
        <f>IF(G2666="","",IF(AND(COUNTIFS($J$18:J2666,J2666)=1,G2666&lt;&gt;""),1,""))</f>
        <v/>
      </c>
      <c r="AI2666" s="28">
        <f t="shared" si="539"/>
        <v>468573419.10712183</v>
      </c>
      <c r="AJ2666" s="28">
        <f t="shared" si="540"/>
        <v>55829466.862621114</v>
      </c>
      <c r="AK2666" s="29">
        <f t="shared" si="541"/>
        <v>0.11914774629983395</v>
      </c>
      <c r="AL2666" s="25"/>
      <c r="AM2666" s="25"/>
      <c r="AN2666" s="25"/>
      <c r="AO2666" s="25"/>
      <c r="AP2666" s="45" t="str">
        <f t="shared" si="542"/>
        <v>CancelCancel</v>
      </c>
      <c r="AQ2666" s="45" t="str">
        <f t="shared" si="543"/>
        <v>CancelCancelRMB</v>
      </c>
    </row>
    <row r="2667" spans="1:43" s="15" customFormat="1">
      <c r="A2667" s="16" t="s">
        <v>41</v>
      </c>
      <c r="B2667" s="172">
        <v>2023</v>
      </c>
      <c r="C2667" s="172">
        <v>1</v>
      </c>
      <c r="D2667" s="57" t="str">
        <f t="shared" si="532"/>
        <v>Q4</v>
      </c>
      <c r="E2667" s="16" t="s">
        <v>171</v>
      </c>
      <c r="F2667" s="16" t="s">
        <v>171</v>
      </c>
      <c r="G2667" s="172" t="s">
        <v>171</v>
      </c>
      <c r="H2667" s="175"/>
      <c r="I2667" s="57" t="str">
        <f t="shared" si="533"/>
        <v>Cancel</v>
      </c>
      <c r="J2667" s="175" t="s">
        <v>2535</v>
      </c>
      <c r="K2667" s="175" t="s">
        <v>2536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34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78" t="str">
        <f t="shared" si="544"/>
        <v>1.13</v>
      </c>
      <c r="Z2667" s="26">
        <f t="shared" si="535"/>
        <v>900000</v>
      </c>
      <c r="AA2667" s="16">
        <v>1.095</v>
      </c>
      <c r="AB2667" s="35">
        <f t="shared" si="536"/>
        <v>872123.89380530978</v>
      </c>
      <c r="AC2667" s="27">
        <f t="shared" si="537"/>
        <v>104654.86725663717</v>
      </c>
      <c r="AD2667" s="174">
        <v>0.12</v>
      </c>
      <c r="AE2667" s="173">
        <f t="shared" si="538"/>
        <v>1</v>
      </c>
      <c r="AF2667" s="173" t="str">
        <f>IF(AND(COUNTIFS($J$18:J2667,J2667)=1,AE2667=1),1,"")</f>
        <v/>
      </c>
      <c r="AG2667" s="173" t="str">
        <f>IF(C2667="","",IF(AND(COUNTIFS($J$18:J2667,J2667)=1,C2667&lt;&gt;""),1,""))</f>
        <v/>
      </c>
      <c r="AH2667" s="173" t="str">
        <f>IF(G2667="","",IF(AND(COUNTIFS($J$18:J2667,J2667)=1,G2667&lt;&gt;""),1,""))</f>
        <v/>
      </c>
      <c r="AI2667" s="28">
        <f t="shared" si="539"/>
        <v>468573419.10712183</v>
      </c>
      <c r="AJ2667" s="28">
        <f t="shared" si="540"/>
        <v>55829466.862621114</v>
      </c>
      <c r="AK2667" s="29">
        <f t="shared" si="541"/>
        <v>0.11914774629983395</v>
      </c>
      <c r="AL2667" s="25"/>
      <c r="AM2667" s="25"/>
      <c r="AN2667" s="25"/>
      <c r="AO2667" s="25"/>
      <c r="AP2667" s="45" t="str">
        <f t="shared" si="542"/>
        <v>CancelCancel</v>
      </c>
      <c r="AQ2667" s="45" t="str">
        <f t="shared" si="543"/>
        <v>CancelCancelRMB</v>
      </c>
    </row>
    <row r="2668" spans="1:43" s="15" customFormat="1">
      <c r="A2668" s="16" t="s">
        <v>41</v>
      </c>
      <c r="B2668" s="172">
        <v>2023</v>
      </c>
      <c r="C2668" s="172">
        <v>1</v>
      </c>
      <c r="D2668" s="57" t="str">
        <f t="shared" si="532"/>
        <v>Q4</v>
      </c>
      <c r="E2668" s="16" t="s">
        <v>171</v>
      </c>
      <c r="F2668" s="16" t="s">
        <v>171</v>
      </c>
      <c r="G2668" s="172" t="s">
        <v>171</v>
      </c>
      <c r="H2668" s="175"/>
      <c r="I2668" s="57" t="str">
        <f t="shared" si="533"/>
        <v>Cancel</v>
      </c>
      <c r="J2668" s="175" t="s">
        <v>2535</v>
      </c>
      <c r="K2668" s="175" t="s">
        <v>2536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34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78" t="str">
        <f t="shared" si="544"/>
        <v>1.13</v>
      </c>
      <c r="Z2668" s="26">
        <f t="shared" si="535"/>
        <v>600000</v>
      </c>
      <c r="AA2668" s="16">
        <v>1.095</v>
      </c>
      <c r="AB2668" s="35">
        <f t="shared" si="536"/>
        <v>581415.92920353985</v>
      </c>
      <c r="AC2668" s="27">
        <f t="shared" si="537"/>
        <v>69769.911504424774</v>
      </c>
      <c r="AD2668" s="174">
        <v>0.12</v>
      </c>
      <c r="AE2668" s="173">
        <f t="shared" si="538"/>
        <v>1</v>
      </c>
      <c r="AF2668" s="173" t="str">
        <f>IF(AND(COUNTIFS($J$18:J2668,J2668)=1,AE2668=1),1,"")</f>
        <v/>
      </c>
      <c r="AG2668" s="173" t="str">
        <f>IF(C2668="","",IF(AND(COUNTIFS($J$18:J2668,J2668)=1,C2668&lt;&gt;""),1,""))</f>
        <v/>
      </c>
      <c r="AH2668" s="173" t="str">
        <f>IF(G2668="","",IF(AND(COUNTIFS($J$18:J2668,J2668)=1,G2668&lt;&gt;""),1,""))</f>
        <v/>
      </c>
      <c r="AI2668" s="28">
        <f t="shared" si="539"/>
        <v>468573419.10712183</v>
      </c>
      <c r="AJ2668" s="28">
        <f t="shared" si="540"/>
        <v>55829466.862621114</v>
      </c>
      <c r="AK2668" s="29">
        <f t="shared" si="541"/>
        <v>0.11914774629983395</v>
      </c>
      <c r="AL2668" s="25"/>
      <c r="AM2668" s="25"/>
      <c r="AN2668" s="25"/>
      <c r="AO2668" s="25"/>
      <c r="AP2668" s="45" t="str">
        <f t="shared" si="542"/>
        <v>CancelCancel</v>
      </c>
      <c r="AQ2668" s="45" t="str">
        <f t="shared" si="543"/>
        <v>CancelCancelRMB</v>
      </c>
    </row>
    <row r="2669" spans="1:43" s="15" customFormat="1">
      <c r="A2669" s="16" t="s">
        <v>41</v>
      </c>
      <c r="B2669" s="172">
        <v>2023</v>
      </c>
      <c r="C2669" s="172">
        <v>1</v>
      </c>
      <c r="D2669" s="57" t="str">
        <f t="shared" si="532"/>
        <v>Q4</v>
      </c>
      <c r="E2669" s="16" t="s">
        <v>171</v>
      </c>
      <c r="F2669" s="16" t="s">
        <v>171</v>
      </c>
      <c r="G2669" s="172" t="s">
        <v>171</v>
      </c>
      <c r="H2669" s="175"/>
      <c r="I2669" s="57" t="str">
        <f t="shared" si="533"/>
        <v>Cancel</v>
      </c>
      <c r="J2669" s="175" t="s">
        <v>2535</v>
      </c>
      <c r="K2669" s="175" t="s">
        <v>2536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34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78" t="str">
        <f t="shared" si="544"/>
        <v>1.13</v>
      </c>
      <c r="Z2669" s="26">
        <f t="shared" si="535"/>
        <v>600000</v>
      </c>
      <c r="AA2669" s="16">
        <v>1.095</v>
      </c>
      <c r="AB2669" s="35">
        <f t="shared" si="536"/>
        <v>581415.92920353985</v>
      </c>
      <c r="AC2669" s="27">
        <f t="shared" si="537"/>
        <v>69769.911504424774</v>
      </c>
      <c r="AD2669" s="174">
        <v>0.12</v>
      </c>
      <c r="AE2669" s="173">
        <f t="shared" si="538"/>
        <v>1</v>
      </c>
      <c r="AF2669" s="173" t="str">
        <f>IF(AND(COUNTIFS($J$18:J2669,J2669)=1,AE2669=1),1,"")</f>
        <v/>
      </c>
      <c r="AG2669" s="173" t="str">
        <f>IF(C2669="","",IF(AND(COUNTIFS($J$18:J2669,J2669)=1,C2669&lt;&gt;""),1,""))</f>
        <v/>
      </c>
      <c r="AH2669" s="173" t="str">
        <f>IF(G2669="","",IF(AND(COUNTIFS($J$18:J2669,J2669)=1,G2669&lt;&gt;""),1,""))</f>
        <v/>
      </c>
      <c r="AI2669" s="28">
        <f t="shared" si="539"/>
        <v>468573419.10712183</v>
      </c>
      <c r="AJ2669" s="28">
        <f t="shared" si="540"/>
        <v>55829466.862621114</v>
      </c>
      <c r="AK2669" s="29">
        <f t="shared" si="541"/>
        <v>0.11914774629983395</v>
      </c>
      <c r="AL2669" s="25"/>
      <c r="AM2669" s="25"/>
      <c r="AN2669" s="25"/>
      <c r="AO2669" s="25"/>
      <c r="AP2669" s="45" t="str">
        <f t="shared" si="542"/>
        <v>CancelCancel</v>
      </c>
      <c r="AQ2669" s="45" t="str">
        <f t="shared" si="543"/>
        <v>CancelCancelRMB</v>
      </c>
    </row>
    <row r="2670" spans="1:43" s="15" customFormat="1">
      <c r="A2670" s="172" t="s">
        <v>2521</v>
      </c>
      <c r="B2670" s="172" t="s">
        <v>2521</v>
      </c>
      <c r="C2670" s="172" t="s">
        <v>2521</v>
      </c>
      <c r="D2670" s="57" t="b">
        <f t="shared" si="532"/>
        <v>0</v>
      </c>
      <c r="E2670" s="172" t="s">
        <v>2521</v>
      </c>
      <c r="F2670" s="172" t="s">
        <v>2521</v>
      </c>
      <c r="G2670" s="172" t="s">
        <v>2521</v>
      </c>
      <c r="H2670" s="175"/>
      <c r="I2670" s="57" t="str">
        <f t="shared" si="533"/>
        <v>TBA</v>
      </c>
      <c r="J2670" s="175" t="s">
        <v>2521</v>
      </c>
      <c r="K2670" s="175" t="s">
        <v>2532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34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78" t="str">
        <f t="shared" si="544"/>
        <v>1.13</v>
      </c>
      <c r="Z2670" s="26">
        <f t="shared" si="535"/>
        <v>600000</v>
      </c>
      <c r="AA2670" s="16">
        <v>1.095</v>
      </c>
      <c r="AB2670" s="35">
        <f t="shared" si="536"/>
        <v>581415.92920353985</v>
      </c>
      <c r="AC2670" s="27">
        <f t="shared" si="537"/>
        <v>69769.911504424774</v>
      </c>
      <c r="AD2670" s="174">
        <v>0.12</v>
      </c>
      <c r="AE2670" s="173">
        <f t="shared" si="538"/>
        <v>1</v>
      </c>
      <c r="AF2670" s="173" t="str">
        <f>IF(AND(COUNTIFS($J$18:J2670,J2670)=1,AE2670=1),1,"")</f>
        <v/>
      </c>
      <c r="AG2670" s="173" t="str">
        <f>IF(C2670="","",IF(AND(COUNTIFS($J$18:J2670,J2670)=1,C2670&lt;&gt;""),1,""))</f>
        <v/>
      </c>
      <c r="AH2670" s="173" t="str">
        <f>IF(G2670="","",IF(AND(COUNTIFS($J$18:J2670,J2670)=1,G2670&lt;&gt;""),1,""))</f>
        <v/>
      </c>
      <c r="AI2670" s="28">
        <f t="shared" si="539"/>
        <v>36227046.48495575</v>
      </c>
      <c r="AJ2670" s="28">
        <f t="shared" si="540"/>
        <v>4278120.4631946906</v>
      </c>
      <c r="AK2670" s="29">
        <f t="shared" si="541"/>
        <v>0.11809189206112329</v>
      </c>
      <c r="AL2670" s="25"/>
      <c r="AM2670" s="25"/>
      <c r="AN2670" s="25"/>
      <c r="AO2670" s="25"/>
      <c r="AP2670" s="45" t="str">
        <f t="shared" si="542"/>
        <v>TBATBA</v>
      </c>
      <c r="AQ2670" s="45" t="str">
        <f t="shared" si="543"/>
        <v>TBATBARMB</v>
      </c>
    </row>
    <row r="2671" spans="1:43" s="15" customFormat="1">
      <c r="A2671" s="16" t="s">
        <v>42</v>
      </c>
      <c r="B2671" s="172">
        <v>2023</v>
      </c>
      <c r="C2671" s="172">
        <v>9</v>
      </c>
      <c r="D2671" s="57" t="str">
        <f t="shared" si="532"/>
        <v>Q2</v>
      </c>
      <c r="E2671" s="16" t="s">
        <v>171</v>
      </c>
      <c r="F2671" s="16" t="s">
        <v>171</v>
      </c>
      <c r="G2671" s="172" t="s">
        <v>171</v>
      </c>
      <c r="H2671" s="175"/>
      <c r="I2671" s="57" t="str">
        <f t="shared" si="533"/>
        <v>Cancel</v>
      </c>
      <c r="J2671" s="175" t="s">
        <v>2524</v>
      </c>
      <c r="K2671" s="175" t="s">
        <v>2525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34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2526</v>
      </c>
      <c r="V2671" s="16" t="s">
        <v>2471</v>
      </c>
      <c r="W2671" s="16" t="s">
        <v>51</v>
      </c>
      <c r="X2671" s="34">
        <v>760000</v>
      </c>
      <c r="Y2671" s="178" t="str">
        <f t="shared" si="544"/>
        <v>1.13</v>
      </c>
      <c r="Z2671" s="26">
        <f t="shared" si="535"/>
        <v>760000</v>
      </c>
      <c r="AA2671" s="16">
        <v>1.095</v>
      </c>
      <c r="AB2671" s="35">
        <f t="shared" si="536"/>
        <v>736460.17699115048</v>
      </c>
      <c r="AC2671" s="27">
        <f t="shared" si="537"/>
        <v>88375.221238938058</v>
      </c>
      <c r="AD2671" s="174">
        <v>0.12</v>
      </c>
      <c r="AE2671" s="173">
        <f t="shared" si="538"/>
        <v>1</v>
      </c>
      <c r="AF2671" s="173" t="str">
        <f>IF(AND(COUNTIFS($J$18:J2671,J2671)=1,AE2671=1),1,"")</f>
        <v/>
      </c>
      <c r="AG2671" s="173" t="str">
        <f>IF(C2671="","",IF(AND(COUNTIFS($J$18:J2671,J2671)=1,C2671&lt;&gt;""),1,""))</f>
        <v/>
      </c>
      <c r="AH2671" s="173" t="str">
        <f>IF(G2671="","",IF(AND(COUNTIFS($J$18:J2671,J2671)=1,G2671&lt;&gt;""),1,""))</f>
        <v/>
      </c>
      <c r="AI2671" s="28">
        <f t="shared" si="539"/>
        <v>468573419.10712183</v>
      </c>
      <c r="AJ2671" s="28">
        <f t="shared" si="540"/>
        <v>55829466.862621114</v>
      </c>
      <c r="AK2671" s="29">
        <f t="shared" si="541"/>
        <v>0.11914774629983395</v>
      </c>
      <c r="AL2671" s="25"/>
      <c r="AM2671" s="25"/>
      <c r="AN2671" s="25"/>
      <c r="AO2671" s="25"/>
      <c r="AP2671" s="45" t="str">
        <f t="shared" si="542"/>
        <v>CancelCancel</v>
      </c>
      <c r="AQ2671" s="45" t="str">
        <f t="shared" si="543"/>
        <v>CancelCancelRMB</v>
      </c>
    </row>
    <row r="2672" spans="1:43" s="15" customFormat="1">
      <c r="A2672" s="16" t="s">
        <v>42</v>
      </c>
      <c r="B2672" s="172">
        <v>2023</v>
      </c>
      <c r="C2672" s="172">
        <v>9</v>
      </c>
      <c r="D2672" s="57" t="str">
        <f t="shared" si="532"/>
        <v>Q2</v>
      </c>
      <c r="E2672" s="16" t="s">
        <v>171</v>
      </c>
      <c r="F2672" s="16" t="s">
        <v>171</v>
      </c>
      <c r="G2672" s="172" t="s">
        <v>171</v>
      </c>
      <c r="H2672" s="175"/>
      <c r="I2672" s="57" t="str">
        <f t="shared" si="533"/>
        <v>Cancel</v>
      </c>
      <c r="J2672" s="175" t="s">
        <v>2524</v>
      </c>
      <c r="K2672" s="175" t="s">
        <v>2525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34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2526</v>
      </c>
      <c r="V2672" s="16" t="s">
        <v>2471</v>
      </c>
      <c r="W2672" s="16" t="s">
        <v>51</v>
      </c>
      <c r="X2672" s="34">
        <v>760000</v>
      </c>
      <c r="Y2672" s="178" t="str">
        <f t="shared" si="544"/>
        <v>1.13</v>
      </c>
      <c r="Z2672" s="26">
        <f t="shared" si="535"/>
        <v>760000</v>
      </c>
      <c r="AA2672" s="16">
        <v>1.095</v>
      </c>
      <c r="AB2672" s="35">
        <f t="shared" si="536"/>
        <v>736460.17699115048</v>
      </c>
      <c r="AC2672" s="27">
        <f t="shared" si="537"/>
        <v>88375.221238938058</v>
      </c>
      <c r="AD2672" s="174">
        <v>0.12</v>
      </c>
      <c r="AE2672" s="173">
        <f t="shared" si="538"/>
        <v>1</v>
      </c>
      <c r="AF2672" s="173" t="str">
        <f>IF(AND(COUNTIFS($J$18:J2672,J2672)=1,AE2672=1),1,"")</f>
        <v/>
      </c>
      <c r="AG2672" s="173" t="str">
        <f>IF(C2672="","",IF(AND(COUNTIFS($J$18:J2672,J2672)=1,C2672&lt;&gt;""),1,""))</f>
        <v/>
      </c>
      <c r="AH2672" s="173" t="str">
        <f>IF(G2672="","",IF(AND(COUNTIFS($J$18:J2672,J2672)=1,G2672&lt;&gt;""),1,""))</f>
        <v/>
      </c>
      <c r="AI2672" s="28">
        <f t="shared" si="539"/>
        <v>468573419.10712183</v>
      </c>
      <c r="AJ2672" s="28">
        <f t="shared" si="540"/>
        <v>55829466.862621114</v>
      </c>
      <c r="AK2672" s="29">
        <f t="shared" si="541"/>
        <v>0.11914774629983395</v>
      </c>
      <c r="AL2672" s="25"/>
      <c r="AM2672" s="25"/>
      <c r="AN2672" s="25"/>
      <c r="AO2672" s="25"/>
      <c r="AP2672" s="45" t="str">
        <f t="shared" si="542"/>
        <v>CancelCancel</v>
      </c>
      <c r="AQ2672" s="45" t="str">
        <f t="shared" si="543"/>
        <v>CancelCancelRMB</v>
      </c>
    </row>
    <row r="2673" spans="1:43" s="15" customFormat="1">
      <c r="A2673" s="172" t="s">
        <v>2521</v>
      </c>
      <c r="B2673" s="172" t="s">
        <v>2521</v>
      </c>
      <c r="C2673" s="172" t="s">
        <v>2521</v>
      </c>
      <c r="D2673" s="57" t="b">
        <f t="shared" si="532"/>
        <v>0</v>
      </c>
      <c r="E2673" s="172" t="s">
        <v>2521</v>
      </c>
      <c r="F2673" s="172" t="s">
        <v>2521</v>
      </c>
      <c r="G2673" s="172" t="s">
        <v>2521</v>
      </c>
      <c r="H2673" s="175"/>
      <c r="I2673" s="57" t="str">
        <f t="shared" si="533"/>
        <v>TBA</v>
      </c>
      <c r="J2673" s="175" t="s">
        <v>2521</v>
      </c>
      <c r="K2673" s="175" t="s">
        <v>2537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34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78" t="str">
        <f t="shared" si="544"/>
        <v>1.13</v>
      </c>
      <c r="Z2673" s="26">
        <f t="shared" si="535"/>
        <v>800000</v>
      </c>
      <c r="AA2673" s="16">
        <v>1.095</v>
      </c>
      <c r="AB2673" s="35">
        <f t="shared" si="536"/>
        <v>775221.23893805314</v>
      </c>
      <c r="AC2673" s="27">
        <f t="shared" si="537"/>
        <v>93026.54867256638</v>
      </c>
      <c r="AD2673" s="174">
        <v>0.12</v>
      </c>
      <c r="AE2673" s="173">
        <f t="shared" si="538"/>
        <v>1</v>
      </c>
      <c r="AF2673" s="173" t="str">
        <f>IF(AND(COUNTIFS($J$18:J2673,J2673)=1,AE2673=1),1,"")</f>
        <v/>
      </c>
      <c r="AG2673" s="173" t="str">
        <f>IF(C2673="","",IF(AND(COUNTIFS($J$18:J2673,J2673)=1,C2673&lt;&gt;""),1,""))</f>
        <v/>
      </c>
      <c r="AH2673" s="173" t="str">
        <f>IF(G2673="","",IF(AND(COUNTIFS($J$18:J2673,J2673)=1,G2673&lt;&gt;""),1,""))</f>
        <v/>
      </c>
      <c r="AI2673" s="28">
        <f t="shared" si="539"/>
        <v>36227046.48495575</v>
      </c>
      <c r="AJ2673" s="28">
        <f t="shared" si="540"/>
        <v>4278120.4631946906</v>
      </c>
      <c r="AK2673" s="29">
        <f t="shared" si="541"/>
        <v>0.11809189206112329</v>
      </c>
      <c r="AL2673" s="25"/>
      <c r="AM2673" s="25"/>
      <c r="AN2673" s="25"/>
      <c r="AO2673" s="25"/>
      <c r="AP2673" s="45" t="str">
        <f t="shared" si="542"/>
        <v>TBATBA</v>
      </c>
      <c r="AQ2673" s="45" t="str">
        <f t="shared" si="543"/>
        <v>TBATBARMB</v>
      </c>
    </row>
    <row r="2674" spans="1:43" s="15" customFormat="1">
      <c r="A2674" s="172" t="s">
        <v>2521</v>
      </c>
      <c r="B2674" s="172" t="s">
        <v>2521</v>
      </c>
      <c r="C2674" s="172" t="s">
        <v>2521</v>
      </c>
      <c r="D2674" s="57" t="b">
        <f t="shared" si="532"/>
        <v>0</v>
      </c>
      <c r="E2674" s="172" t="s">
        <v>2521</v>
      </c>
      <c r="F2674" s="172" t="s">
        <v>2521</v>
      </c>
      <c r="G2674" s="172" t="s">
        <v>2521</v>
      </c>
      <c r="H2674" s="175"/>
      <c r="I2674" s="57" t="str">
        <f t="shared" si="533"/>
        <v>TBA</v>
      </c>
      <c r="J2674" s="175" t="s">
        <v>2521</v>
      </c>
      <c r="K2674" s="175" t="s">
        <v>2537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34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78" t="str">
        <f t="shared" si="544"/>
        <v>1.13</v>
      </c>
      <c r="Z2674" s="26">
        <f t="shared" si="535"/>
        <v>720000</v>
      </c>
      <c r="AA2674" s="16">
        <v>1.095</v>
      </c>
      <c r="AB2674" s="35">
        <f t="shared" si="536"/>
        <v>697699.11504424782</v>
      </c>
      <c r="AC2674" s="27">
        <f t="shared" si="537"/>
        <v>83723.893805309737</v>
      </c>
      <c r="AD2674" s="174">
        <v>0.12</v>
      </c>
      <c r="AE2674" s="173">
        <f t="shared" si="538"/>
        <v>1</v>
      </c>
      <c r="AF2674" s="173" t="str">
        <f>IF(AND(COUNTIFS($J$18:J2674,J2674)=1,AE2674=1),1,"")</f>
        <v/>
      </c>
      <c r="AG2674" s="173" t="str">
        <f>IF(C2674="","",IF(AND(COUNTIFS($J$18:J2674,J2674)=1,C2674&lt;&gt;""),1,""))</f>
        <v/>
      </c>
      <c r="AH2674" s="173" t="str">
        <f>IF(G2674="","",IF(AND(COUNTIFS($J$18:J2674,J2674)=1,G2674&lt;&gt;""),1,""))</f>
        <v/>
      </c>
      <c r="AI2674" s="28">
        <f t="shared" si="539"/>
        <v>36227046.48495575</v>
      </c>
      <c r="AJ2674" s="28">
        <f t="shared" si="540"/>
        <v>4278120.4631946906</v>
      </c>
      <c r="AK2674" s="29">
        <f t="shared" si="541"/>
        <v>0.11809189206112329</v>
      </c>
      <c r="AL2674" s="25"/>
      <c r="AM2674" s="25"/>
      <c r="AN2674" s="25"/>
      <c r="AO2674" s="25"/>
      <c r="AP2674" s="45" t="str">
        <f t="shared" si="542"/>
        <v>TBATBA</v>
      </c>
      <c r="AQ2674" s="45" t="str">
        <f t="shared" si="543"/>
        <v>TBATBARMB</v>
      </c>
    </row>
    <row r="2675" spans="1:43" s="15" customFormat="1">
      <c r="A2675" s="172" t="s">
        <v>2521</v>
      </c>
      <c r="B2675" s="172" t="s">
        <v>2521</v>
      </c>
      <c r="C2675" s="172" t="s">
        <v>2521</v>
      </c>
      <c r="D2675" s="57" t="b">
        <f t="shared" si="532"/>
        <v>0</v>
      </c>
      <c r="E2675" s="172" t="s">
        <v>2521</v>
      </c>
      <c r="F2675" s="172" t="s">
        <v>2521</v>
      </c>
      <c r="G2675" s="172" t="s">
        <v>2521</v>
      </c>
      <c r="H2675" s="175"/>
      <c r="I2675" s="57" t="str">
        <f t="shared" si="533"/>
        <v>TBA</v>
      </c>
      <c r="J2675" s="175" t="s">
        <v>2521</v>
      </c>
      <c r="K2675" s="175" t="s">
        <v>2538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34"/>
        <v>MAIN UNIT</v>
      </c>
      <c r="Q2675" s="16" t="s">
        <v>56</v>
      </c>
      <c r="R2675" s="16" t="s">
        <v>49</v>
      </c>
      <c r="S2675" s="16" t="s">
        <v>38</v>
      </c>
      <c r="T2675" s="16" t="s">
        <v>2539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78" t="str">
        <f t="shared" si="544"/>
        <v>1.13</v>
      </c>
      <c r="Z2675" s="26">
        <f t="shared" si="535"/>
        <v>500000</v>
      </c>
      <c r="AA2675" s="16">
        <v>1.095</v>
      </c>
      <c r="AB2675" s="35">
        <f t="shared" si="536"/>
        <v>484513.27433628321</v>
      </c>
      <c r="AC2675" s="27">
        <f t="shared" si="537"/>
        <v>58141.592920353985</v>
      </c>
      <c r="AD2675" s="174">
        <v>0.12</v>
      </c>
      <c r="AE2675" s="173">
        <f t="shared" si="538"/>
        <v>1</v>
      </c>
      <c r="AF2675" s="173" t="str">
        <f>IF(AND(COUNTIFS($J$18:J2675,J2675)=1,AE2675=1),1,"")</f>
        <v/>
      </c>
      <c r="AG2675" s="173" t="str">
        <f>IF(C2675="","",IF(AND(COUNTIFS($J$18:J2675,J2675)=1,C2675&lt;&gt;""),1,""))</f>
        <v/>
      </c>
      <c r="AH2675" s="173" t="str">
        <f>IF(G2675="","",IF(AND(COUNTIFS($J$18:J2675,J2675)=1,G2675&lt;&gt;""),1,""))</f>
        <v/>
      </c>
      <c r="AI2675" s="28">
        <f t="shared" si="539"/>
        <v>36227046.48495575</v>
      </c>
      <c r="AJ2675" s="28">
        <f t="shared" si="540"/>
        <v>4278120.4631946906</v>
      </c>
      <c r="AK2675" s="29">
        <f t="shared" si="541"/>
        <v>0.11809189206112329</v>
      </c>
      <c r="AL2675" s="25"/>
      <c r="AM2675" s="25"/>
      <c r="AN2675" s="25"/>
      <c r="AO2675" s="25"/>
      <c r="AP2675" s="45" t="str">
        <f t="shared" si="542"/>
        <v>TBATBA</v>
      </c>
      <c r="AQ2675" s="45" t="str">
        <f t="shared" si="543"/>
        <v>TBATBARMB</v>
      </c>
    </row>
    <row r="2676" spans="1:43" s="15" customFormat="1">
      <c r="A2676" s="172" t="s">
        <v>2521</v>
      </c>
      <c r="B2676" s="172" t="s">
        <v>2521</v>
      </c>
      <c r="C2676" s="172" t="s">
        <v>2521</v>
      </c>
      <c r="D2676" s="57" t="b">
        <f t="shared" si="532"/>
        <v>0</v>
      </c>
      <c r="E2676" s="172" t="s">
        <v>2521</v>
      </c>
      <c r="F2676" s="172" t="s">
        <v>2521</v>
      </c>
      <c r="G2676" s="172" t="s">
        <v>2521</v>
      </c>
      <c r="H2676" s="175"/>
      <c r="I2676" s="57" t="str">
        <f t="shared" si="533"/>
        <v>TBA</v>
      </c>
      <c r="J2676" s="175" t="s">
        <v>2521</v>
      </c>
      <c r="K2676" s="175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34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78" t="str">
        <f t="shared" si="544"/>
        <v>1.13</v>
      </c>
      <c r="Z2676" s="26">
        <f t="shared" si="535"/>
        <v>800000</v>
      </c>
      <c r="AA2676" s="16">
        <v>1.095</v>
      </c>
      <c r="AB2676" s="35">
        <f t="shared" si="536"/>
        <v>775221.23893805314</v>
      </c>
      <c r="AC2676" s="27">
        <f t="shared" si="537"/>
        <v>93026.54867256638</v>
      </c>
      <c r="AD2676" s="174">
        <v>0.12</v>
      </c>
      <c r="AE2676" s="173">
        <f t="shared" si="538"/>
        <v>0</v>
      </c>
      <c r="AF2676" s="173" t="str">
        <f>IF(AND(COUNTIFS($J$18:J2676,J2676)=1,AE2676=1),1,"")</f>
        <v/>
      </c>
      <c r="AG2676" s="173" t="str">
        <f>IF(C2676="","",IF(AND(COUNTIFS($J$18:J2676,J2676)=1,C2676&lt;&gt;""),1,""))</f>
        <v/>
      </c>
      <c r="AH2676" s="173" t="str">
        <f>IF(G2676="","",IF(AND(COUNTIFS($J$18:J2676,J2676)=1,G2676&lt;&gt;""),1,""))</f>
        <v/>
      </c>
      <c r="AI2676" s="28">
        <f t="shared" si="539"/>
        <v>36227046.48495575</v>
      </c>
      <c r="AJ2676" s="28">
        <f t="shared" si="540"/>
        <v>4278120.4631946906</v>
      </c>
      <c r="AK2676" s="29">
        <f t="shared" si="541"/>
        <v>0.11809189206112329</v>
      </c>
      <c r="AL2676" s="25"/>
      <c r="AM2676" s="25"/>
      <c r="AN2676" s="25"/>
      <c r="AO2676" s="25"/>
      <c r="AP2676" s="45" t="str">
        <f t="shared" si="542"/>
        <v>TBATBA</v>
      </c>
      <c r="AQ2676" s="45" t="str">
        <f t="shared" si="543"/>
        <v>TBATBARMB</v>
      </c>
    </row>
    <row r="2677" spans="1:43" s="15" customFormat="1">
      <c r="A2677" s="172" t="s">
        <v>2521</v>
      </c>
      <c r="B2677" s="172" t="s">
        <v>2521</v>
      </c>
      <c r="C2677" s="172" t="s">
        <v>2521</v>
      </c>
      <c r="D2677" s="57" t="b">
        <f t="shared" si="532"/>
        <v>0</v>
      </c>
      <c r="E2677" s="172" t="s">
        <v>2521</v>
      </c>
      <c r="F2677" s="172" t="s">
        <v>2521</v>
      </c>
      <c r="G2677" s="172" t="s">
        <v>2521</v>
      </c>
      <c r="H2677" s="175"/>
      <c r="I2677" s="57" t="str">
        <f t="shared" si="533"/>
        <v>TBA</v>
      </c>
      <c r="J2677" s="175" t="s">
        <v>2521</v>
      </c>
      <c r="K2677" s="175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34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78" t="str">
        <f t="shared" si="544"/>
        <v>1.13</v>
      </c>
      <c r="Z2677" s="26">
        <f t="shared" si="535"/>
        <v>700000</v>
      </c>
      <c r="AA2677" s="16">
        <v>1.095</v>
      </c>
      <c r="AB2677" s="35">
        <f t="shared" si="536"/>
        <v>678318.5840707965</v>
      </c>
      <c r="AC2677" s="27">
        <f t="shared" si="537"/>
        <v>81398.230088495577</v>
      </c>
      <c r="AD2677" s="174">
        <v>0.12</v>
      </c>
      <c r="AE2677" s="173">
        <f t="shared" si="538"/>
        <v>0</v>
      </c>
      <c r="AF2677" s="173" t="str">
        <f>IF(AND(COUNTIFS($J$18:J2677,J2677)=1,AE2677=1),1,"")</f>
        <v/>
      </c>
      <c r="AG2677" s="173" t="str">
        <f>IF(C2677="","",IF(AND(COUNTIFS($J$18:J2677,J2677)=1,C2677&lt;&gt;""),1,""))</f>
        <v/>
      </c>
      <c r="AH2677" s="173" t="str">
        <f>IF(G2677="","",IF(AND(COUNTIFS($J$18:J2677,J2677)=1,G2677&lt;&gt;""),1,""))</f>
        <v/>
      </c>
      <c r="AI2677" s="28">
        <f t="shared" si="539"/>
        <v>36227046.48495575</v>
      </c>
      <c r="AJ2677" s="28">
        <f t="shared" si="540"/>
        <v>4278120.4631946906</v>
      </c>
      <c r="AK2677" s="29">
        <f t="shared" si="541"/>
        <v>0.11809189206112329</v>
      </c>
      <c r="AL2677" s="25"/>
      <c r="AM2677" s="25"/>
      <c r="AN2677" s="25"/>
      <c r="AO2677" s="25"/>
      <c r="AP2677" s="45" t="str">
        <f t="shared" si="542"/>
        <v>TBATBA</v>
      </c>
      <c r="AQ2677" s="45" t="str">
        <f t="shared" si="543"/>
        <v>TBATBARMB</v>
      </c>
    </row>
    <row r="2678" spans="1:43" s="15" customFormat="1">
      <c r="A2678" s="172" t="s">
        <v>2521</v>
      </c>
      <c r="B2678" s="172" t="s">
        <v>2521</v>
      </c>
      <c r="C2678" s="172" t="s">
        <v>2521</v>
      </c>
      <c r="D2678" s="57" t="b">
        <f t="shared" si="532"/>
        <v>0</v>
      </c>
      <c r="E2678" s="172" t="s">
        <v>2521</v>
      </c>
      <c r="F2678" s="172" t="s">
        <v>2521</v>
      </c>
      <c r="G2678" s="172" t="s">
        <v>2521</v>
      </c>
      <c r="H2678" s="175"/>
      <c r="I2678" s="57" t="str">
        <f t="shared" si="533"/>
        <v>TBA</v>
      </c>
      <c r="J2678" s="175" t="s">
        <v>2521</v>
      </c>
      <c r="K2678" s="175" t="s">
        <v>2540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34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78" t="str">
        <f t="shared" si="544"/>
        <v>1.13</v>
      </c>
      <c r="Z2678" s="26">
        <f t="shared" si="535"/>
        <v>1200000</v>
      </c>
      <c r="AA2678" s="16">
        <v>1.095</v>
      </c>
      <c r="AB2678" s="35">
        <f t="shared" si="536"/>
        <v>1162831.8584070797</v>
      </c>
      <c r="AC2678" s="27">
        <f t="shared" si="537"/>
        <v>139539.82300884955</v>
      </c>
      <c r="AD2678" s="174">
        <v>0.12</v>
      </c>
      <c r="AE2678" s="173">
        <f t="shared" si="538"/>
        <v>1</v>
      </c>
      <c r="AF2678" s="173" t="str">
        <f>IF(AND(COUNTIFS($J$18:J2678,J2678)=1,AE2678=1),1,"")</f>
        <v/>
      </c>
      <c r="AG2678" s="173" t="str">
        <f>IF(C2678="","",IF(AND(COUNTIFS($J$18:J2678,J2678)=1,C2678&lt;&gt;""),1,""))</f>
        <v/>
      </c>
      <c r="AH2678" s="173" t="str">
        <f>IF(G2678="","",IF(AND(COUNTIFS($J$18:J2678,J2678)=1,G2678&lt;&gt;""),1,""))</f>
        <v/>
      </c>
      <c r="AI2678" s="28">
        <f t="shared" si="539"/>
        <v>36227046.48495575</v>
      </c>
      <c r="AJ2678" s="28">
        <f t="shared" si="540"/>
        <v>4278120.4631946906</v>
      </c>
      <c r="AK2678" s="29">
        <f t="shared" si="541"/>
        <v>0.11809189206112329</v>
      </c>
      <c r="AL2678" s="25"/>
      <c r="AM2678" s="25"/>
      <c r="AN2678" s="25"/>
      <c r="AO2678" s="25"/>
      <c r="AP2678" s="45" t="str">
        <f t="shared" si="542"/>
        <v>TBATBA</v>
      </c>
      <c r="AQ2678" s="45" t="str">
        <f t="shared" si="543"/>
        <v>TBATBARMB</v>
      </c>
    </row>
    <row r="2679" spans="1:43" s="15" customFormat="1">
      <c r="A2679" s="172" t="s">
        <v>2521</v>
      </c>
      <c r="B2679" s="172" t="s">
        <v>2521</v>
      </c>
      <c r="C2679" s="172" t="s">
        <v>2521</v>
      </c>
      <c r="D2679" s="57" t="b">
        <f t="shared" si="532"/>
        <v>0</v>
      </c>
      <c r="E2679" s="172" t="s">
        <v>2521</v>
      </c>
      <c r="F2679" s="172" t="s">
        <v>2521</v>
      </c>
      <c r="G2679" s="172" t="s">
        <v>2521</v>
      </c>
      <c r="H2679" s="175"/>
      <c r="I2679" s="57" t="str">
        <f t="shared" si="533"/>
        <v>TBA</v>
      </c>
      <c r="J2679" s="175" t="s">
        <v>2521</v>
      </c>
      <c r="K2679" s="175" t="s">
        <v>2540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34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78" t="str">
        <f t="shared" si="544"/>
        <v>1.13</v>
      </c>
      <c r="Z2679" s="26">
        <f t="shared" si="535"/>
        <v>1200000</v>
      </c>
      <c r="AA2679" s="16">
        <v>1.095</v>
      </c>
      <c r="AB2679" s="35">
        <f t="shared" si="536"/>
        <v>1162831.8584070797</v>
      </c>
      <c r="AC2679" s="27">
        <f t="shared" si="537"/>
        <v>139539.82300884955</v>
      </c>
      <c r="AD2679" s="174">
        <v>0.12</v>
      </c>
      <c r="AE2679" s="173">
        <f t="shared" si="538"/>
        <v>1</v>
      </c>
      <c r="AF2679" s="173" t="str">
        <f>IF(AND(COUNTIFS($J$18:J2679,J2679)=1,AE2679=1),1,"")</f>
        <v/>
      </c>
      <c r="AG2679" s="173" t="str">
        <f>IF(C2679="","",IF(AND(COUNTIFS($J$18:J2679,J2679)=1,C2679&lt;&gt;""),1,""))</f>
        <v/>
      </c>
      <c r="AH2679" s="173" t="str">
        <f>IF(G2679="","",IF(AND(COUNTIFS($J$18:J2679,J2679)=1,G2679&lt;&gt;""),1,""))</f>
        <v/>
      </c>
      <c r="AI2679" s="28">
        <f t="shared" si="539"/>
        <v>36227046.48495575</v>
      </c>
      <c r="AJ2679" s="28">
        <f t="shared" si="540"/>
        <v>4278120.4631946906</v>
      </c>
      <c r="AK2679" s="29">
        <f t="shared" si="541"/>
        <v>0.11809189206112329</v>
      </c>
      <c r="AL2679" s="25"/>
      <c r="AM2679" s="25"/>
      <c r="AN2679" s="25"/>
      <c r="AO2679" s="25"/>
      <c r="AP2679" s="45" t="str">
        <f t="shared" si="542"/>
        <v>TBATBA</v>
      </c>
      <c r="AQ2679" s="45" t="str">
        <f t="shared" si="543"/>
        <v>TBATBARMB</v>
      </c>
    </row>
    <row r="2680" spans="1:43" s="15" customFormat="1">
      <c r="A2680" s="172" t="s">
        <v>2521</v>
      </c>
      <c r="B2680" s="172" t="s">
        <v>2521</v>
      </c>
      <c r="C2680" s="172" t="s">
        <v>2521</v>
      </c>
      <c r="D2680" s="57" t="b">
        <f t="shared" si="532"/>
        <v>0</v>
      </c>
      <c r="E2680" s="172" t="s">
        <v>2521</v>
      </c>
      <c r="F2680" s="172" t="s">
        <v>2521</v>
      </c>
      <c r="G2680" s="172" t="s">
        <v>2521</v>
      </c>
      <c r="H2680" s="175"/>
      <c r="I2680" s="57" t="str">
        <f t="shared" si="533"/>
        <v>TBA</v>
      </c>
      <c r="J2680" s="175" t="s">
        <v>2521</v>
      </c>
      <c r="K2680" s="175" t="s">
        <v>2541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34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78" t="str">
        <f t="shared" si="544"/>
        <v>1.13</v>
      </c>
      <c r="Z2680" s="26">
        <f t="shared" si="535"/>
        <v>600000</v>
      </c>
      <c r="AA2680" s="16">
        <v>1.095</v>
      </c>
      <c r="AB2680" s="35">
        <f t="shared" si="536"/>
        <v>581415.92920353985</v>
      </c>
      <c r="AC2680" s="27">
        <f t="shared" si="537"/>
        <v>69769.911504424774</v>
      </c>
      <c r="AD2680" s="174">
        <v>0.12</v>
      </c>
      <c r="AE2680" s="173">
        <f t="shared" si="538"/>
        <v>1</v>
      </c>
      <c r="AF2680" s="173" t="str">
        <f>IF(AND(COUNTIFS($J$18:J2680,J2680)=1,AE2680=1),1,"")</f>
        <v/>
      </c>
      <c r="AG2680" s="173" t="str">
        <f>IF(C2680="","",IF(AND(COUNTIFS($J$18:J2680,J2680)=1,C2680&lt;&gt;""),1,""))</f>
        <v/>
      </c>
      <c r="AH2680" s="173" t="str">
        <f>IF(G2680="","",IF(AND(COUNTIFS($J$18:J2680,J2680)=1,G2680&lt;&gt;""),1,""))</f>
        <v/>
      </c>
      <c r="AI2680" s="28">
        <f t="shared" si="539"/>
        <v>36227046.48495575</v>
      </c>
      <c r="AJ2680" s="28">
        <f t="shared" si="540"/>
        <v>4278120.4631946906</v>
      </c>
      <c r="AK2680" s="29">
        <f t="shared" si="541"/>
        <v>0.11809189206112329</v>
      </c>
      <c r="AL2680" s="25"/>
      <c r="AM2680" s="25"/>
      <c r="AN2680" s="25"/>
      <c r="AO2680" s="25"/>
      <c r="AP2680" s="45" t="str">
        <f t="shared" si="542"/>
        <v>TBATBA</v>
      </c>
      <c r="AQ2680" s="45" t="str">
        <f t="shared" si="543"/>
        <v>TBATBARMB</v>
      </c>
    </row>
    <row r="2681" spans="1:43" s="15" customFormat="1">
      <c r="A2681" s="172" t="s">
        <v>2521</v>
      </c>
      <c r="B2681" s="172" t="s">
        <v>2521</v>
      </c>
      <c r="C2681" s="172" t="s">
        <v>2521</v>
      </c>
      <c r="D2681" s="57" t="b">
        <f t="shared" si="532"/>
        <v>0</v>
      </c>
      <c r="E2681" s="172" t="s">
        <v>2521</v>
      </c>
      <c r="F2681" s="172" t="s">
        <v>2521</v>
      </c>
      <c r="G2681" s="172" t="s">
        <v>2521</v>
      </c>
      <c r="H2681" s="175"/>
      <c r="I2681" s="57" t="str">
        <f t="shared" si="533"/>
        <v>TBA</v>
      </c>
      <c r="J2681" s="175" t="s">
        <v>2521</v>
      </c>
      <c r="K2681" s="175" t="s">
        <v>2542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34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78" t="str">
        <f t="shared" si="544"/>
        <v>1.13</v>
      </c>
      <c r="Z2681" s="26">
        <f t="shared" si="535"/>
        <v>800000</v>
      </c>
      <c r="AA2681" s="16">
        <v>1.095</v>
      </c>
      <c r="AB2681" s="35">
        <f t="shared" si="536"/>
        <v>775221.23893805314</v>
      </c>
      <c r="AC2681" s="27">
        <f t="shared" si="537"/>
        <v>93026.54867256638</v>
      </c>
      <c r="AD2681" s="174">
        <v>0.12</v>
      </c>
      <c r="AE2681" s="173">
        <f t="shared" si="538"/>
        <v>1</v>
      </c>
      <c r="AF2681" s="173" t="str">
        <f>IF(AND(COUNTIFS($J$18:J2681,J2681)=1,AE2681=1),1,"")</f>
        <v/>
      </c>
      <c r="AG2681" s="173" t="str">
        <f>IF(C2681="","",IF(AND(COUNTIFS($J$18:J2681,J2681)=1,C2681&lt;&gt;""),1,""))</f>
        <v/>
      </c>
      <c r="AH2681" s="173" t="str">
        <f>IF(G2681="","",IF(AND(COUNTIFS($J$18:J2681,J2681)=1,G2681&lt;&gt;""),1,""))</f>
        <v/>
      </c>
      <c r="AI2681" s="28">
        <f t="shared" si="539"/>
        <v>36227046.48495575</v>
      </c>
      <c r="AJ2681" s="28">
        <f t="shared" si="540"/>
        <v>4278120.4631946906</v>
      </c>
      <c r="AK2681" s="29">
        <f t="shared" si="541"/>
        <v>0.11809189206112329</v>
      </c>
      <c r="AL2681" s="25"/>
      <c r="AM2681" s="25"/>
      <c r="AN2681" s="25"/>
      <c r="AO2681" s="25"/>
      <c r="AP2681" s="45" t="str">
        <f t="shared" si="542"/>
        <v>TBATBA</v>
      </c>
      <c r="AQ2681" s="45" t="str">
        <f t="shared" si="543"/>
        <v>TBATBARMB</v>
      </c>
    </row>
    <row r="2682" spans="1:43" s="15" customFormat="1">
      <c r="A2682" s="172" t="s">
        <v>2521</v>
      </c>
      <c r="B2682" s="172" t="s">
        <v>2521</v>
      </c>
      <c r="C2682" s="172" t="s">
        <v>2521</v>
      </c>
      <c r="D2682" s="57" t="b">
        <f t="shared" si="532"/>
        <v>0</v>
      </c>
      <c r="E2682" s="172" t="s">
        <v>2521</v>
      </c>
      <c r="F2682" s="172" t="s">
        <v>2521</v>
      </c>
      <c r="G2682" s="172" t="s">
        <v>2521</v>
      </c>
      <c r="H2682" s="175"/>
      <c r="I2682" s="57" t="str">
        <f t="shared" si="533"/>
        <v>TBA</v>
      </c>
      <c r="J2682" s="175" t="s">
        <v>2521</v>
      </c>
      <c r="K2682" s="175" t="s">
        <v>2542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34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78" t="str">
        <f t="shared" si="544"/>
        <v>1.13</v>
      </c>
      <c r="Z2682" s="26">
        <f t="shared" si="535"/>
        <v>770000</v>
      </c>
      <c r="AA2682" s="16">
        <v>1.095</v>
      </c>
      <c r="AB2682" s="35">
        <f t="shared" si="536"/>
        <v>746150.44247787609</v>
      </c>
      <c r="AC2682" s="27">
        <f t="shared" si="537"/>
        <v>89538.053097345124</v>
      </c>
      <c r="AD2682" s="174">
        <v>0.12</v>
      </c>
      <c r="AE2682" s="173">
        <f t="shared" si="538"/>
        <v>1</v>
      </c>
      <c r="AF2682" s="173" t="str">
        <f>IF(AND(COUNTIFS($J$18:J2682,J2682)=1,AE2682=1),1,"")</f>
        <v/>
      </c>
      <c r="AG2682" s="173" t="str">
        <f>IF(C2682="","",IF(AND(COUNTIFS($J$18:J2682,J2682)=1,C2682&lt;&gt;""),1,""))</f>
        <v/>
      </c>
      <c r="AH2682" s="173" t="str">
        <f>IF(G2682="","",IF(AND(COUNTIFS($J$18:J2682,J2682)=1,G2682&lt;&gt;""),1,""))</f>
        <v/>
      </c>
      <c r="AI2682" s="28">
        <f t="shared" si="539"/>
        <v>36227046.48495575</v>
      </c>
      <c r="AJ2682" s="28">
        <f t="shared" si="540"/>
        <v>4278120.4631946906</v>
      </c>
      <c r="AK2682" s="29">
        <f t="shared" si="541"/>
        <v>0.11809189206112329</v>
      </c>
      <c r="AL2682" s="25"/>
      <c r="AM2682" s="25"/>
      <c r="AN2682" s="25"/>
      <c r="AO2682" s="25"/>
      <c r="AP2682" s="45" t="str">
        <f t="shared" si="542"/>
        <v>TBATBA</v>
      </c>
      <c r="AQ2682" s="45" t="str">
        <f t="shared" si="543"/>
        <v>TBATBARMB</v>
      </c>
    </row>
    <row r="2683" spans="1:43" s="15" customFormat="1">
      <c r="A2683" s="172" t="s">
        <v>2521</v>
      </c>
      <c r="B2683" s="172" t="s">
        <v>2521</v>
      </c>
      <c r="C2683" s="172" t="s">
        <v>2521</v>
      </c>
      <c r="D2683" s="57" t="b">
        <f t="shared" si="532"/>
        <v>0</v>
      </c>
      <c r="E2683" s="172" t="s">
        <v>2521</v>
      </c>
      <c r="F2683" s="172" t="s">
        <v>2521</v>
      </c>
      <c r="G2683" s="172" t="s">
        <v>2521</v>
      </c>
      <c r="H2683" s="175"/>
      <c r="I2683" s="57" t="str">
        <f t="shared" si="533"/>
        <v>TBA</v>
      </c>
      <c r="J2683" s="175" t="s">
        <v>2521</v>
      </c>
      <c r="K2683" s="175" t="s">
        <v>2543</v>
      </c>
      <c r="L2683" s="25" t="s">
        <v>2544</v>
      </c>
      <c r="M2683" s="16" t="s">
        <v>2545</v>
      </c>
      <c r="N2683" s="16">
        <v>1</v>
      </c>
      <c r="O2683" s="16"/>
      <c r="P2683" s="57" t="str">
        <f t="shared" si="534"/>
        <v>MAIN UNIT</v>
      </c>
      <c r="Q2683" s="16" t="s">
        <v>48</v>
      </c>
      <c r="R2683" s="16" t="s">
        <v>1991</v>
      </c>
      <c r="S2683" s="16" t="s">
        <v>38</v>
      </c>
      <c r="T2683" s="16" t="s">
        <v>2103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78" t="str">
        <f>IF(W2683="","",IF(W2683="RMB","1.13", "1"))</f>
        <v>1.13</v>
      </c>
      <c r="Z2683" s="26">
        <f t="shared" si="535"/>
        <v>1000000</v>
      </c>
      <c r="AA2683" s="16">
        <v>1.095</v>
      </c>
      <c r="AB2683" s="35">
        <f t="shared" si="536"/>
        <v>969026.54867256642</v>
      </c>
      <c r="AC2683" s="27">
        <f t="shared" si="537"/>
        <v>116283.18584070797</v>
      </c>
      <c r="AD2683" s="174">
        <v>0.12</v>
      </c>
      <c r="AE2683" s="173">
        <f t="shared" si="538"/>
        <v>0</v>
      </c>
      <c r="AF2683" s="173" t="str">
        <f>IF(AND(COUNTIFS($J$18:J2683,J2683)=1,AE2683=1),1,"")</f>
        <v/>
      </c>
      <c r="AG2683" s="173" t="str">
        <f>IF(C2683="","",IF(AND(COUNTIFS($J$18:J2683,J2683)=1,C2683&lt;&gt;""),1,""))</f>
        <v/>
      </c>
      <c r="AH2683" s="173" t="str">
        <f>IF(G2683="","",IF(AND(COUNTIFS($J$18:J2683,J2683)=1,G2683&lt;&gt;""),1,""))</f>
        <v/>
      </c>
      <c r="AI2683" s="28">
        <f t="shared" si="539"/>
        <v>36227046.48495575</v>
      </c>
      <c r="AJ2683" s="28">
        <f t="shared" si="540"/>
        <v>4278120.4631946906</v>
      </c>
      <c r="AK2683" s="29">
        <f t="shared" si="541"/>
        <v>0.11809189206112329</v>
      </c>
      <c r="AL2683" s="25"/>
      <c r="AM2683" s="25"/>
      <c r="AN2683" s="25"/>
      <c r="AO2683" s="25"/>
      <c r="AP2683" s="45" t="str">
        <f t="shared" si="542"/>
        <v>TBATBA</v>
      </c>
      <c r="AQ2683" s="45" t="str">
        <f t="shared" si="543"/>
        <v>TBATBARMB</v>
      </c>
    </row>
    <row r="2684" spans="1:43" s="15" customFormat="1">
      <c r="A2684" s="172" t="s">
        <v>2521</v>
      </c>
      <c r="B2684" s="172" t="s">
        <v>2521</v>
      </c>
      <c r="C2684" s="172" t="s">
        <v>2521</v>
      </c>
      <c r="D2684" s="57" t="b">
        <f t="shared" si="532"/>
        <v>0</v>
      </c>
      <c r="E2684" s="172" t="s">
        <v>2521</v>
      </c>
      <c r="F2684" s="172" t="s">
        <v>2521</v>
      </c>
      <c r="G2684" s="172" t="s">
        <v>2521</v>
      </c>
      <c r="H2684" s="175"/>
      <c r="I2684" s="57" t="str">
        <f t="shared" si="533"/>
        <v>TBA</v>
      </c>
      <c r="J2684" s="175" t="s">
        <v>2521</v>
      </c>
      <c r="K2684" s="175" t="s">
        <v>2546</v>
      </c>
      <c r="L2684" s="25" t="s">
        <v>2547</v>
      </c>
      <c r="M2684" s="16" t="s">
        <v>2545</v>
      </c>
      <c r="N2684" s="16">
        <v>2</v>
      </c>
      <c r="O2684" s="16"/>
      <c r="P2684" s="57" t="str">
        <f t="shared" si="534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78" t="str">
        <f>IF(W2684="","",IF(W2684="RMB","1.13", "1"))</f>
        <v>1.13</v>
      </c>
      <c r="Z2684" s="26">
        <f t="shared" si="535"/>
        <v>1800000</v>
      </c>
      <c r="AA2684" s="16">
        <v>1.095</v>
      </c>
      <c r="AB2684" s="35">
        <f t="shared" si="536"/>
        <v>1744247.7876106196</v>
      </c>
      <c r="AC2684" s="27">
        <f t="shared" si="537"/>
        <v>209309.73451327434</v>
      </c>
      <c r="AD2684" s="174">
        <v>0.12</v>
      </c>
      <c r="AE2684" s="173">
        <f t="shared" si="538"/>
        <v>0</v>
      </c>
      <c r="AF2684" s="173" t="str">
        <f>IF(AND(COUNTIFS($J$18:J2684,J2684)=1,AE2684=1),1,"")</f>
        <v/>
      </c>
      <c r="AG2684" s="173" t="str">
        <f>IF(C2684="","",IF(AND(COUNTIFS($J$18:J2684,J2684)=1,C2684&lt;&gt;""),1,""))</f>
        <v/>
      </c>
      <c r="AH2684" s="173" t="str">
        <f>IF(G2684="","",IF(AND(COUNTIFS($J$18:J2684,J2684)=1,G2684&lt;&gt;""),1,""))</f>
        <v/>
      </c>
      <c r="AI2684" s="28">
        <f t="shared" si="539"/>
        <v>36227046.48495575</v>
      </c>
      <c r="AJ2684" s="28">
        <f t="shared" si="540"/>
        <v>4278120.4631946906</v>
      </c>
      <c r="AK2684" s="29">
        <f t="shared" si="541"/>
        <v>0.11809189206112329</v>
      </c>
      <c r="AL2684" s="25"/>
      <c r="AM2684" s="25"/>
      <c r="AN2684" s="25"/>
      <c r="AO2684" s="25"/>
      <c r="AP2684" s="45" t="str">
        <f t="shared" si="542"/>
        <v>TBATBA</v>
      </c>
      <c r="AQ2684" s="45" t="str">
        <f t="shared" si="543"/>
        <v>TBATBARMB</v>
      </c>
    </row>
    <row r="2685" spans="1:43" s="15" customFormat="1">
      <c r="A2685" s="172" t="s">
        <v>2521</v>
      </c>
      <c r="B2685" s="172" t="s">
        <v>2521</v>
      </c>
      <c r="C2685" s="172" t="s">
        <v>2521</v>
      </c>
      <c r="D2685" s="57" t="b">
        <f t="shared" si="532"/>
        <v>0</v>
      </c>
      <c r="E2685" s="172" t="s">
        <v>2521</v>
      </c>
      <c r="F2685" s="172" t="s">
        <v>2521</v>
      </c>
      <c r="G2685" s="172" t="s">
        <v>2521</v>
      </c>
      <c r="H2685" s="175"/>
      <c r="I2685" s="57" t="str">
        <f t="shared" si="533"/>
        <v>TBA</v>
      </c>
      <c r="J2685" s="175" t="s">
        <v>2521</v>
      </c>
      <c r="K2685" s="175" t="s">
        <v>2548</v>
      </c>
      <c r="L2685" s="25" t="s">
        <v>2549</v>
      </c>
      <c r="M2685" s="16" t="s">
        <v>2545</v>
      </c>
      <c r="N2685" s="16">
        <v>1</v>
      </c>
      <c r="O2685" s="16"/>
      <c r="P2685" s="57" t="str">
        <f t="shared" si="534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78" t="str">
        <f>IF(W2685="","",IF(W2685="RMB","1.13", "1"))</f>
        <v>1.13</v>
      </c>
      <c r="Z2685" s="26">
        <f t="shared" si="535"/>
        <v>310000</v>
      </c>
      <c r="AA2685" s="16">
        <v>1.095</v>
      </c>
      <c r="AB2685" s="35">
        <f t="shared" si="536"/>
        <v>300398.23008849565</v>
      </c>
      <c r="AC2685" s="27">
        <f t="shared" si="537"/>
        <v>36047.787610619474</v>
      </c>
      <c r="AD2685" s="174">
        <v>0.12</v>
      </c>
      <c r="AE2685" s="173">
        <f t="shared" si="538"/>
        <v>0</v>
      </c>
      <c r="AF2685" s="173" t="str">
        <f>IF(AND(COUNTIFS($J$18:J2685,J2685)=1,AE2685=1),1,"")</f>
        <v/>
      </c>
      <c r="AG2685" s="173" t="str">
        <f>IF(C2685="","",IF(AND(COUNTIFS($J$18:J2685,J2685)=1,C2685&lt;&gt;""),1,""))</f>
        <v/>
      </c>
      <c r="AH2685" s="173" t="str">
        <f>IF(G2685="","",IF(AND(COUNTIFS($J$18:J2685,J2685)=1,G2685&lt;&gt;""),1,""))</f>
        <v/>
      </c>
      <c r="AI2685" s="28">
        <f t="shared" si="539"/>
        <v>36227046.48495575</v>
      </c>
      <c r="AJ2685" s="28">
        <f t="shared" si="540"/>
        <v>4278120.4631946906</v>
      </c>
      <c r="AK2685" s="29">
        <f t="shared" si="541"/>
        <v>0.11809189206112329</v>
      </c>
      <c r="AL2685" s="25"/>
      <c r="AM2685" s="25"/>
      <c r="AN2685" s="25"/>
      <c r="AO2685" s="25"/>
      <c r="AP2685" s="45" t="str">
        <f t="shared" si="542"/>
        <v>TBATBA</v>
      </c>
      <c r="AQ2685" s="45" t="str">
        <f t="shared" si="543"/>
        <v>TBATBARMB</v>
      </c>
    </row>
    <row r="2686" spans="1:43" s="15" customFormat="1">
      <c r="A2686" s="16" t="s">
        <v>42</v>
      </c>
      <c r="B2686" s="172">
        <v>2023</v>
      </c>
      <c r="C2686" s="172">
        <v>11</v>
      </c>
      <c r="D2686" s="57" t="str">
        <f t="shared" si="532"/>
        <v>Q3</v>
      </c>
      <c r="E2686" s="16" t="s">
        <v>42</v>
      </c>
      <c r="F2686" s="172">
        <v>2024</v>
      </c>
      <c r="G2686" s="172">
        <v>1</v>
      </c>
      <c r="H2686" s="175"/>
      <c r="I2686" s="57" t="str">
        <f t="shared" si="533"/>
        <v>Q4</v>
      </c>
      <c r="J2686" s="175" t="s">
        <v>3037</v>
      </c>
      <c r="K2686" s="175" t="s">
        <v>3038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34"/>
        <v>MAIN UNIT</v>
      </c>
      <c r="Q2686" s="16" t="s">
        <v>48</v>
      </c>
      <c r="R2686" s="16" t="s">
        <v>49</v>
      </c>
      <c r="S2686" s="16" t="s">
        <v>36</v>
      </c>
      <c r="T2686" s="16" t="s">
        <v>65</v>
      </c>
      <c r="U2686" s="16" t="s">
        <v>2895</v>
      </c>
      <c r="V2686" s="16" t="s">
        <v>99</v>
      </c>
      <c r="W2686" s="16" t="s">
        <v>96</v>
      </c>
      <c r="X2686" s="34">
        <v>13000000</v>
      </c>
      <c r="Y2686" s="178" t="str">
        <f>IF(W2686="","",IF(W2686="RMB","1.13", "1"))</f>
        <v>1</v>
      </c>
      <c r="Z2686" s="26">
        <f t="shared" si="535"/>
        <v>13000000</v>
      </c>
      <c r="AA2686" s="16">
        <v>5.6099999999999997E-2</v>
      </c>
      <c r="AB2686" s="35">
        <f t="shared" si="536"/>
        <v>729300</v>
      </c>
      <c r="AC2686" s="27">
        <f t="shared" si="537"/>
        <v>87516</v>
      </c>
      <c r="AD2686" s="187">
        <v>0.12</v>
      </c>
      <c r="AE2686" s="173">
        <f t="shared" si="538"/>
        <v>0</v>
      </c>
      <c r="AF2686" s="173" t="str">
        <f>IF(AND(COUNTIFS($J$18:J2686,J2686)=1,AE2686=1),1,"")</f>
        <v/>
      </c>
      <c r="AG2686" s="173" t="str">
        <f>IF(C2686="","",IF(AND(COUNTIFS($J$18:J2686,J2686)=1,C2686&lt;&gt;""),1,""))</f>
        <v/>
      </c>
      <c r="AH2686" s="173" t="str">
        <f>IF(G2686="","",IF(AND(COUNTIFS($J$18:J2686,J2686)=1,G2686&lt;&gt;""),1,""))</f>
        <v/>
      </c>
      <c r="AI2686" s="28">
        <f t="shared" si="539"/>
        <v>19475361.976991154</v>
      </c>
      <c r="AJ2686" s="28">
        <f t="shared" si="540"/>
        <v>2337043.4372389377</v>
      </c>
      <c r="AK2686" s="29">
        <f t="shared" si="541"/>
        <v>0.11999999999999995</v>
      </c>
      <c r="AL2686" s="25"/>
      <c r="AM2686" s="25"/>
      <c r="AN2686" s="25"/>
      <c r="AO2686" s="25"/>
      <c r="AP2686" s="45" t="str">
        <f t="shared" si="542"/>
        <v>20241</v>
      </c>
      <c r="AQ2686" s="45" t="str">
        <f t="shared" si="543"/>
        <v>20241JPY</v>
      </c>
    </row>
    <row r="2687" spans="1:43" s="15" customFormat="1">
      <c r="A2687" s="16" t="s">
        <v>42</v>
      </c>
      <c r="B2687" s="172">
        <v>2023</v>
      </c>
      <c r="C2687" s="172">
        <v>10</v>
      </c>
      <c r="D2687" s="57" t="str">
        <f t="shared" si="532"/>
        <v>Q3</v>
      </c>
      <c r="E2687" s="16" t="s">
        <v>42</v>
      </c>
      <c r="F2687" s="172">
        <v>2023</v>
      </c>
      <c r="G2687" s="172">
        <v>11</v>
      </c>
      <c r="H2687" s="175"/>
      <c r="I2687" s="57" t="str">
        <f t="shared" si="533"/>
        <v>Q3</v>
      </c>
      <c r="J2687" s="175" t="s">
        <v>2533</v>
      </c>
      <c r="K2687" s="175" t="s">
        <v>2534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34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78" t="str">
        <f>IF(W2687="","",IF(W2687="RMB","1.13", "1"))</f>
        <v>1.13</v>
      </c>
      <c r="Z2687" s="26">
        <f t="shared" si="535"/>
        <v>525000</v>
      </c>
      <c r="AA2687" s="16">
        <v>1.07</v>
      </c>
      <c r="AB2687" s="35">
        <f t="shared" si="536"/>
        <v>497123.89380530978</v>
      </c>
      <c r="AC2687" s="27">
        <f t="shared" si="537"/>
        <v>51253.473451327438</v>
      </c>
      <c r="AD2687" s="174">
        <v>0.1031</v>
      </c>
      <c r="AE2687" s="173">
        <f t="shared" si="538"/>
        <v>1</v>
      </c>
      <c r="AF2687" s="173" t="str">
        <f>IF(AND(COUNTIFS($J$18:J2687,J2687)=1,AE2687=1),1,"")</f>
        <v/>
      </c>
      <c r="AG2687" s="173" t="str">
        <f>IF(C2687="","",IF(AND(COUNTIFS($J$18:J2687,J2687)=1,C2687&lt;&gt;""),1,""))</f>
        <v/>
      </c>
      <c r="AH2687" s="173" t="str">
        <f>IF(G2687="","",IF(AND(COUNTIFS($J$18:J2687,J2687)=1,G2687&lt;&gt;""),1,""))</f>
        <v/>
      </c>
      <c r="AI2687" s="28">
        <f t="shared" si="539"/>
        <v>11730565.00042478</v>
      </c>
      <c r="AJ2687" s="28">
        <f t="shared" si="540"/>
        <v>1453465.2465810829</v>
      </c>
      <c r="AK2687" s="29">
        <f t="shared" si="541"/>
        <v>0.12390411259205766</v>
      </c>
      <c r="AL2687" s="25"/>
      <c r="AM2687" s="25"/>
      <c r="AN2687" s="25"/>
      <c r="AO2687" s="25"/>
      <c r="AP2687" s="45" t="str">
        <f t="shared" si="542"/>
        <v>202311</v>
      </c>
      <c r="AQ2687" s="45" t="str">
        <f t="shared" si="543"/>
        <v>202311RMB</v>
      </c>
    </row>
    <row r="2688" spans="1:43" s="15" customFormat="1">
      <c r="A2688" s="16" t="s">
        <v>42</v>
      </c>
      <c r="B2688" s="172">
        <v>2023</v>
      </c>
      <c r="C2688" s="172">
        <v>7</v>
      </c>
      <c r="D2688" s="57" t="str">
        <f t="shared" si="532"/>
        <v>Q2</v>
      </c>
      <c r="E2688" s="16" t="s">
        <v>171</v>
      </c>
      <c r="F2688" s="16" t="s">
        <v>171</v>
      </c>
      <c r="G2688" s="172" t="s">
        <v>171</v>
      </c>
      <c r="H2688" s="175"/>
      <c r="I2688" s="57" t="str">
        <f t="shared" si="533"/>
        <v>Cancel</v>
      </c>
      <c r="J2688" s="175" t="s">
        <v>2552</v>
      </c>
      <c r="K2688" s="175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34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78" t="str">
        <f>IF(W2688="RMB","1.13", "1")</f>
        <v>1</v>
      </c>
      <c r="Z2688" s="26">
        <f t="shared" si="535"/>
        <v>15000000</v>
      </c>
      <c r="AA2688" s="16">
        <v>5.3400000000000003E-2</v>
      </c>
      <c r="AB2688" s="35">
        <f t="shared" si="536"/>
        <v>801000</v>
      </c>
      <c r="AC2688" s="27">
        <f t="shared" si="537"/>
        <v>123193.79999999999</v>
      </c>
      <c r="AD2688" s="174">
        <v>0.15379999999999999</v>
      </c>
      <c r="AE2688" s="173">
        <f t="shared" si="538"/>
        <v>0</v>
      </c>
      <c r="AF2688" s="173" t="str">
        <f>IF(AND(COUNTIFS($J$18:J2688,J2688)=1,AE2688=1),1,"")</f>
        <v/>
      </c>
      <c r="AG2688" s="173">
        <f>IF(C2688="","",IF(AND(COUNTIFS($J$18:J2688,J2688)=1,C2688&lt;&gt;""),1,""))</f>
        <v>1</v>
      </c>
      <c r="AH2688" s="173">
        <f>IF(G2688="","",IF(AND(COUNTIFS($J$18:J2688,J2688)=1,G2688&lt;&gt;""),1,""))</f>
        <v>1</v>
      </c>
      <c r="AI2688" s="28">
        <f t="shared" si="539"/>
        <v>468573419.10712183</v>
      </c>
      <c r="AJ2688" s="28">
        <f t="shared" si="540"/>
        <v>55829466.862621114</v>
      </c>
      <c r="AK2688" s="29">
        <f t="shared" si="541"/>
        <v>0.11914774629983395</v>
      </c>
      <c r="AL2688" s="25"/>
      <c r="AM2688" s="25"/>
      <c r="AN2688" s="25"/>
      <c r="AO2688" s="25"/>
      <c r="AP2688" s="45" t="str">
        <f t="shared" si="542"/>
        <v>CancelCancel</v>
      </c>
      <c r="AQ2688" s="45" t="str">
        <f t="shared" si="543"/>
        <v>CancelCancelJPY</v>
      </c>
    </row>
    <row r="2689" spans="1:43" s="15" customFormat="1">
      <c r="A2689" s="16" t="s">
        <v>42</v>
      </c>
      <c r="B2689" s="172">
        <v>2023</v>
      </c>
      <c r="C2689" s="172">
        <v>11</v>
      </c>
      <c r="D2689" s="57" t="str">
        <f t="shared" si="532"/>
        <v>Q3</v>
      </c>
      <c r="E2689" s="16" t="s">
        <v>42</v>
      </c>
      <c r="F2689" s="172">
        <v>2024</v>
      </c>
      <c r="G2689" s="172">
        <v>1</v>
      </c>
      <c r="H2689" s="175"/>
      <c r="I2689" s="57" t="str">
        <f t="shared" si="533"/>
        <v>Q4</v>
      </c>
      <c r="J2689" s="175" t="s">
        <v>3037</v>
      </c>
      <c r="K2689" s="175" t="s">
        <v>3038</v>
      </c>
      <c r="L2689" s="25" t="s">
        <v>79</v>
      </c>
      <c r="M2689" s="16" t="s">
        <v>47</v>
      </c>
      <c r="N2689" s="16">
        <v>1</v>
      </c>
      <c r="O2689" s="16"/>
      <c r="P2689" s="57" t="str">
        <f t="shared" si="534"/>
        <v>MAIN UNIT</v>
      </c>
      <c r="Q2689" s="16" t="s">
        <v>48</v>
      </c>
      <c r="R2689" s="16" t="s">
        <v>49</v>
      </c>
      <c r="S2689" s="16" t="s">
        <v>36</v>
      </c>
      <c r="T2689" s="16" t="s">
        <v>65</v>
      </c>
      <c r="U2689" s="16" t="s">
        <v>2895</v>
      </c>
      <c r="V2689" s="16" t="s">
        <v>99</v>
      </c>
      <c r="W2689" s="16" t="s">
        <v>96</v>
      </c>
      <c r="X2689" s="34">
        <v>13000000</v>
      </c>
      <c r="Y2689" s="178" t="str">
        <f>IF(W2689="","",IF(W2689="RMB","1.13", "1"))</f>
        <v>1</v>
      </c>
      <c r="Z2689" s="26">
        <f t="shared" si="535"/>
        <v>13000000</v>
      </c>
      <c r="AA2689" s="16">
        <v>5.6099999999999997E-2</v>
      </c>
      <c r="AB2689" s="35">
        <f t="shared" si="536"/>
        <v>729300</v>
      </c>
      <c r="AC2689" s="27">
        <f t="shared" si="537"/>
        <v>87516</v>
      </c>
      <c r="AD2689" s="187">
        <v>0.12</v>
      </c>
      <c r="AE2689" s="173">
        <f t="shared" si="538"/>
        <v>0</v>
      </c>
      <c r="AF2689" s="173" t="str">
        <f>IF(AND(COUNTIFS($J$18:J2689,J2689)=1,AE2689=1),1,"")</f>
        <v/>
      </c>
      <c r="AG2689" s="173" t="str">
        <f>IF(C2689="","",IF(AND(COUNTIFS($J$18:J2689,J2689)=1,C2689&lt;&gt;""),1,""))</f>
        <v/>
      </c>
      <c r="AH2689" s="173" t="str">
        <f>IF(G2689="","",IF(AND(COUNTIFS($J$18:J2689,J2689)=1,G2689&lt;&gt;""),1,""))</f>
        <v/>
      </c>
      <c r="AI2689" s="28">
        <f t="shared" si="539"/>
        <v>19475361.976991154</v>
      </c>
      <c r="AJ2689" s="28">
        <f t="shared" si="540"/>
        <v>2337043.4372389377</v>
      </c>
      <c r="AK2689" s="29">
        <f t="shared" si="541"/>
        <v>0.11999999999999995</v>
      </c>
      <c r="AL2689" s="25"/>
      <c r="AM2689" s="25"/>
      <c r="AN2689" s="25"/>
      <c r="AO2689" s="25"/>
      <c r="AP2689" s="45" t="str">
        <f t="shared" si="542"/>
        <v>20241</v>
      </c>
      <c r="AQ2689" s="45" t="str">
        <f t="shared" si="543"/>
        <v>20241JPY</v>
      </c>
    </row>
    <row r="2690" spans="1:43" s="15" customFormat="1">
      <c r="A2690" s="16" t="s">
        <v>42</v>
      </c>
      <c r="B2690" s="172">
        <v>2023</v>
      </c>
      <c r="C2690" s="172">
        <v>9</v>
      </c>
      <c r="D2690" s="57" t="str">
        <f t="shared" si="532"/>
        <v>Q2</v>
      </c>
      <c r="E2690" s="16" t="s">
        <v>42</v>
      </c>
      <c r="F2690" s="172">
        <v>2023</v>
      </c>
      <c r="G2690" s="172">
        <v>10</v>
      </c>
      <c r="H2690" s="175"/>
      <c r="I2690" s="57" t="str">
        <f t="shared" si="533"/>
        <v>Q3</v>
      </c>
      <c r="J2690" s="175" t="s">
        <v>2556</v>
      </c>
      <c r="K2690" s="175" t="s">
        <v>2404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si="534"/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2305</v>
      </c>
      <c r="V2690" s="16" t="s">
        <v>2405</v>
      </c>
      <c r="W2690" s="16" t="s">
        <v>96</v>
      </c>
      <c r="X2690" s="34">
        <v>12500000</v>
      </c>
      <c r="Y2690" s="178" t="str">
        <f>IF(W2690="RMB","1.13", "1")</f>
        <v>1</v>
      </c>
      <c r="Z2690" s="26">
        <f t="shared" si="535"/>
        <v>12500000</v>
      </c>
      <c r="AA2690" s="16">
        <v>5.3400000000000003E-2</v>
      </c>
      <c r="AB2690" s="35">
        <f t="shared" si="536"/>
        <v>667500</v>
      </c>
      <c r="AC2690" s="27">
        <f t="shared" si="537"/>
        <v>102060.75</v>
      </c>
      <c r="AD2690" s="174">
        <v>0.15290000000000001</v>
      </c>
      <c r="AE2690" s="173">
        <f t="shared" si="538"/>
        <v>0</v>
      </c>
      <c r="AF2690" s="173" t="str">
        <f>IF(AND(COUNTIFS($J$18:J2690,J2690)=1,AE2690=1),1,"")</f>
        <v/>
      </c>
      <c r="AG2690" s="173">
        <f>IF(C2690="","",IF(AND(COUNTIFS($J$18:J2690,J2690)=1,C2690&lt;&gt;""),1,""))</f>
        <v>1</v>
      </c>
      <c r="AH2690" s="173">
        <f>IF(G2690="","",IF(AND(COUNTIFS($J$18:J2690,J2690)=1,G2690&lt;&gt;""),1,""))</f>
        <v>1</v>
      </c>
      <c r="AI2690" s="28">
        <f t="shared" si="539"/>
        <v>5219988.5752212387</v>
      </c>
      <c r="AJ2690" s="28">
        <f t="shared" si="540"/>
        <v>631627.0013460177</v>
      </c>
      <c r="AK2690" s="29">
        <f t="shared" si="541"/>
        <v>0.12100160608478869</v>
      </c>
      <c r="AL2690" s="25"/>
      <c r="AM2690" s="25"/>
      <c r="AN2690" s="25"/>
      <c r="AO2690" s="25"/>
      <c r="AP2690" s="45" t="str">
        <f t="shared" si="542"/>
        <v>202310</v>
      </c>
      <c r="AQ2690" s="45" t="str">
        <f t="shared" si="543"/>
        <v>202310JPY</v>
      </c>
    </row>
    <row r="2691" spans="1:43" s="15" customFormat="1">
      <c r="A2691" s="16" t="s">
        <v>42</v>
      </c>
      <c r="B2691" s="172">
        <v>2023</v>
      </c>
      <c r="C2691" s="172">
        <v>9</v>
      </c>
      <c r="D2691" s="57" t="str">
        <f t="shared" si="532"/>
        <v>Q2</v>
      </c>
      <c r="E2691" s="172" t="s">
        <v>171</v>
      </c>
      <c r="F2691" s="172" t="s">
        <v>171</v>
      </c>
      <c r="G2691" s="172" t="s">
        <v>171</v>
      </c>
      <c r="H2691" s="175"/>
      <c r="I2691" s="57" t="str">
        <f t="shared" si="533"/>
        <v>Cancel</v>
      </c>
      <c r="J2691" s="175" t="s">
        <v>2557</v>
      </c>
      <c r="K2691" s="175" t="s">
        <v>2404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4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2305</v>
      </c>
      <c r="V2691" s="16" t="s">
        <v>2405</v>
      </c>
      <c r="W2691" s="16" t="s">
        <v>96</v>
      </c>
      <c r="X2691" s="34">
        <v>12450000</v>
      </c>
      <c r="Y2691" s="178" t="str">
        <f>IF(W2691="RMB","1.13", "1")</f>
        <v>1</v>
      </c>
      <c r="Z2691" s="26">
        <f t="shared" si="535"/>
        <v>12450000</v>
      </c>
      <c r="AA2691" s="16">
        <v>5.4899999999999997E-2</v>
      </c>
      <c r="AB2691" s="35">
        <f t="shared" si="536"/>
        <v>683505</v>
      </c>
      <c r="AC2691" s="27">
        <f t="shared" si="537"/>
        <v>82020.599999999991</v>
      </c>
      <c r="AD2691" s="174">
        <v>0.12</v>
      </c>
      <c r="AE2691" s="173">
        <f t="shared" si="538"/>
        <v>0</v>
      </c>
      <c r="AF2691" s="173" t="str">
        <f>IF(AND(COUNTIFS($J$18:J2691,J2691)=1,AE2691=1),1,"")</f>
        <v/>
      </c>
      <c r="AG2691" s="173">
        <f>IF(C2691="","",IF(AND(COUNTIFS($J$18:J2691,J2691)=1,C2691&lt;&gt;""),1,""))</f>
        <v>1</v>
      </c>
      <c r="AH2691" s="173">
        <f>IF(G2691="","",IF(AND(COUNTIFS($J$18:J2691,J2691)=1,G2691&lt;&gt;""),1,""))</f>
        <v>1</v>
      </c>
      <c r="AI2691" s="28">
        <f t="shared" si="539"/>
        <v>468573419.10712183</v>
      </c>
      <c r="AJ2691" s="28">
        <f t="shared" si="540"/>
        <v>55829466.862621114</v>
      </c>
      <c r="AK2691" s="29">
        <f t="shared" si="541"/>
        <v>0.11914774629983395</v>
      </c>
      <c r="AL2691" s="25"/>
      <c r="AM2691" s="25"/>
      <c r="AN2691" s="25"/>
      <c r="AO2691" s="25"/>
      <c r="AP2691" s="45" t="str">
        <f t="shared" si="542"/>
        <v>CancelCancel</v>
      </c>
      <c r="AQ2691" s="45" t="str">
        <f t="shared" si="543"/>
        <v>CancelCancelJPY</v>
      </c>
    </row>
    <row r="2692" spans="1:43" s="15" customFormat="1">
      <c r="A2692" s="16" t="s">
        <v>42</v>
      </c>
      <c r="B2692" s="172">
        <v>2023</v>
      </c>
      <c r="C2692" s="172">
        <v>9</v>
      </c>
      <c r="D2692" s="57" t="str">
        <f t="shared" si="532"/>
        <v>Q2</v>
      </c>
      <c r="E2692" s="16" t="s">
        <v>42</v>
      </c>
      <c r="F2692" s="172">
        <v>2023</v>
      </c>
      <c r="G2692" s="172">
        <v>10</v>
      </c>
      <c r="H2692" s="175"/>
      <c r="I2692" s="57" t="str">
        <f t="shared" si="533"/>
        <v>Q3</v>
      </c>
      <c r="J2692" s="175" t="s">
        <v>2556</v>
      </c>
      <c r="K2692" s="175" t="s">
        <v>2404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4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2305</v>
      </c>
      <c r="V2692" s="16" t="s">
        <v>2405</v>
      </c>
      <c r="W2692" s="16" t="s">
        <v>96</v>
      </c>
      <c r="X2692" s="34">
        <v>8170000</v>
      </c>
      <c r="Y2692" s="178" t="str">
        <f>IF(W2692="RMB","1.13", "1")</f>
        <v>1</v>
      </c>
      <c r="Z2692" s="26">
        <f t="shared" si="535"/>
        <v>8170000</v>
      </c>
      <c r="AA2692" s="16">
        <v>5.3400000000000003E-2</v>
      </c>
      <c r="AB2692" s="35">
        <f t="shared" si="536"/>
        <v>436278</v>
      </c>
      <c r="AC2692" s="27">
        <f t="shared" si="537"/>
        <v>66706.906199999998</v>
      </c>
      <c r="AD2692" s="174">
        <v>0.15290000000000001</v>
      </c>
      <c r="AE2692" s="173">
        <f t="shared" si="538"/>
        <v>0</v>
      </c>
      <c r="AF2692" s="173" t="str">
        <f>IF(AND(COUNTIFS($J$18:J2692,J2692)=1,AE2692=1),1,"")</f>
        <v/>
      </c>
      <c r="AG2692" s="173" t="str">
        <f>IF(C2692="","",IF(AND(COUNTIFS($J$18:J2692,J2692)=1,C2692&lt;&gt;""),1,""))</f>
        <v/>
      </c>
      <c r="AH2692" s="173" t="str">
        <f>IF(G2692="","",IF(AND(COUNTIFS($J$18:J2692,J2692)=1,G2692&lt;&gt;""),1,""))</f>
        <v/>
      </c>
      <c r="AI2692" s="28">
        <f t="shared" si="539"/>
        <v>5219988.5752212387</v>
      </c>
      <c r="AJ2692" s="28">
        <f t="shared" si="540"/>
        <v>631627.0013460177</v>
      </c>
      <c r="AK2692" s="29">
        <f t="shared" si="541"/>
        <v>0.12100160608478869</v>
      </c>
      <c r="AL2692" s="25"/>
      <c r="AM2692" s="25"/>
      <c r="AN2692" s="25"/>
      <c r="AO2692" s="25"/>
      <c r="AP2692" s="45" t="str">
        <f t="shared" si="542"/>
        <v>202310</v>
      </c>
      <c r="AQ2692" s="45" t="str">
        <f t="shared" si="543"/>
        <v>202310JPY</v>
      </c>
    </row>
    <row r="2693" spans="1:43" s="15" customFormat="1">
      <c r="A2693" s="16" t="s">
        <v>42</v>
      </c>
      <c r="B2693" s="172">
        <v>2023</v>
      </c>
      <c r="C2693" s="172">
        <v>9</v>
      </c>
      <c r="D2693" s="57" t="str">
        <f t="shared" si="532"/>
        <v>Q2</v>
      </c>
      <c r="E2693" s="16" t="s">
        <v>42</v>
      </c>
      <c r="F2693" s="172">
        <v>2023</v>
      </c>
      <c r="G2693" s="172">
        <v>10</v>
      </c>
      <c r="H2693" s="175"/>
      <c r="I2693" s="57" t="str">
        <f t="shared" si="533"/>
        <v>Q3</v>
      </c>
      <c r="J2693" s="175" t="s">
        <v>2558</v>
      </c>
      <c r="K2693" s="175" t="s">
        <v>2559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4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78" t="str">
        <f>IF(W2693="RMB","1.13", "1")</f>
        <v>1</v>
      </c>
      <c r="Z2693" s="26">
        <v>13000000</v>
      </c>
      <c r="AA2693" s="16">
        <v>5.3400000000000003E-2</v>
      </c>
      <c r="AB2693" s="35">
        <f t="shared" si="536"/>
        <v>694200</v>
      </c>
      <c r="AC2693" s="27">
        <f t="shared" si="537"/>
        <v>108156.36</v>
      </c>
      <c r="AD2693" s="174">
        <v>0.15579999999999999</v>
      </c>
      <c r="AE2693" s="173">
        <f t="shared" si="538"/>
        <v>0</v>
      </c>
      <c r="AF2693" s="173" t="str">
        <f>IF(AND(COUNTIFS($J$18:J2693,J2693)=1,AE2693=1),1,"")</f>
        <v/>
      </c>
      <c r="AG2693" s="173">
        <f>IF(C2693="","",IF(AND(COUNTIFS($J$18:J2693,J2693)=1,C2693&lt;&gt;""),1,""))</f>
        <v>1</v>
      </c>
      <c r="AH2693" s="173">
        <f>IF(G2693="","",IF(AND(COUNTIFS($J$18:J2693,J2693)=1,G2693&lt;&gt;""),1,""))</f>
        <v>1</v>
      </c>
      <c r="AI2693" s="28">
        <f t="shared" si="539"/>
        <v>5219988.5752212387</v>
      </c>
      <c r="AJ2693" s="28">
        <f t="shared" si="540"/>
        <v>631627.0013460177</v>
      </c>
      <c r="AK2693" s="29">
        <f t="shared" si="541"/>
        <v>0.12100160608478869</v>
      </c>
      <c r="AL2693" s="25"/>
      <c r="AM2693" s="25"/>
      <c r="AN2693" s="25"/>
      <c r="AO2693" s="25"/>
      <c r="AP2693" s="45" t="str">
        <f t="shared" si="542"/>
        <v>202310</v>
      </c>
      <c r="AQ2693" s="45" t="str">
        <f t="shared" si="543"/>
        <v>202310JPY</v>
      </c>
    </row>
    <row r="2694" spans="1:43" s="15" customFormat="1">
      <c r="A2694" s="16" t="s">
        <v>42</v>
      </c>
      <c r="B2694" s="172">
        <v>2023</v>
      </c>
      <c r="C2694" s="172">
        <v>9</v>
      </c>
      <c r="D2694" s="57" t="str">
        <f t="shared" si="532"/>
        <v>Q2</v>
      </c>
      <c r="E2694" s="172" t="s">
        <v>171</v>
      </c>
      <c r="F2694" s="172" t="s">
        <v>171</v>
      </c>
      <c r="G2694" s="172" t="s">
        <v>171</v>
      </c>
      <c r="H2694" s="175"/>
      <c r="I2694" s="57" t="str">
        <f t="shared" si="533"/>
        <v>Cancel</v>
      </c>
      <c r="J2694" s="175" t="s">
        <v>2557</v>
      </c>
      <c r="K2694" s="175" t="s">
        <v>2404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4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2305</v>
      </c>
      <c r="V2694" s="16" t="s">
        <v>2405</v>
      </c>
      <c r="W2694" s="16" t="s">
        <v>96</v>
      </c>
      <c r="X2694" s="34">
        <v>7800000</v>
      </c>
      <c r="Y2694" s="178" t="str">
        <f>IF(W2694="RMB","1.13", "1")</f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6"/>
        <v>428220</v>
      </c>
      <c r="AC2694" s="27">
        <f t="shared" si="537"/>
        <v>51386.400000000001</v>
      </c>
      <c r="AD2694" s="174">
        <v>0.12</v>
      </c>
      <c r="AE2694" s="173">
        <f t="shared" si="538"/>
        <v>0</v>
      </c>
      <c r="AF2694" s="173" t="str">
        <f>IF(AND(COUNTIFS($J$18:J2694,J2694)=1,AE2694=1),1,"")</f>
        <v/>
      </c>
      <c r="AG2694" s="173" t="str">
        <f>IF(C2694="","",IF(AND(COUNTIFS($J$18:J2694,J2694)=1,C2694&lt;&gt;""),1,""))</f>
        <v/>
      </c>
      <c r="AH2694" s="173" t="str">
        <f>IF(G2694="","",IF(AND(COUNTIFS($J$18:J2694,J2694)=1,G2694&lt;&gt;""),1,""))</f>
        <v/>
      </c>
      <c r="AI2694" s="28">
        <f t="shared" si="539"/>
        <v>468573419.10712183</v>
      </c>
      <c r="AJ2694" s="28">
        <f t="shared" si="540"/>
        <v>55829466.862621114</v>
      </c>
      <c r="AK2694" s="29">
        <f t="shared" si="541"/>
        <v>0.11914774629983395</v>
      </c>
      <c r="AL2694" s="25"/>
      <c r="AM2694" s="25"/>
      <c r="AN2694" s="25"/>
      <c r="AO2694" s="25"/>
      <c r="AP2694" s="45" t="str">
        <f t="shared" si="542"/>
        <v>CancelCancel</v>
      </c>
      <c r="AQ2694" s="45" t="str">
        <f t="shared" si="543"/>
        <v>CancelCancelJPY</v>
      </c>
    </row>
    <row r="2695" spans="1:43" s="15" customFormat="1">
      <c r="A2695" s="16" t="s">
        <v>42</v>
      </c>
      <c r="B2695" s="172">
        <v>2023</v>
      </c>
      <c r="C2695" s="172">
        <v>10</v>
      </c>
      <c r="D2695" s="57" t="str">
        <f t="shared" si="532"/>
        <v>Q3</v>
      </c>
      <c r="E2695" s="16" t="s">
        <v>42</v>
      </c>
      <c r="F2695" s="172">
        <v>2023</v>
      </c>
      <c r="G2695" s="172">
        <v>10</v>
      </c>
      <c r="H2695" s="175"/>
      <c r="I2695" s="57" t="str">
        <f t="shared" si="533"/>
        <v>Q3</v>
      </c>
      <c r="J2695" s="175" t="s">
        <v>2560</v>
      </c>
      <c r="K2695" s="175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4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78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6"/>
        <v>801000</v>
      </c>
      <c r="AC2695" s="27">
        <f t="shared" si="537"/>
        <v>92034.900000000009</v>
      </c>
      <c r="AD2695" s="174">
        <v>0.1149</v>
      </c>
      <c r="AE2695" s="173">
        <f t="shared" si="538"/>
        <v>0</v>
      </c>
      <c r="AF2695" s="173" t="str">
        <f>IF(AND(COUNTIFS($J$18:J2695,J2695)=1,AE2695=1),1,"")</f>
        <v/>
      </c>
      <c r="AG2695" s="173">
        <f>IF(C2695="","",IF(AND(COUNTIFS($J$18:J2695,J2695)=1,C2695&lt;&gt;""),1,""))</f>
        <v>1</v>
      </c>
      <c r="AH2695" s="173">
        <f>IF(G2695="","",IF(AND(COUNTIFS($J$18:J2695,J2695)=1,G2695&lt;&gt;""),1,""))</f>
        <v>1</v>
      </c>
      <c r="AI2695" s="28">
        <f t="shared" si="539"/>
        <v>5219988.5752212387</v>
      </c>
      <c r="AJ2695" s="28">
        <f t="shared" si="540"/>
        <v>631627.0013460177</v>
      </c>
      <c r="AK2695" s="29">
        <f t="shared" si="541"/>
        <v>0.12100160608478869</v>
      </c>
      <c r="AL2695" s="25"/>
      <c r="AM2695" s="25"/>
      <c r="AN2695" s="25"/>
      <c r="AO2695" s="25"/>
      <c r="AP2695" s="45" t="str">
        <f t="shared" si="542"/>
        <v>202310</v>
      </c>
      <c r="AQ2695" s="45" t="str">
        <f t="shared" si="543"/>
        <v>202310JPY</v>
      </c>
    </row>
    <row r="2696" spans="1:43" s="15" customFormat="1">
      <c r="A2696" s="16" t="s">
        <v>42</v>
      </c>
      <c r="B2696" s="172">
        <v>2023</v>
      </c>
      <c r="C2696" s="172">
        <v>7</v>
      </c>
      <c r="D2696" s="57" t="str">
        <f t="shared" si="532"/>
        <v>Q2</v>
      </c>
      <c r="E2696" s="16" t="s">
        <v>171</v>
      </c>
      <c r="F2696" s="16" t="s">
        <v>171</v>
      </c>
      <c r="G2696" s="172" t="s">
        <v>171</v>
      </c>
      <c r="H2696" s="175"/>
      <c r="I2696" s="57" t="str">
        <f t="shared" si="533"/>
        <v>Cancel</v>
      </c>
      <c r="J2696" s="175" t="s">
        <v>2552</v>
      </c>
      <c r="K2696" s="175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4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78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6"/>
        <v>801000</v>
      </c>
      <c r="AC2696" s="27">
        <f t="shared" si="537"/>
        <v>123193.79999999999</v>
      </c>
      <c r="AD2696" s="174">
        <v>0.15379999999999999</v>
      </c>
      <c r="AE2696" s="173">
        <f t="shared" si="538"/>
        <v>0</v>
      </c>
      <c r="AF2696" s="173" t="str">
        <f>IF(AND(COUNTIFS($J$18:J2696,J2696)=1,AE2696=1),1,"")</f>
        <v/>
      </c>
      <c r="AG2696" s="173" t="str">
        <f>IF(C2696="","",IF(AND(COUNTIFS($J$18:J2696,J2696)=1,C2696&lt;&gt;""),1,""))</f>
        <v/>
      </c>
      <c r="AH2696" s="173" t="str">
        <f>IF(G2696="","",IF(AND(COUNTIFS($J$18:J2696,J2696)=1,G2696&lt;&gt;""),1,""))</f>
        <v/>
      </c>
      <c r="AI2696" s="28">
        <f t="shared" si="539"/>
        <v>468573419.10712183</v>
      </c>
      <c r="AJ2696" s="28">
        <f t="shared" si="540"/>
        <v>55829466.862621114</v>
      </c>
      <c r="AK2696" s="29">
        <f t="shared" si="541"/>
        <v>0.11914774629983395</v>
      </c>
      <c r="AL2696" s="25"/>
      <c r="AM2696" s="25"/>
      <c r="AN2696" s="25"/>
      <c r="AO2696" s="25"/>
      <c r="AP2696" s="45" t="str">
        <f t="shared" si="542"/>
        <v>CancelCancel</v>
      </c>
      <c r="AQ2696" s="45" t="str">
        <f t="shared" si="543"/>
        <v>CancelCancelJPY</v>
      </c>
    </row>
    <row r="2697" spans="1:43" s="15" customFormat="1">
      <c r="A2697" s="16" t="s">
        <v>42</v>
      </c>
      <c r="B2697" s="172">
        <v>2023</v>
      </c>
      <c r="C2697" s="172">
        <v>7</v>
      </c>
      <c r="D2697" s="57" t="str">
        <f t="shared" si="532"/>
        <v>Q2</v>
      </c>
      <c r="E2697" s="16" t="s">
        <v>42</v>
      </c>
      <c r="F2697" s="172">
        <v>2023</v>
      </c>
      <c r="G2697" s="172">
        <v>11</v>
      </c>
      <c r="H2697" s="175"/>
      <c r="I2697" s="57" t="str">
        <f t="shared" si="533"/>
        <v>Q3</v>
      </c>
      <c r="J2697" s="175" t="s">
        <v>2561</v>
      </c>
      <c r="K2697" s="175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4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78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6"/>
        <v>801000</v>
      </c>
      <c r="AC2697" s="27">
        <f t="shared" si="537"/>
        <v>96120</v>
      </c>
      <c r="AD2697" s="174">
        <v>0.12</v>
      </c>
      <c r="AE2697" s="173">
        <f t="shared" si="538"/>
        <v>0</v>
      </c>
      <c r="AF2697" s="173" t="str">
        <f>IF(AND(COUNTIFS($J$18:J2697,J2697)=1,AE2697=1),1,"")</f>
        <v/>
      </c>
      <c r="AG2697" s="173">
        <f>IF(C2697="","",IF(AND(COUNTIFS($J$18:J2697,J2697)=1,C2697&lt;&gt;""),1,""))</f>
        <v>1</v>
      </c>
      <c r="AH2697" s="173">
        <f>IF(G2697="","",IF(AND(COUNTIFS($J$18:J2697,J2697)=1,G2697&lt;&gt;""),1,""))</f>
        <v>1</v>
      </c>
      <c r="AI2697" s="28">
        <f t="shared" si="539"/>
        <v>11730565.00042478</v>
      </c>
      <c r="AJ2697" s="28">
        <f t="shared" si="540"/>
        <v>1453465.2465810829</v>
      </c>
      <c r="AK2697" s="29">
        <f t="shared" si="541"/>
        <v>0.12390411259205766</v>
      </c>
      <c r="AL2697" s="25"/>
      <c r="AM2697" s="25"/>
      <c r="AN2697" s="25"/>
      <c r="AO2697" s="25"/>
      <c r="AP2697" s="45" t="str">
        <f t="shared" si="542"/>
        <v>202311</v>
      </c>
      <c r="AQ2697" s="45" t="str">
        <f t="shared" si="543"/>
        <v>202311JPY</v>
      </c>
    </row>
    <row r="2698" spans="1:43" s="15" customFormat="1">
      <c r="A2698" s="16" t="s">
        <v>41</v>
      </c>
      <c r="B2698" s="172">
        <v>2023</v>
      </c>
      <c r="C2698" s="172">
        <v>2</v>
      </c>
      <c r="D2698" s="57" t="str">
        <f t="shared" si="532"/>
        <v>Q4</v>
      </c>
      <c r="E2698" s="172" t="s">
        <v>42</v>
      </c>
      <c r="F2698" s="172">
        <v>2023</v>
      </c>
      <c r="G2698" s="172">
        <v>11</v>
      </c>
      <c r="H2698" s="175"/>
      <c r="I2698" s="57" t="str">
        <f t="shared" si="533"/>
        <v>Q3</v>
      </c>
      <c r="J2698" s="175" t="s">
        <v>2562</v>
      </c>
      <c r="K2698" s="175" t="s">
        <v>1910</v>
      </c>
      <c r="L2698" s="25" t="s">
        <v>2563</v>
      </c>
      <c r="M2698" s="16" t="s">
        <v>47</v>
      </c>
      <c r="N2698" s="16">
        <v>1</v>
      </c>
      <c r="O2698" s="16"/>
      <c r="P2698" s="57" t="str">
        <f t="shared" si="534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78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si="536"/>
        <v>574520</v>
      </c>
      <c r="AC2698" s="27">
        <f t="shared" si="537"/>
        <v>111629.236</v>
      </c>
      <c r="AD2698" s="186">
        <v>0.1943</v>
      </c>
      <c r="AE2698" s="173">
        <f t="shared" si="538"/>
        <v>0</v>
      </c>
      <c r="AF2698" s="173" t="str">
        <f>IF(AND(COUNTIFS($J$18:J2698,J2698)=1,AE2698=1),1,"")</f>
        <v/>
      </c>
      <c r="AG2698" s="173">
        <f>IF(C2698="","",IF(AND(COUNTIFS($J$18:J2698,J2698)=1,C2698&lt;&gt;""),1,""))</f>
        <v>1</v>
      </c>
      <c r="AH2698" s="173">
        <f>IF(G2698="","",IF(AND(COUNTIFS($J$18:J2698,J2698)=1,G2698&lt;&gt;""),1,""))</f>
        <v>1</v>
      </c>
      <c r="AI2698" s="28">
        <f t="shared" si="539"/>
        <v>11730565.00042478</v>
      </c>
      <c r="AJ2698" s="28">
        <f t="shared" si="540"/>
        <v>1453465.2465810829</v>
      </c>
      <c r="AK2698" s="29">
        <f t="shared" si="541"/>
        <v>0.12390411259205766</v>
      </c>
      <c r="AL2698" s="25"/>
      <c r="AM2698" s="25"/>
      <c r="AN2698" s="25"/>
      <c r="AO2698" s="25"/>
      <c r="AP2698" s="45" t="str">
        <f t="shared" si="542"/>
        <v>202311</v>
      </c>
      <c r="AQ2698" s="45" t="str">
        <f t="shared" si="543"/>
        <v>202311JPY</v>
      </c>
    </row>
    <row r="2699" spans="1:43" s="15" customFormat="1">
      <c r="A2699" s="16" t="s">
        <v>42</v>
      </c>
      <c r="B2699" s="172">
        <v>2023</v>
      </c>
      <c r="C2699" s="172">
        <v>8</v>
      </c>
      <c r="D2699" s="57" t="str">
        <f t="shared" si="532"/>
        <v>Q2</v>
      </c>
      <c r="E2699" s="16" t="s">
        <v>171</v>
      </c>
      <c r="F2699" s="16" t="s">
        <v>171</v>
      </c>
      <c r="G2699" s="172" t="s">
        <v>171</v>
      </c>
      <c r="H2699" s="175"/>
      <c r="I2699" s="57" t="str">
        <f t="shared" si="533"/>
        <v>Cancel</v>
      </c>
      <c r="J2699" s="175" t="s">
        <v>2564</v>
      </c>
      <c r="K2699" s="175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4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78" t="str">
        <f t="shared" ref="Y2699:Y2704" si="546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36"/>
        <v>813000</v>
      </c>
      <c r="AC2699" s="27">
        <f t="shared" si="537"/>
        <v>97560</v>
      </c>
      <c r="AD2699" s="174">
        <v>0.12</v>
      </c>
      <c r="AE2699" s="173">
        <f t="shared" si="538"/>
        <v>0</v>
      </c>
      <c r="AF2699" s="173" t="str">
        <f>IF(AND(COUNTIFS($J$18:J2699,J2699)=1,AE2699=1),1,"")</f>
        <v/>
      </c>
      <c r="AG2699" s="173">
        <f>IF(C2699="","",IF(AND(COUNTIFS($J$18:J2699,J2699)=1,C2699&lt;&gt;""),1,""))</f>
        <v>1</v>
      </c>
      <c r="AH2699" s="173">
        <f>IF(G2699="","",IF(AND(COUNTIFS($J$18:J2699,J2699)=1,G2699&lt;&gt;""),1,""))</f>
        <v>1</v>
      </c>
      <c r="AI2699" s="28">
        <f t="shared" si="539"/>
        <v>468573419.10712183</v>
      </c>
      <c r="AJ2699" s="28">
        <f t="shared" si="540"/>
        <v>55829466.862621114</v>
      </c>
      <c r="AK2699" s="29">
        <f t="shared" si="541"/>
        <v>0.11914774629983395</v>
      </c>
      <c r="AL2699" s="25"/>
      <c r="AM2699" s="25"/>
      <c r="AN2699" s="25"/>
      <c r="AO2699" s="25"/>
      <c r="AP2699" s="45" t="str">
        <f t="shared" si="542"/>
        <v>CancelCancel</v>
      </c>
      <c r="AQ2699" s="45" t="str">
        <f t="shared" si="543"/>
        <v>CancelCancelJPY</v>
      </c>
    </row>
    <row r="2700" spans="1:43" s="15" customFormat="1">
      <c r="A2700" s="16" t="s">
        <v>42</v>
      </c>
      <c r="B2700" s="172">
        <v>2023</v>
      </c>
      <c r="C2700" s="172">
        <v>8</v>
      </c>
      <c r="D2700" s="57" t="str">
        <f t="shared" si="532"/>
        <v>Q2</v>
      </c>
      <c r="E2700" s="16" t="s">
        <v>171</v>
      </c>
      <c r="F2700" s="16" t="s">
        <v>171</v>
      </c>
      <c r="G2700" s="172" t="s">
        <v>171</v>
      </c>
      <c r="H2700" s="175"/>
      <c r="I2700" s="57" t="str">
        <f t="shared" si="533"/>
        <v>Cancel</v>
      </c>
      <c r="J2700" s="175" t="s">
        <v>2564</v>
      </c>
      <c r="K2700" s="175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4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78" t="str">
        <f t="shared" si="546"/>
        <v>1</v>
      </c>
      <c r="Z2700" s="26">
        <f t="shared" si="545"/>
        <v>15000000</v>
      </c>
      <c r="AA2700" s="16">
        <v>5.4199999999999998E-2</v>
      </c>
      <c r="AB2700" s="35">
        <f t="shared" si="536"/>
        <v>813000</v>
      </c>
      <c r="AC2700" s="27">
        <f t="shared" si="537"/>
        <v>97560</v>
      </c>
      <c r="AD2700" s="174">
        <v>0.12</v>
      </c>
      <c r="AE2700" s="173">
        <f t="shared" si="538"/>
        <v>0</v>
      </c>
      <c r="AF2700" s="173" t="str">
        <f>IF(AND(COUNTIFS($J$18:J2700,J2700)=1,AE2700=1),1,"")</f>
        <v/>
      </c>
      <c r="AG2700" s="173" t="str">
        <f>IF(C2700="","",IF(AND(COUNTIFS($J$18:J2700,J2700)=1,C2700&lt;&gt;""),1,""))</f>
        <v/>
      </c>
      <c r="AH2700" s="173" t="str">
        <f>IF(G2700="","",IF(AND(COUNTIFS($J$18:J2700,J2700)=1,G2700&lt;&gt;""),1,""))</f>
        <v/>
      </c>
      <c r="AI2700" s="28">
        <f t="shared" si="539"/>
        <v>468573419.10712183</v>
      </c>
      <c r="AJ2700" s="28">
        <f t="shared" si="540"/>
        <v>55829466.862621114</v>
      </c>
      <c r="AK2700" s="29">
        <f t="shared" si="541"/>
        <v>0.11914774629983395</v>
      </c>
      <c r="AL2700" s="25"/>
      <c r="AM2700" s="25"/>
      <c r="AN2700" s="25"/>
      <c r="AO2700" s="25"/>
      <c r="AP2700" s="45" t="str">
        <f t="shared" si="542"/>
        <v>CancelCancel</v>
      </c>
      <c r="AQ2700" s="45" t="str">
        <f t="shared" si="543"/>
        <v>CancelCancelJPY</v>
      </c>
    </row>
    <row r="2701" spans="1:43" s="15" customFormat="1">
      <c r="A2701" s="16" t="s">
        <v>42</v>
      </c>
      <c r="B2701" s="172">
        <v>2023</v>
      </c>
      <c r="C2701" s="172">
        <v>8</v>
      </c>
      <c r="D2701" s="57" t="str">
        <f t="shared" si="532"/>
        <v>Q2</v>
      </c>
      <c r="E2701" s="16" t="s">
        <v>171</v>
      </c>
      <c r="F2701" s="16" t="s">
        <v>171</v>
      </c>
      <c r="G2701" s="172" t="s">
        <v>171</v>
      </c>
      <c r="H2701" s="175"/>
      <c r="I2701" s="57" t="str">
        <f t="shared" si="533"/>
        <v>Cancel</v>
      </c>
      <c r="J2701" s="175" t="s">
        <v>2564</v>
      </c>
      <c r="K2701" s="175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4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78" t="str">
        <f t="shared" si="546"/>
        <v>1</v>
      </c>
      <c r="Z2701" s="26">
        <f t="shared" si="545"/>
        <v>15000000</v>
      </c>
      <c r="AA2701" s="16">
        <v>5.4199999999999998E-2</v>
      </c>
      <c r="AB2701" s="35">
        <f t="shared" si="536"/>
        <v>813000</v>
      </c>
      <c r="AC2701" s="27">
        <f t="shared" si="537"/>
        <v>97560</v>
      </c>
      <c r="AD2701" s="174">
        <v>0.12</v>
      </c>
      <c r="AE2701" s="173">
        <f t="shared" si="538"/>
        <v>0</v>
      </c>
      <c r="AF2701" s="173" t="str">
        <f>IF(AND(COUNTIFS($J$18:J2701,J2701)=1,AE2701=1),1,"")</f>
        <v/>
      </c>
      <c r="AG2701" s="173" t="str">
        <f>IF(C2701="","",IF(AND(COUNTIFS($J$18:J2701,J2701)=1,C2701&lt;&gt;""),1,""))</f>
        <v/>
      </c>
      <c r="AH2701" s="173" t="str">
        <f>IF(G2701="","",IF(AND(COUNTIFS($J$18:J2701,J2701)=1,G2701&lt;&gt;""),1,""))</f>
        <v/>
      </c>
      <c r="AI2701" s="28">
        <f t="shared" si="539"/>
        <v>468573419.10712183</v>
      </c>
      <c r="AJ2701" s="28">
        <f t="shared" si="540"/>
        <v>55829466.862621114</v>
      </c>
      <c r="AK2701" s="29">
        <f t="shared" si="541"/>
        <v>0.11914774629983395</v>
      </c>
      <c r="AL2701" s="25"/>
      <c r="AM2701" s="25"/>
      <c r="AN2701" s="25"/>
      <c r="AO2701" s="25"/>
      <c r="AP2701" s="45" t="str">
        <f t="shared" si="542"/>
        <v>CancelCancel</v>
      </c>
      <c r="AQ2701" s="45" t="str">
        <f t="shared" si="543"/>
        <v>CancelCancelJPY</v>
      </c>
    </row>
    <row r="2702" spans="1:43" s="15" customFormat="1">
      <c r="A2702" s="16" t="s">
        <v>42</v>
      </c>
      <c r="B2702" s="172">
        <v>2023</v>
      </c>
      <c r="C2702" s="172">
        <v>8</v>
      </c>
      <c r="D2702" s="57" t="str">
        <f t="shared" si="532"/>
        <v>Q2</v>
      </c>
      <c r="E2702" s="16" t="s">
        <v>171</v>
      </c>
      <c r="F2702" s="16" t="s">
        <v>171</v>
      </c>
      <c r="G2702" s="172" t="s">
        <v>171</v>
      </c>
      <c r="H2702" s="175"/>
      <c r="I2702" s="57" t="str">
        <f t="shared" si="533"/>
        <v>Cancel</v>
      </c>
      <c r="J2702" s="175" t="s">
        <v>2564</v>
      </c>
      <c r="K2702" s="175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4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78" t="str">
        <f t="shared" si="546"/>
        <v>1</v>
      </c>
      <c r="Z2702" s="26">
        <f t="shared" si="545"/>
        <v>15000000</v>
      </c>
      <c r="AA2702" s="16">
        <v>5.4199999999999998E-2</v>
      </c>
      <c r="AB2702" s="35">
        <f t="shared" si="536"/>
        <v>813000</v>
      </c>
      <c r="AC2702" s="27">
        <f t="shared" si="537"/>
        <v>97560</v>
      </c>
      <c r="AD2702" s="174">
        <v>0.12</v>
      </c>
      <c r="AE2702" s="173">
        <f t="shared" si="538"/>
        <v>0</v>
      </c>
      <c r="AF2702" s="173" t="str">
        <f>IF(AND(COUNTIFS($J$18:J2702,J2702)=1,AE2702=1),1,"")</f>
        <v/>
      </c>
      <c r="AG2702" s="173" t="str">
        <f>IF(C2702="","",IF(AND(COUNTIFS($J$18:J2702,J2702)=1,C2702&lt;&gt;""),1,""))</f>
        <v/>
      </c>
      <c r="AH2702" s="173" t="str">
        <f>IF(G2702="","",IF(AND(COUNTIFS($J$18:J2702,J2702)=1,G2702&lt;&gt;""),1,""))</f>
        <v/>
      </c>
      <c r="AI2702" s="28">
        <f t="shared" si="539"/>
        <v>468573419.10712183</v>
      </c>
      <c r="AJ2702" s="28">
        <f t="shared" si="540"/>
        <v>55829466.862621114</v>
      </c>
      <c r="AK2702" s="29">
        <f t="shared" si="541"/>
        <v>0.11914774629983395</v>
      </c>
      <c r="AL2702" s="25"/>
      <c r="AM2702" s="25"/>
      <c r="AN2702" s="25"/>
      <c r="AO2702" s="25"/>
      <c r="AP2702" s="45" t="str">
        <f t="shared" si="542"/>
        <v>CancelCancel</v>
      </c>
      <c r="AQ2702" s="45" t="str">
        <f t="shared" si="543"/>
        <v>CancelCancelJPY</v>
      </c>
    </row>
    <row r="2703" spans="1:43" s="15" customFormat="1">
      <c r="A2703" s="16" t="s">
        <v>42</v>
      </c>
      <c r="B2703" s="172">
        <v>2023</v>
      </c>
      <c r="C2703" s="172">
        <v>8</v>
      </c>
      <c r="D2703" s="57" t="str">
        <f t="shared" si="532"/>
        <v>Q2</v>
      </c>
      <c r="E2703" s="16" t="s">
        <v>171</v>
      </c>
      <c r="F2703" s="16" t="s">
        <v>171</v>
      </c>
      <c r="G2703" s="172" t="s">
        <v>171</v>
      </c>
      <c r="H2703" s="175"/>
      <c r="I2703" s="57" t="str">
        <f t="shared" si="533"/>
        <v>Cancel</v>
      </c>
      <c r="J2703" s="175" t="s">
        <v>2564</v>
      </c>
      <c r="K2703" s="175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4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78" t="str">
        <f t="shared" si="546"/>
        <v>1</v>
      </c>
      <c r="Z2703" s="26">
        <f t="shared" si="545"/>
        <v>15000000</v>
      </c>
      <c r="AA2703" s="16">
        <v>5.4199999999999998E-2</v>
      </c>
      <c r="AB2703" s="35">
        <f t="shared" si="536"/>
        <v>813000</v>
      </c>
      <c r="AC2703" s="27">
        <f t="shared" si="537"/>
        <v>97560</v>
      </c>
      <c r="AD2703" s="174">
        <v>0.12</v>
      </c>
      <c r="AE2703" s="173">
        <f t="shared" si="538"/>
        <v>0</v>
      </c>
      <c r="AF2703" s="173" t="str">
        <f>IF(AND(COUNTIFS($J$18:J2703,J2703)=1,AE2703=1),1,"")</f>
        <v/>
      </c>
      <c r="AG2703" s="173" t="str">
        <f>IF(C2703="","",IF(AND(COUNTIFS($J$18:J2703,J2703)=1,C2703&lt;&gt;""),1,""))</f>
        <v/>
      </c>
      <c r="AH2703" s="173" t="str">
        <f>IF(G2703="","",IF(AND(COUNTIFS($J$18:J2703,J2703)=1,G2703&lt;&gt;""),1,""))</f>
        <v/>
      </c>
      <c r="AI2703" s="28">
        <f t="shared" si="539"/>
        <v>468573419.10712183</v>
      </c>
      <c r="AJ2703" s="28">
        <f t="shared" si="540"/>
        <v>55829466.862621114</v>
      </c>
      <c r="AK2703" s="29">
        <f t="shared" si="541"/>
        <v>0.11914774629983395</v>
      </c>
      <c r="AL2703" s="25"/>
      <c r="AM2703" s="25"/>
      <c r="AN2703" s="25"/>
      <c r="AO2703" s="25"/>
      <c r="AP2703" s="45" t="str">
        <f t="shared" si="542"/>
        <v>CancelCancel</v>
      </c>
      <c r="AQ2703" s="45" t="str">
        <f t="shared" si="543"/>
        <v>CancelCancelJPY</v>
      </c>
    </row>
    <row r="2704" spans="1:43" s="15" customFormat="1">
      <c r="A2704" s="16" t="s">
        <v>42</v>
      </c>
      <c r="B2704" s="172">
        <v>2023</v>
      </c>
      <c r="C2704" s="172">
        <v>8</v>
      </c>
      <c r="D2704" s="57" t="str">
        <f t="shared" si="532"/>
        <v>Q2</v>
      </c>
      <c r="E2704" s="16" t="s">
        <v>171</v>
      </c>
      <c r="F2704" s="16" t="s">
        <v>171</v>
      </c>
      <c r="G2704" s="172" t="s">
        <v>171</v>
      </c>
      <c r="H2704" s="175"/>
      <c r="I2704" s="57" t="str">
        <f t="shared" si="533"/>
        <v>Cancel</v>
      </c>
      <c r="J2704" s="175" t="s">
        <v>2564</v>
      </c>
      <c r="K2704" s="175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4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78" t="str">
        <f t="shared" si="546"/>
        <v>1</v>
      </c>
      <c r="Z2704" s="26">
        <f t="shared" si="545"/>
        <v>15000000</v>
      </c>
      <c r="AA2704" s="16">
        <v>5.4199999999999998E-2</v>
      </c>
      <c r="AB2704" s="35">
        <f t="shared" si="536"/>
        <v>813000</v>
      </c>
      <c r="AC2704" s="27">
        <f t="shared" si="537"/>
        <v>97560</v>
      </c>
      <c r="AD2704" s="174">
        <v>0.12</v>
      </c>
      <c r="AE2704" s="173">
        <f t="shared" si="538"/>
        <v>0</v>
      </c>
      <c r="AF2704" s="173" t="str">
        <f>IF(AND(COUNTIFS($J$18:J2704,J2704)=1,AE2704=1),1,"")</f>
        <v/>
      </c>
      <c r="AG2704" s="173" t="str">
        <f>IF(C2704="","",IF(AND(COUNTIFS($J$18:J2704,J2704)=1,C2704&lt;&gt;""),1,""))</f>
        <v/>
      </c>
      <c r="AH2704" s="173" t="str">
        <f>IF(G2704="","",IF(AND(COUNTIFS($J$18:J2704,J2704)=1,G2704&lt;&gt;""),1,""))</f>
        <v/>
      </c>
      <c r="AI2704" s="28">
        <f t="shared" si="539"/>
        <v>468573419.10712183</v>
      </c>
      <c r="AJ2704" s="28">
        <f t="shared" si="540"/>
        <v>55829466.862621114</v>
      </c>
      <c r="AK2704" s="29">
        <f t="shared" si="541"/>
        <v>0.11914774629983395</v>
      </c>
      <c r="AL2704" s="25"/>
      <c r="AM2704" s="25"/>
      <c r="AN2704" s="25"/>
      <c r="AO2704" s="25"/>
      <c r="AP2704" s="45" t="str">
        <f t="shared" si="542"/>
        <v>CancelCancel</v>
      </c>
      <c r="AQ2704" s="45" t="str">
        <f t="shared" si="543"/>
        <v>CancelCancelJPY</v>
      </c>
    </row>
    <row r="2705" spans="1:43" s="15" customFormat="1">
      <c r="A2705" s="16" t="s">
        <v>42</v>
      </c>
      <c r="B2705" s="172">
        <v>2023</v>
      </c>
      <c r="C2705" s="172">
        <v>10</v>
      </c>
      <c r="D2705" s="57" t="str">
        <f t="shared" si="532"/>
        <v>Q3</v>
      </c>
      <c r="E2705" s="16" t="s">
        <v>171</v>
      </c>
      <c r="F2705" s="16" t="s">
        <v>171</v>
      </c>
      <c r="G2705" s="172" t="s">
        <v>171</v>
      </c>
      <c r="H2705" s="175"/>
      <c r="I2705" s="57" t="str">
        <f t="shared" si="533"/>
        <v>Cancel</v>
      </c>
      <c r="J2705" s="175" t="s">
        <v>2565</v>
      </c>
      <c r="K2705" s="175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4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78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36"/>
        <v>455280</v>
      </c>
      <c r="AC2705" s="27">
        <f t="shared" si="537"/>
        <v>54633.599999999999</v>
      </c>
      <c r="AD2705" s="174">
        <v>0.12</v>
      </c>
      <c r="AE2705" s="173">
        <f t="shared" si="538"/>
        <v>0</v>
      </c>
      <c r="AF2705" s="173" t="str">
        <f>IF(AND(COUNTIFS($J$18:J2705,J2705)=1,AE2705=1),1,"")</f>
        <v/>
      </c>
      <c r="AG2705" s="173">
        <f>IF(C2705="","",IF(AND(COUNTIFS($J$18:J2705,J2705)=1,C2705&lt;&gt;""),1,""))</f>
        <v>1</v>
      </c>
      <c r="AH2705" s="173">
        <f>IF(G2705="","",IF(AND(COUNTIFS($J$18:J2705,J2705)=1,G2705&lt;&gt;""),1,""))</f>
        <v>1</v>
      </c>
      <c r="AI2705" s="28">
        <f t="shared" si="539"/>
        <v>468573419.10712183</v>
      </c>
      <c r="AJ2705" s="28">
        <f t="shared" si="540"/>
        <v>55829466.862621114</v>
      </c>
      <c r="AK2705" s="29">
        <f t="shared" si="541"/>
        <v>0.11914774629983395</v>
      </c>
      <c r="AL2705" s="25"/>
      <c r="AM2705" s="25"/>
      <c r="AN2705" s="25"/>
      <c r="AO2705" s="25"/>
      <c r="AP2705" s="45" t="str">
        <f t="shared" si="542"/>
        <v>CancelCancel</v>
      </c>
      <c r="AQ2705" s="45" t="str">
        <f t="shared" si="543"/>
        <v>CancelCancelJPY</v>
      </c>
    </row>
    <row r="2706" spans="1:43" s="15" customFormat="1">
      <c r="A2706" s="16" t="s">
        <v>42</v>
      </c>
      <c r="B2706" s="172">
        <v>2023</v>
      </c>
      <c r="C2706" s="172">
        <v>10</v>
      </c>
      <c r="D2706" s="57" t="str">
        <f t="shared" si="532"/>
        <v>Q3</v>
      </c>
      <c r="E2706" s="16" t="s">
        <v>171</v>
      </c>
      <c r="F2706" s="16" t="s">
        <v>171</v>
      </c>
      <c r="G2706" s="172" t="s">
        <v>171</v>
      </c>
      <c r="H2706" s="175"/>
      <c r="I2706" s="57" t="str">
        <f t="shared" si="533"/>
        <v>Cancel</v>
      </c>
      <c r="J2706" s="175" t="s">
        <v>2565</v>
      </c>
      <c r="K2706" s="175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4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78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36"/>
        <v>758800</v>
      </c>
      <c r="AC2706" s="27">
        <f t="shared" si="537"/>
        <v>91056</v>
      </c>
      <c r="AD2706" s="174">
        <v>0.12</v>
      </c>
      <c r="AE2706" s="173">
        <f t="shared" si="538"/>
        <v>0</v>
      </c>
      <c r="AF2706" s="173" t="str">
        <f>IF(AND(COUNTIFS($J$18:J2706,J2706)=1,AE2706=1),1,"")</f>
        <v/>
      </c>
      <c r="AG2706" s="173" t="str">
        <f>IF(C2706="","",IF(AND(COUNTIFS($J$18:J2706,J2706)=1,C2706&lt;&gt;""),1,""))</f>
        <v/>
      </c>
      <c r="AH2706" s="173" t="str">
        <f>IF(G2706="","",IF(AND(COUNTIFS($J$18:J2706,J2706)=1,G2706&lt;&gt;""),1,""))</f>
        <v/>
      </c>
      <c r="AI2706" s="28">
        <f t="shared" si="539"/>
        <v>468573419.10712183</v>
      </c>
      <c r="AJ2706" s="28">
        <f t="shared" si="540"/>
        <v>55829466.862621114</v>
      </c>
      <c r="AK2706" s="29">
        <f t="shared" si="541"/>
        <v>0.11914774629983395</v>
      </c>
      <c r="AL2706" s="25"/>
      <c r="AM2706" s="25"/>
      <c r="AN2706" s="25"/>
      <c r="AO2706" s="25"/>
      <c r="AP2706" s="45" t="str">
        <f t="shared" si="542"/>
        <v>CancelCancel</v>
      </c>
      <c r="AQ2706" s="45" t="str">
        <f t="shared" si="543"/>
        <v>CancelCancelJPY</v>
      </c>
    </row>
    <row r="2707" spans="1:43" s="15" customFormat="1">
      <c r="A2707" s="16" t="s">
        <v>42</v>
      </c>
      <c r="B2707" s="172">
        <v>2023</v>
      </c>
      <c r="C2707" s="172">
        <v>10</v>
      </c>
      <c r="D2707" s="57" t="str">
        <f t="shared" si="532"/>
        <v>Q3</v>
      </c>
      <c r="E2707" s="16" t="s">
        <v>171</v>
      </c>
      <c r="F2707" s="16" t="s">
        <v>171</v>
      </c>
      <c r="G2707" s="172" t="s">
        <v>171</v>
      </c>
      <c r="H2707" s="175"/>
      <c r="I2707" s="57" t="str">
        <f t="shared" si="533"/>
        <v>Cancel</v>
      </c>
      <c r="J2707" s="175" t="s">
        <v>2566</v>
      </c>
      <c r="K2707" s="175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4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78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36"/>
        <v>664340</v>
      </c>
      <c r="AC2707" s="27">
        <f t="shared" si="537"/>
        <v>79720.800000000003</v>
      </c>
      <c r="AD2707" s="174">
        <v>0.12</v>
      </c>
      <c r="AE2707" s="173">
        <f t="shared" si="538"/>
        <v>0</v>
      </c>
      <c r="AF2707" s="173" t="str">
        <f>IF(AND(COUNTIFS($J$18:J2707,J2707)=1,AE2707=1),1,"")</f>
        <v/>
      </c>
      <c r="AG2707" s="173">
        <f>IF(C2707="","",IF(AND(COUNTIFS($J$18:J2707,J2707)=1,C2707&lt;&gt;""),1,""))</f>
        <v>1</v>
      </c>
      <c r="AH2707" s="173">
        <f>IF(G2707="","",IF(AND(COUNTIFS($J$18:J2707,J2707)=1,G2707&lt;&gt;""),1,""))</f>
        <v>1</v>
      </c>
      <c r="AI2707" s="28">
        <f t="shared" si="539"/>
        <v>468573419.10712183</v>
      </c>
      <c r="AJ2707" s="28">
        <f t="shared" si="540"/>
        <v>55829466.862621114</v>
      </c>
      <c r="AK2707" s="29">
        <f t="shared" si="541"/>
        <v>0.11914774629983395</v>
      </c>
      <c r="AL2707" s="25"/>
      <c r="AM2707" s="25"/>
      <c r="AN2707" s="25"/>
      <c r="AO2707" s="25"/>
      <c r="AP2707" s="45" t="str">
        <f t="shared" si="542"/>
        <v>CancelCancel</v>
      </c>
      <c r="AQ2707" s="45" t="str">
        <f t="shared" si="543"/>
        <v>CancelCancelJPY</v>
      </c>
    </row>
    <row r="2708" spans="1:43" s="15" customFormat="1">
      <c r="A2708" s="16" t="s">
        <v>42</v>
      </c>
      <c r="B2708" s="172">
        <v>2023</v>
      </c>
      <c r="C2708" s="172">
        <v>10</v>
      </c>
      <c r="D2708" s="57" t="str">
        <f t="shared" si="532"/>
        <v>Q3</v>
      </c>
      <c r="E2708" s="16" t="s">
        <v>171</v>
      </c>
      <c r="F2708" s="16" t="s">
        <v>171</v>
      </c>
      <c r="G2708" s="172" t="s">
        <v>171</v>
      </c>
      <c r="H2708" s="175"/>
      <c r="I2708" s="57" t="str">
        <f t="shared" si="533"/>
        <v>Cancel</v>
      </c>
      <c r="J2708" s="175" t="s">
        <v>2566</v>
      </c>
      <c r="K2708" s="175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4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78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36"/>
        <v>664340</v>
      </c>
      <c r="AC2708" s="27">
        <f t="shared" si="537"/>
        <v>79720.800000000003</v>
      </c>
      <c r="AD2708" s="174">
        <v>0.12</v>
      </c>
      <c r="AE2708" s="173">
        <f t="shared" si="538"/>
        <v>0</v>
      </c>
      <c r="AF2708" s="173" t="str">
        <f>IF(AND(COUNTIFS($J$18:J2708,J2708)=1,AE2708=1),1,"")</f>
        <v/>
      </c>
      <c r="AG2708" s="173" t="str">
        <f>IF(C2708="","",IF(AND(COUNTIFS($J$18:J2708,J2708)=1,C2708&lt;&gt;""),1,""))</f>
        <v/>
      </c>
      <c r="AH2708" s="173" t="str">
        <f>IF(G2708="","",IF(AND(COUNTIFS($J$18:J2708,J2708)=1,G2708&lt;&gt;""),1,""))</f>
        <v/>
      </c>
      <c r="AI2708" s="28">
        <f t="shared" si="539"/>
        <v>468573419.10712183</v>
      </c>
      <c r="AJ2708" s="28">
        <f t="shared" si="540"/>
        <v>55829466.862621114</v>
      </c>
      <c r="AK2708" s="29">
        <f t="shared" si="541"/>
        <v>0.11914774629983395</v>
      </c>
      <c r="AL2708" s="25"/>
      <c r="AM2708" s="25"/>
      <c r="AN2708" s="25"/>
      <c r="AO2708" s="25"/>
      <c r="AP2708" s="45" t="str">
        <f t="shared" si="542"/>
        <v>CancelCancel</v>
      </c>
      <c r="AQ2708" s="45" t="str">
        <f t="shared" si="543"/>
        <v>CancelCancelJPY</v>
      </c>
    </row>
    <row r="2709" spans="1:43" s="15" customFormat="1">
      <c r="A2709" s="16" t="s">
        <v>35</v>
      </c>
      <c r="B2709" s="172">
        <v>2021</v>
      </c>
      <c r="C2709" s="172">
        <v>3</v>
      </c>
      <c r="D2709" s="57" t="str">
        <f t="shared" si="532"/>
        <v>Q4</v>
      </c>
      <c r="E2709" s="16" t="s">
        <v>171</v>
      </c>
      <c r="F2709" s="16" t="s">
        <v>171</v>
      </c>
      <c r="G2709" s="172" t="s">
        <v>171</v>
      </c>
      <c r="H2709" s="175"/>
      <c r="I2709" s="57" t="str">
        <f t="shared" si="533"/>
        <v>Cancel</v>
      </c>
      <c r="J2709" s="175" t="s">
        <v>2567</v>
      </c>
      <c r="K2709" s="175" t="s">
        <v>2568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4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78" t="str">
        <f t="shared" ref="Y2709:Y2716" si="547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36"/>
        <v>731700</v>
      </c>
      <c r="AC2709" s="27">
        <f t="shared" si="537"/>
        <v>87804</v>
      </c>
      <c r="AD2709" s="174">
        <v>0.12</v>
      </c>
      <c r="AE2709" s="173">
        <f t="shared" si="538"/>
        <v>0</v>
      </c>
      <c r="AF2709" s="173" t="str">
        <f>IF(AND(COUNTIFS($J$18:J2709,J2709)=1,AE2709=1),1,"")</f>
        <v/>
      </c>
      <c r="AG2709" s="173">
        <f>IF(C2709="","",IF(AND(COUNTIFS($J$18:J2709,J2709)=1,C2709&lt;&gt;""),1,""))</f>
        <v>1</v>
      </c>
      <c r="AH2709" s="173">
        <f>IF(G2709="","",IF(AND(COUNTIFS($J$18:J2709,J2709)=1,G2709&lt;&gt;""),1,""))</f>
        <v>1</v>
      </c>
      <c r="AI2709" s="28">
        <f t="shared" si="539"/>
        <v>468573419.10712183</v>
      </c>
      <c r="AJ2709" s="28">
        <f t="shared" si="540"/>
        <v>55829466.862621114</v>
      </c>
      <c r="AK2709" s="29">
        <f t="shared" si="541"/>
        <v>0.11914774629983395</v>
      </c>
      <c r="AL2709" s="25"/>
      <c r="AM2709" s="25"/>
      <c r="AN2709" s="25"/>
      <c r="AO2709" s="25" t="s">
        <v>2569</v>
      </c>
      <c r="AP2709" s="45" t="str">
        <f t="shared" si="542"/>
        <v>CancelCancel</v>
      </c>
      <c r="AQ2709" s="45" t="str">
        <f t="shared" si="543"/>
        <v>CancelCancelJPY</v>
      </c>
    </row>
    <row r="2710" spans="1:43" s="15" customFormat="1">
      <c r="A2710" s="16" t="s">
        <v>35</v>
      </c>
      <c r="B2710" s="172">
        <v>2021</v>
      </c>
      <c r="C2710" s="172">
        <v>3</v>
      </c>
      <c r="D2710" s="57" t="str">
        <f t="shared" si="532"/>
        <v>Q4</v>
      </c>
      <c r="E2710" s="16" t="s">
        <v>171</v>
      </c>
      <c r="F2710" s="16" t="s">
        <v>171</v>
      </c>
      <c r="G2710" s="172" t="s">
        <v>171</v>
      </c>
      <c r="H2710" s="175"/>
      <c r="I2710" s="57" t="str">
        <f t="shared" si="533"/>
        <v>Cancel</v>
      </c>
      <c r="J2710" s="175" t="s">
        <v>2567</v>
      </c>
      <c r="K2710" s="175" t="s">
        <v>2568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4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78" t="str">
        <f t="shared" si="547"/>
        <v>1</v>
      </c>
      <c r="Z2710" s="26">
        <f t="shared" si="545"/>
        <v>13500000</v>
      </c>
      <c r="AA2710" s="16">
        <v>5.4199999999999998E-2</v>
      </c>
      <c r="AB2710" s="35">
        <f t="shared" si="536"/>
        <v>731700</v>
      </c>
      <c r="AC2710" s="27">
        <f t="shared" si="537"/>
        <v>87804</v>
      </c>
      <c r="AD2710" s="174">
        <v>0.12</v>
      </c>
      <c r="AE2710" s="173">
        <f t="shared" si="538"/>
        <v>0</v>
      </c>
      <c r="AF2710" s="173" t="str">
        <f>IF(AND(COUNTIFS($J$18:J2710,J2710)=1,AE2710=1),1,"")</f>
        <v/>
      </c>
      <c r="AG2710" s="173" t="str">
        <f>IF(C2710="","",IF(AND(COUNTIFS($J$18:J2710,J2710)=1,C2710&lt;&gt;""),1,""))</f>
        <v/>
      </c>
      <c r="AH2710" s="173" t="str">
        <f>IF(G2710="","",IF(AND(COUNTIFS($J$18:J2710,J2710)=1,G2710&lt;&gt;""),1,""))</f>
        <v/>
      </c>
      <c r="AI2710" s="28">
        <f t="shared" si="539"/>
        <v>468573419.10712183</v>
      </c>
      <c r="AJ2710" s="28">
        <f t="shared" si="540"/>
        <v>55829466.862621114</v>
      </c>
      <c r="AK2710" s="29">
        <f t="shared" si="541"/>
        <v>0.11914774629983395</v>
      </c>
      <c r="AL2710" s="25"/>
      <c r="AM2710" s="25"/>
      <c r="AN2710" s="25"/>
      <c r="AO2710" s="25" t="s">
        <v>2569</v>
      </c>
      <c r="AP2710" s="45" t="str">
        <f t="shared" si="542"/>
        <v>CancelCancel</v>
      </c>
      <c r="AQ2710" s="45" t="str">
        <f t="shared" si="543"/>
        <v>CancelCancelJPY</v>
      </c>
    </row>
    <row r="2711" spans="1:43" s="15" customFormat="1">
      <c r="A2711" s="16" t="s">
        <v>35</v>
      </c>
      <c r="B2711" s="172">
        <v>2021</v>
      </c>
      <c r="C2711" s="172">
        <v>3</v>
      </c>
      <c r="D2711" s="57" t="str">
        <f t="shared" si="532"/>
        <v>Q4</v>
      </c>
      <c r="E2711" s="16" t="s">
        <v>171</v>
      </c>
      <c r="F2711" s="16" t="s">
        <v>171</v>
      </c>
      <c r="G2711" s="172" t="s">
        <v>171</v>
      </c>
      <c r="H2711" s="175"/>
      <c r="I2711" s="57" t="str">
        <f t="shared" si="533"/>
        <v>Cancel</v>
      </c>
      <c r="J2711" s="175" t="s">
        <v>2567</v>
      </c>
      <c r="K2711" s="175" t="s">
        <v>2568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4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78" t="str">
        <f t="shared" si="547"/>
        <v>1</v>
      </c>
      <c r="Z2711" s="26">
        <f t="shared" si="545"/>
        <v>10500000</v>
      </c>
      <c r="AA2711" s="16">
        <v>5.4199999999999998E-2</v>
      </c>
      <c r="AB2711" s="35">
        <f t="shared" si="536"/>
        <v>569100</v>
      </c>
      <c r="AC2711" s="27">
        <f t="shared" si="537"/>
        <v>68292</v>
      </c>
      <c r="AD2711" s="174">
        <v>0.12</v>
      </c>
      <c r="AE2711" s="173">
        <f t="shared" si="538"/>
        <v>0</v>
      </c>
      <c r="AF2711" s="173" t="str">
        <f>IF(AND(COUNTIFS($J$18:J2711,J2711)=1,AE2711=1),1,"")</f>
        <v/>
      </c>
      <c r="AG2711" s="173" t="str">
        <f>IF(C2711="","",IF(AND(COUNTIFS($J$18:J2711,J2711)=1,C2711&lt;&gt;""),1,""))</f>
        <v/>
      </c>
      <c r="AH2711" s="173" t="str">
        <f>IF(G2711="","",IF(AND(COUNTIFS($J$18:J2711,J2711)=1,G2711&lt;&gt;""),1,""))</f>
        <v/>
      </c>
      <c r="AI2711" s="28">
        <f t="shared" si="539"/>
        <v>468573419.10712183</v>
      </c>
      <c r="AJ2711" s="28">
        <f t="shared" si="540"/>
        <v>55829466.862621114</v>
      </c>
      <c r="AK2711" s="29">
        <f t="shared" si="541"/>
        <v>0.11914774629983395</v>
      </c>
      <c r="AL2711" s="25"/>
      <c r="AM2711" s="25"/>
      <c r="AN2711" s="25"/>
      <c r="AO2711" s="25" t="s">
        <v>2569</v>
      </c>
      <c r="AP2711" s="45" t="str">
        <f t="shared" si="542"/>
        <v>CancelCancel</v>
      </c>
      <c r="AQ2711" s="45" t="str">
        <f t="shared" si="543"/>
        <v>CancelCancelJPY</v>
      </c>
    </row>
    <row r="2712" spans="1:43" s="15" customFormat="1">
      <c r="A2712" s="16" t="s">
        <v>35</v>
      </c>
      <c r="B2712" s="172">
        <v>2021</v>
      </c>
      <c r="C2712" s="172">
        <v>3</v>
      </c>
      <c r="D2712" s="57" t="str">
        <f t="shared" si="532"/>
        <v>Q4</v>
      </c>
      <c r="E2712" s="172" t="s">
        <v>2521</v>
      </c>
      <c r="F2712" s="172" t="s">
        <v>2521</v>
      </c>
      <c r="G2712" s="172" t="s">
        <v>2521</v>
      </c>
      <c r="H2712" s="175"/>
      <c r="I2712" s="57" t="str">
        <f t="shared" si="533"/>
        <v>TBA</v>
      </c>
      <c r="J2712" s="175" t="s">
        <v>2570</v>
      </c>
      <c r="K2712" s="175" t="s">
        <v>2571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4"/>
        <v>MAIN UNIT</v>
      </c>
      <c r="Q2712" s="16" t="s">
        <v>2572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2573</v>
      </c>
      <c r="W2712" s="16" t="s">
        <v>1276</v>
      </c>
      <c r="X2712" s="34">
        <v>13600000</v>
      </c>
      <c r="Y2712" s="178" t="str">
        <f t="shared" si="547"/>
        <v>1</v>
      </c>
      <c r="Z2712" s="26">
        <f t="shared" si="545"/>
        <v>13600000</v>
      </c>
      <c r="AA2712" s="16">
        <v>5.4199999999999998E-2</v>
      </c>
      <c r="AB2712" s="35">
        <f t="shared" si="536"/>
        <v>737120</v>
      </c>
      <c r="AC2712" s="27">
        <f t="shared" si="537"/>
        <v>88454.399999999994</v>
      </c>
      <c r="AD2712" s="174">
        <v>0.12</v>
      </c>
      <c r="AE2712" s="173">
        <f t="shared" si="538"/>
        <v>1</v>
      </c>
      <c r="AF2712" s="173">
        <f>IF(AND(COUNTIFS($J$18:J2712,J2712)=1,AE2712=1),1,"")</f>
        <v>1</v>
      </c>
      <c r="AG2712" s="173">
        <f>IF(C2712="","",IF(AND(COUNTIFS($J$18:J2712,J2712)=1,C2712&lt;&gt;""),1,""))</f>
        <v>1</v>
      </c>
      <c r="AH2712" s="173">
        <f>IF(G2712="","",IF(AND(COUNTIFS($J$18:J2712,J2712)=1,G2712&lt;&gt;""),1,""))</f>
        <v>1</v>
      </c>
      <c r="AI2712" s="28">
        <f t="shared" si="539"/>
        <v>36227046.48495575</v>
      </c>
      <c r="AJ2712" s="28">
        <f t="shared" si="540"/>
        <v>4278120.4631946906</v>
      </c>
      <c r="AK2712" s="29">
        <f t="shared" si="541"/>
        <v>0.11809189206112329</v>
      </c>
      <c r="AL2712" s="25"/>
      <c r="AM2712" s="25"/>
      <c r="AN2712" s="25"/>
      <c r="AO2712" s="25"/>
      <c r="AP2712" s="45" t="str">
        <f t="shared" si="542"/>
        <v>TBATBA</v>
      </c>
      <c r="AQ2712" s="45" t="str">
        <f t="shared" si="543"/>
        <v>TBATBAJPY</v>
      </c>
    </row>
    <row r="2713" spans="1:43" s="15" customFormat="1">
      <c r="A2713" s="16" t="s">
        <v>40</v>
      </c>
      <c r="B2713" s="172">
        <v>2021</v>
      </c>
      <c r="C2713" s="172">
        <v>6</v>
      </c>
      <c r="D2713" s="57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2" t="s">
        <v>2521</v>
      </c>
      <c r="F2713" s="172" t="s">
        <v>2521</v>
      </c>
      <c r="G2713" s="172" t="s">
        <v>2521</v>
      </c>
      <c r="H2713" s="175"/>
      <c r="I2713" s="57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5" t="s">
        <v>2574</v>
      </c>
      <c r="K2713" s="175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ref="P2713:P2776" si="550">IF(M2713="","",IF(AND(N2713&gt;0,L2713&lt;&gt;""),"MAIN UNIT",IF(AND(O2713&gt;0,L2713&lt;&gt;""),"SERVICE/ PARTS","C66 SERVICE/OTHERS")))</f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78" t="str">
        <f t="shared" si="547"/>
        <v>1</v>
      </c>
      <c r="Z2713" s="26">
        <f t="shared" si="545"/>
        <v>14345000</v>
      </c>
      <c r="AA2713" s="16">
        <v>5.4199999999999998E-2</v>
      </c>
      <c r="AB2713" s="35">
        <f t="shared" ref="AB2713:AB2776" si="551">IF(AND(R2713&lt;&gt;"C66",R2713&lt;&gt;""),Z2713/Y2713*AA2713,"")</f>
        <v>777499</v>
      </c>
      <c r="AC2713" s="27">
        <f t="shared" ref="AC2713:AC2776" si="552">IF(R2713&lt;&gt;"",AB2713*AD2713,"")</f>
        <v>93299.87999999999</v>
      </c>
      <c r="AD2713" s="174">
        <v>0.12</v>
      </c>
      <c r="AE2713" s="173">
        <f t="shared" ref="AE2713:AE2776" si="553">IF(Q2713="","",IF(Q2713="Yes",1,0))</f>
        <v>0</v>
      </c>
      <c r="AF2713" s="173" t="str">
        <f>IF(AND(COUNTIFS($J$18:J2713,J2713)=1,AE2713=1),1,"")</f>
        <v/>
      </c>
      <c r="AG2713" s="173">
        <f>IF(C2713="","",IF(AND(COUNTIFS($J$18:J2713,J2713)=1,C2713&lt;&gt;""),1,""))</f>
        <v>1</v>
      </c>
      <c r="AH2713" s="173">
        <f>IF(G2713="","",IF(AND(COUNTIFS($J$18:J2713,J2713)=1,G2713&lt;&gt;""),1,""))</f>
        <v>1</v>
      </c>
      <c r="AI2713" s="28">
        <f t="shared" ref="AI2713:AI2776" si="554">IF(P2713="C66 SERVICE","",SUMIFS(AB:AB,F:F,F2713,G:G,G2713,E:E,E2713))</f>
        <v>36227046.48495575</v>
      </c>
      <c r="AJ2713" s="28">
        <f t="shared" ref="AJ2713:AJ2776" si="555">IF(P2713="C66 SERVICE","",SUMIFS(AC:AC,F:F,F2713,G:G,G2713,E:E,E2713))</f>
        <v>4278120.4631946906</v>
      </c>
      <c r="AK2713" s="29">
        <f t="shared" ref="AK2713:AK2776" si="556">IF(AJ2713&gt;0,AJ2713/AI2713,"")</f>
        <v>0.11809189206112329</v>
      </c>
      <c r="AL2713" s="25"/>
      <c r="AM2713" s="25"/>
      <c r="AN2713" s="25"/>
      <c r="AO2713" s="25"/>
      <c r="AP2713" s="45" t="str">
        <f t="shared" ref="AP2713:AP2776" si="557">IF(F2713="","",F2713&amp;G2713)</f>
        <v>TBATBA</v>
      </c>
      <c r="AQ2713" s="45" t="str">
        <f t="shared" ref="AQ2713:AQ2776" si="558">IF(W2713="","",F2713&amp;G2713&amp;W2713)</f>
        <v>TBATBAJPY</v>
      </c>
    </row>
    <row r="2714" spans="1:43" s="15" customFormat="1">
      <c r="A2714" s="16" t="s">
        <v>40</v>
      </c>
      <c r="B2714" s="172">
        <v>2021</v>
      </c>
      <c r="C2714" s="172">
        <v>6</v>
      </c>
      <c r="D2714" s="57" t="str">
        <f t="shared" si="548"/>
        <v>Q1</v>
      </c>
      <c r="E2714" s="172" t="s">
        <v>2521</v>
      </c>
      <c r="F2714" s="172" t="s">
        <v>2521</v>
      </c>
      <c r="G2714" s="172" t="s">
        <v>2521</v>
      </c>
      <c r="H2714" s="175"/>
      <c r="I2714" s="57" t="str">
        <f t="shared" si="549"/>
        <v>TBA</v>
      </c>
      <c r="J2714" s="175" t="s">
        <v>2574</v>
      </c>
      <c r="K2714" s="175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50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78" t="str">
        <f t="shared" si="547"/>
        <v>1</v>
      </c>
      <c r="Z2714" s="26">
        <f t="shared" si="545"/>
        <v>14345000</v>
      </c>
      <c r="AA2714" s="16">
        <v>5.4199999999999998E-2</v>
      </c>
      <c r="AB2714" s="35">
        <f t="shared" si="551"/>
        <v>777499</v>
      </c>
      <c r="AC2714" s="27">
        <f t="shared" si="552"/>
        <v>93299.87999999999</v>
      </c>
      <c r="AD2714" s="174">
        <v>0.12</v>
      </c>
      <c r="AE2714" s="173">
        <f t="shared" si="553"/>
        <v>0</v>
      </c>
      <c r="AF2714" s="173" t="str">
        <f>IF(AND(COUNTIFS($J$18:J2714,J2714)=1,AE2714=1),1,"")</f>
        <v/>
      </c>
      <c r="AG2714" s="173" t="str">
        <f>IF(C2714="","",IF(AND(COUNTIFS($J$18:J2714,J2714)=1,C2714&lt;&gt;""),1,""))</f>
        <v/>
      </c>
      <c r="AH2714" s="173" t="str">
        <f>IF(G2714="","",IF(AND(COUNTIFS($J$18:J2714,J2714)=1,G2714&lt;&gt;""),1,""))</f>
        <v/>
      </c>
      <c r="AI2714" s="28">
        <f t="shared" si="554"/>
        <v>36227046.48495575</v>
      </c>
      <c r="AJ2714" s="28">
        <f t="shared" si="555"/>
        <v>4278120.4631946906</v>
      </c>
      <c r="AK2714" s="29">
        <f t="shared" si="556"/>
        <v>0.11809189206112329</v>
      </c>
      <c r="AL2714" s="25"/>
      <c r="AM2714" s="25"/>
      <c r="AN2714" s="25"/>
      <c r="AO2714" s="25"/>
      <c r="AP2714" s="45" t="str">
        <f t="shared" si="557"/>
        <v>TBATBA</v>
      </c>
      <c r="AQ2714" s="45" t="str">
        <f t="shared" si="558"/>
        <v>TBATBAJPY</v>
      </c>
    </row>
    <row r="2715" spans="1:43" s="15" customFormat="1">
      <c r="A2715" s="16" t="s">
        <v>40</v>
      </c>
      <c r="B2715" s="172">
        <v>2021</v>
      </c>
      <c r="C2715" s="172">
        <v>6</v>
      </c>
      <c r="D2715" s="57" t="str">
        <f t="shared" si="548"/>
        <v>Q1</v>
      </c>
      <c r="E2715" s="172" t="s">
        <v>2521</v>
      </c>
      <c r="F2715" s="172" t="s">
        <v>2521</v>
      </c>
      <c r="G2715" s="172" t="s">
        <v>2521</v>
      </c>
      <c r="H2715" s="175"/>
      <c r="I2715" s="57" t="str">
        <f t="shared" si="549"/>
        <v>TBA</v>
      </c>
      <c r="J2715" s="175" t="s">
        <v>2574</v>
      </c>
      <c r="K2715" s="175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50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78" t="str">
        <f t="shared" si="547"/>
        <v>1</v>
      </c>
      <c r="Z2715" s="26">
        <f t="shared" si="545"/>
        <v>8989000</v>
      </c>
      <c r="AA2715" s="16">
        <v>5.4199999999999998E-2</v>
      </c>
      <c r="AB2715" s="35">
        <f t="shared" si="551"/>
        <v>487203.8</v>
      </c>
      <c r="AC2715" s="27">
        <f t="shared" si="552"/>
        <v>58464.455999999998</v>
      </c>
      <c r="AD2715" s="174">
        <v>0.12</v>
      </c>
      <c r="AE2715" s="173">
        <f t="shared" si="553"/>
        <v>0</v>
      </c>
      <c r="AF2715" s="173" t="str">
        <f>IF(AND(COUNTIFS($J$18:J2715,J2715)=1,AE2715=1),1,"")</f>
        <v/>
      </c>
      <c r="AG2715" s="173" t="str">
        <f>IF(C2715="","",IF(AND(COUNTIFS($J$18:J2715,J2715)=1,C2715&lt;&gt;""),1,""))</f>
        <v/>
      </c>
      <c r="AH2715" s="173" t="str">
        <f>IF(G2715="","",IF(AND(COUNTIFS($J$18:J2715,J2715)=1,G2715&lt;&gt;""),1,""))</f>
        <v/>
      </c>
      <c r="AI2715" s="28">
        <f t="shared" si="554"/>
        <v>36227046.48495575</v>
      </c>
      <c r="AJ2715" s="28">
        <f t="shared" si="555"/>
        <v>4278120.4631946906</v>
      </c>
      <c r="AK2715" s="29">
        <f t="shared" si="556"/>
        <v>0.11809189206112329</v>
      </c>
      <c r="AL2715" s="25"/>
      <c r="AM2715" s="25"/>
      <c r="AN2715" s="25"/>
      <c r="AO2715" s="25"/>
      <c r="AP2715" s="45" t="str">
        <f t="shared" si="557"/>
        <v>TBATBA</v>
      </c>
      <c r="AQ2715" s="45" t="str">
        <f t="shared" si="558"/>
        <v>TBATBAJPY</v>
      </c>
    </row>
    <row r="2716" spans="1:43" s="15" customFormat="1">
      <c r="A2716" s="16" t="s">
        <v>40</v>
      </c>
      <c r="B2716" s="172">
        <v>2021</v>
      </c>
      <c r="C2716" s="172">
        <v>6</v>
      </c>
      <c r="D2716" s="57" t="str">
        <f t="shared" si="548"/>
        <v>Q1</v>
      </c>
      <c r="E2716" s="172" t="s">
        <v>2521</v>
      </c>
      <c r="F2716" s="172" t="s">
        <v>2521</v>
      </c>
      <c r="G2716" s="172" t="s">
        <v>2521</v>
      </c>
      <c r="H2716" s="175"/>
      <c r="I2716" s="57" t="str">
        <f t="shared" si="549"/>
        <v>TBA</v>
      </c>
      <c r="J2716" s="175" t="s">
        <v>2574</v>
      </c>
      <c r="K2716" s="175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50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78" t="str">
        <f t="shared" si="547"/>
        <v>1</v>
      </c>
      <c r="Z2716" s="26">
        <f t="shared" si="545"/>
        <v>8989000</v>
      </c>
      <c r="AA2716" s="16">
        <v>5.4199999999999998E-2</v>
      </c>
      <c r="AB2716" s="35">
        <f t="shared" si="551"/>
        <v>487203.8</v>
      </c>
      <c r="AC2716" s="27">
        <f t="shared" si="552"/>
        <v>58464.455999999998</v>
      </c>
      <c r="AD2716" s="174">
        <v>0.12</v>
      </c>
      <c r="AE2716" s="173">
        <f t="shared" si="553"/>
        <v>0</v>
      </c>
      <c r="AF2716" s="173" t="str">
        <f>IF(AND(COUNTIFS($J$18:J2716,J2716)=1,AE2716=1),1,"")</f>
        <v/>
      </c>
      <c r="AG2716" s="173" t="str">
        <f>IF(C2716="","",IF(AND(COUNTIFS($J$18:J2716,J2716)=1,C2716&lt;&gt;""),1,""))</f>
        <v/>
      </c>
      <c r="AH2716" s="173" t="str">
        <f>IF(G2716="","",IF(AND(COUNTIFS($J$18:J2716,J2716)=1,G2716&lt;&gt;""),1,""))</f>
        <v/>
      </c>
      <c r="AI2716" s="28">
        <f t="shared" si="554"/>
        <v>36227046.48495575</v>
      </c>
      <c r="AJ2716" s="28">
        <f t="shared" si="555"/>
        <v>4278120.4631946906</v>
      </c>
      <c r="AK2716" s="29">
        <f t="shared" si="556"/>
        <v>0.11809189206112329</v>
      </c>
      <c r="AL2716" s="25"/>
      <c r="AM2716" s="25"/>
      <c r="AN2716" s="25"/>
      <c r="AO2716" s="25"/>
      <c r="AP2716" s="45" t="str">
        <f t="shared" si="557"/>
        <v>TBATBA</v>
      </c>
      <c r="AQ2716" s="45" t="str">
        <f t="shared" si="558"/>
        <v>TBATBAJPY</v>
      </c>
    </row>
    <row r="2717" spans="1:43" s="15" customFormat="1">
      <c r="A2717" s="16" t="s">
        <v>42</v>
      </c>
      <c r="B2717" s="172">
        <v>2023</v>
      </c>
      <c r="C2717" s="172">
        <v>11</v>
      </c>
      <c r="D2717" s="57" t="str">
        <f t="shared" si="548"/>
        <v>Q3</v>
      </c>
      <c r="E2717" s="16" t="s">
        <v>42</v>
      </c>
      <c r="F2717" s="172">
        <v>2024</v>
      </c>
      <c r="G2717" s="172">
        <v>1</v>
      </c>
      <c r="H2717" s="175"/>
      <c r="I2717" s="57" t="str">
        <f t="shared" si="549"/>
        <v>Q4</v>
      </c>
      <c r="J2717" s="175" t="s">
        <v>3037</v>
      </c>
      <c r="K2717" s="175" t="s">
        <v>3038</v>
      </c>
      <c r="L2717" s="25" t="s">
        <v>55</v>
      </c>
      <c r="M2717" s="16" t="s">
        <v>47</v>
      </c>
      <c r="N2717" s="16">
        <v>1</v>
      </c>
      <c r="O2717" s="16"/>
      <c r="P2717" s="57" t="str">
        <f t="shared" si="550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2895</v>
      </c>
      <c r="V2717" s="16" t="s">
        <v>99</v>
      </c>
      <c r="W2717" s="16" t="s">
        <v>96</v>
      </c>
      <c r="X2717" s="34">
        <v>8500000</v>
      </c>
      <c r="Y2717" s="178" t="str">
        <f>IF(W2717="","",IF(W2717="RMB","1.13", "1"))</f>
        <v>1</v>
      </c>
      <c r="Z2717" s="26">
        <f t="shared" si="545"/>
        <v>8500000</v>
      </c>
      <c r="AA2717" s="16">
        <v>5.6099999999999997E-2</v>
      </c>
      <c r="AB2717" s="35">
        <f t="shared" si="551"/>
        <v>476850</v>
      </c>
      <c r="AC2717" s="27">
        <f t="shared" si="552"/>
        <v>57222</v>
      </c>
      <c r="AD2717" s="187">
        <v>0.12</v>
      </c>
      <c r="AE2717" s="173">
        <f t="shared" si="553"/>
        <v>0</v>
      </c>
      <c r="AF2717" s="173" t="str">
        <f>IF(AND(COUNTIFS($J$18:J2717,J2717)=1,AE2717=1),1,"")</f>
        <v/>
      </c>
      <c r="AG2717" s="173" t="str">
        <f>IF(C2717="","",IF(AND(COUNTIFS($J$18:J2717,J2717)=1,C2717&lt;&gt;""),1,""))</f>
        <v/>
      </c>
      <c r="AH2717" s="173" t="str">
        <f>IF(G2717="","",IF(AND(COUNTIFS($J$18:J2717,J2717)=1,G2717&lt;&gt;""),1,""))</f>
        <v/>
      </c>
      <c r="AI2717" s="28">
        <f t="shared" si="554"/>
        <v>19475361.976991154</v>
      </c>
      <c r="AJ2717" s="28">
        <f t="shared" si="555"/>
        <v>2337043.4372389377</v>
      </c>
      <c r="AK2717" s="29">
        <f t="shared" si="556"/>
        <v>0.11999999999999995</v>
      </c>
      <c r="AL2717" s="25"/>
      <c r="AM2717" s="25"/>
      <c r="AN2717" s="25"/>
      <c r="AO2717" s="25"/>
      <c r="AP2717" s="45" t="str">
        <f t="shared" si="557"/>
        <v>20241</v>
      </c>
      <c r="AQ2717" s="45" t="str">
        <f t="shared" si="558"/>
        <v>20241JPY</v>
      </c>
    </row>
    <row r="2718" spans="1:43" s="15" customFormat="1" ht="39.6">
      <c r="A2718" s="16"/>
      <c r="B2718" s="172"/>
      <c r="C2718" s="172"/>
      <c r="D2718" s="57" t="str">
        <f t="shared" si="548"/>
        <v/>
      </c>
      <c r="E2718" s="16" t="s">
        <v>35</v>
      </c>
      <c r="F2718" s="172">
        <v>2020</v>
      </c>
      <c r="G2718" s="172">
        <v>12</v>
      </c>
      <c r="H2718" s="175"/>
      <c r="I2718" s="57" t="str">
        <f t="shared" si="549"/>
        <v>Q3</v>
      </c>
      <c r="J2718" s="175"/>
      <c r="K2718" s="175" t="s">
        <v>526</v>
      </c>
      <c r="L2718" s="25" t="s">
        <v>2575</v>
      </c>
      <c r="M2718" s="16" t="s">
        <v>2576</v>
      </c>
      <c r="N2718" s="16">
        <v>0</v>
      </c>
      <c r="O2718" s="16"/>
      <c r="P2718" s="57" t="str">
        <f t="shared" si="550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78" t="str">
        <f>IF(W2718="RMB","1.13", "1")</f>
        <v>1.13</v>
      </c>
      <c r="Z2718" s="26">
        <f t="shared" si="545"/>
        <v>0</v>
      </c>
      <c r="AA2718" s="16">
        <v>1.175</v>
      </c>
      <c r="AB2718" s="35">
        <f t="shared" si="551"/>
        <v>0</v>
      </c>
      <c r="AC2718" s="27">
        <f t="shared" si="552"/>
        <v>0</v>
      </c>
      <c r="AD2718" s="174"/>
      <c r="AE2718" s="173">
        <f t="shared" si="553"/>
        <v>0</v>
      </c>
      <c r="AF2718" s="173" t="str">
        <f>IF(AND(COUNTIFS($J$18:J2718,J2718)=1,AE2718=1),1,"")</f>
        <v/>
      </c>
      <c r="AG2718" s="173" t="str">
        <f>IF(C2718="","",IF(AND(COUNTIFS($J$18:J2718,J2718)=1,C2718&lt;&gt;""),1,""))</f>
        <v/>
      </c>
      <c r="AH2718" s="173" t="str">
        <f>IF(G2718="","",IF(AND(COUNTIFS($J$18:J2718,J2718)=1,G2718&lt;&gt;""),1,""))</f>
        <v/>
      </c>
      <c r="AI2718" s="28">
        <f t="shared" si="554"/>
        <v>48763143.537654869</v>
      </c>
      <c r="AJ2718" s="28">
        <f t="shared" si="555"/>
        <v>5924029.970215477</v>
      </c>
      <c r="AK2718" s="29">
        <f t="shared" si="556"/>
        <v>0.12148580957749257</v>
      </c>
      <c r="AL2718" s="25"/>
      <c r="AM2718" s="25"/>
      <c r="AN2718" s="25"/>
      <c r="AO2718" s="25"/>
      <c r="AP2718" s="45" t="str">
        <f t="shared" si="557"/>
        <v>202012</v>
      </c>
      <c r="AQ2718" s="45" t="str">
        <f t="shared" si="558"/>
        <v>202012RMB</v>
      </c>
    </row>
    <row r="2719" spans="1:43" s="15" customFormat="1">
      <c r="A2719" s="172" t="s">
        <v>171</v>
      </c>
      <c r="B2719" s="172"/>
      <c r="C2719" s="172" t="s">
        <v>171</v>
      </c>
      <c r="D2719" s="57" t="str">
        <f t="shared" si="548"/>
        <v/>
      </c>
      <c r="E2719" s="16" t="s">
        <v>40</v>
      </c>
      <c r="F2719" s="172">
        <v>2021</v>
      </c>
      <c r="G2719" s="172">
        <v>8</v>
      </c>
      <c r="H2719" s="175"/>
      <c r="I2719" s="57" t="str">
        <f t="shared" si="549"/>
        <v>Q2</v>
      </c>
      <c r="J2719" s="175" t="s">
        <v>2577</v>
      </c>
      <c r="K2719" s="175" t="s">
        <v>2272</v>
      </c>
      <c r="L2719" s="25" t="s">
        <v>2578</v>
      </c>
      <c r="M2719" s="16"/>
      <c r="N2719" s="16">
        <v>0</v>
      </c>
      <c r="O2719" s="16"/>
      <c r="P2719" s="57" t="str">
        <f t="shared" si="550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78" t="str">
        <f>IF(W2719="RMB","1.13", "1")</f>
        <v>1.13</v>
      </c>
      <c r="Z2719" s="26">
        <f t="shared" si="545"/>
        <v>0</v>
      </c>
      <c r="AA2719" s="16">
        <v>1.2</v>
      </c>
      <c r="AB2719" s="35">
        <f t="shared" si="551"/>
        <v>0</v>
      </c>
      <c r="AC2719" s="27">
        <f t="shared" si="552"/>
        <v>0</v>
      </c>
      <c r="AD2719" s="174">
        <v>0.12</v>
      </c>
      <c r="AE2719" s="173">
        <f t="shared" si="553"/>
        <v>1</v>
      </c>
      <c r="AF2719" s="173">
        <f>IF(AND(COUNTIFS($J$18:J2719,J2719)=1,AE2719=1),1,"")</f>
        <v>1</v>
      </c>
      <c r="AG2719" s="173">
        <f>IF(C2719="","",IF(AND(COUNTIFS($J$18:J2719,J2719)=1,C2719&lt;&gt;""),1,""))</f>
        <v>1</v>
      </c>
      <c r="AH2719" s="173">
        <f>IF(G2719="","",IF(AND(COUNTIFS($J$18:J2719,J2719)=1,G2719&lt;&gt;""),1,""))</f>
        <v>1</v>
      </c>
      <c r="AI2719" s="28">
        <f t="shared" si="554"/>
        <v>47458373.78761062</v>
      </c>
      <c r="AJ2719" s="28">
        <f t="shared" si="555"/>
        <v>7436880.1411522133</v>
      </c>
      <c r="AK2719" s="29">
        <f t="shared" si="556"/>
        <v>0.15670322321692509</v>
      </c>
      <c r="AL2719" s="25"/>
      <c r="AM2719" s="25"/>
      <c r="AN2719" s="25"/>
      <c r="AO2719" s="25"/>
      <c r="AP2719" s="45" t="str">
        <f t="shared" si="557"/>
        <v>20218</v>
      </c>
      <c r="AQ2719" s="45" t="str">
        <f t="shared" si="558"/>
        <v>20218RMB</v>
      </c>
    </row>
    <row r="2720" spans="1:43" s="15" customFormat="1">
      <c r="A2720" s="172" t="s">
        <v>171</v>
      </c>
      <c r="B2720" s="172"/>
      <c r="C2720" s="172" t="s">
        <v>171</v>
      </c>
      <c r="D2720" s="57" t="str">
        <f t="shared" si="548"/>
        <v/>
      </c>
      <c r="E2720" s="16" t="s">
        <v>171</v>
      </c>
      <c r="F2720" s="16" t="s">
        <v>171</v>
      </c>
      <c r="G2720" s="172" t="s">
        <v>171</v>
      </c>
      <c r="H2720" s="175"/>
      <c r="I2720" s="57" t="str">
        <f t="shared" si="549"/>
        <v>Cancel</v>
      </c>
      <c r="J2720" s="175" t="s">
        <v>2579</v>
      </c>
      <c r="K2720" s="175" t="s">
        <v>3139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50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2580</v>
      </c>
      <c r="W2720" s="16" t="s">
        <v>51</v>
      </c>
      <c r="X2720" s="34">
        <v>660000</v>
      </c>
      <c r="Y2720" s="176">
        <v>1.17</v>
      </c>
      <c r="Z2720" s="26">
        <f t="shared" si="545"/>
        <v>660000</v>
      </c>
      <c r="AA2720" s="16">
        <v>1.123</v>
      </c>
      <c r="AB2720" s="35">
        <f t="shared" si="551"/>
        <v>633487.1794871795</v>
      </c>
      <c r="AC2720" s="27">
        <f t="shared" si="552"/>
        <v>76018.461538461532</v>
      </c>
      <c r="AD2720" s="174">
        <v>0.12</v>
      </c>
      <c r="AE2720" s="173">
        <f t="shared" si="553"/>
        <v>0</v>
      </c>
      <c r="AF2720" s="173" t="str">
        <f>IF(AND(COUNTIFS($J$18:J2720,J2720)=1,AE2720=1),1,"")</f>
        <v/>
      </c>
      <c r="AG2720" s="173">
        <f>IF(C2720="","",IF(AND(COUNTIFS($J$18:J2720,J2720)=1,C2720&lt;&gt;""),1,""))</f>
        <v>1</v>
      </c>
      <c r="AH2720" s="173">
        <f>IF(G2720="","",IF(AND(COUNTIFS($J$18:J2720,J2720)=1,G2720&lt;&gt;""),1,""))</f>
        <v>1</v>
      </c>
      <c r="AI2720" s="28">
        <f t="shared" si="554"/>
        <v>468573419.10712183</v>
      </c>
      <c r="AJ2720" s="28">
        <f t="shared" si="555"/>
        <v>55829466.862621114</v>
      </c>
      <c r="AK2720" s="29">
        <f t="shared" si="556"/>
        <v>0.11914774629983395</v>
      </c>
      <c r="AL2720" s="25"/>
      <c r="AM2720" s="25"/>
      <c r="AN2720" s="25"/>
      <c r="AO2720" s="25"/>
      <c r="AP2720" s="45" t="str">
        <f t="shared" si="557"/>
        <v>CancelCancel</v>
      </c>
      <c r="AQ2720" s="45" t="str">
        <f t="shared" si="558"/>
        <v>CancelCancelRMB</v>
      </c>
    </row>
    <row r="2721" spans="1:43" s="15" customFormat="1">
      <c r="A2721" s="172" t="s">
        <v>171</v>
      </c>
      <c r="B2721" s="172"/>
      <c r="C2721" s="172" t="s">
        <v>171</v>
      </c>
      <c r="D2721" s="57" t="str">
        <f t="shared" si="548"/>
        <v/>
      </c>
      <c r="E2721" s="16" t="s">
        <v>171</v>
      </c>
      <c r="F2721" s="16" t="s">
        <v>171</v>
      </c>
      <c r="G2721" s="172" t="s">
        <v>171</v>
      </c>
      <c r="H2721" s="175"/>
      <c r="I2721" s="57" t="str">
        <f t="shared" si="549"/>
        <v>Cancel</v>
      </c>
      <c r="J2721" s="175" t="s">
        <v>296</v>
      </c>
      <c r="K2721" s="175" t="s">
        <v>3120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50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76">
        <v>1.17</v>
      </c>
      <c r="Z2721" s="26">
        <f t="shared" si="545"/>
        <v>675821.4</v>
      </c>
      <c r="AA2721" s="16">
        <v>1.123</v>
      </c>
      <c r="AB2721" s="35">
        <f t="shared" si="551"/>
        <v>648673.01897435903</v>
      </c>
      <c r="AC2721" s="27">
        <f t="shared" si="552"/>
        <v>77840.76227692308</v>
      </c>
      <c r="AD2721" s="174">
        <v>0.12</v>
      </c>
      <c r="AE2721" s="173">
        <f t="shared" si="553"/>
        <v>1</v>
      </c>
      <c r="AF2721" s="173" t="str">
        <f>IF(AND(COUNTIFS($J$18:J2721,J2721)=1,AE2721=1),1,"")</f>
        <v/>
      </c>
      <c r="AG2721" s="173" t="str">
        <f>IF(C2721="","",IF(AND(COUNTIFS($J$18:J2721,J2721)=1,C2721&lt;&gt;""),1,""))</f>
        <v/>
      </c>
      <c r="AH2721" s="173" t="str">
        <f>IF(G2721="","",IF(AND(COUNTIFS($J$18:J2721,J2721)=1,G2721&lt;&gt;""),1,""))</f>
        <v/>
      </c>
      <c r="AI2721" s="28">
        <f t="shared" si="554"/>
        <v>468573419.10712183</v>
      </c>
      <c r="AJ2721" s="28">
        <f t="shared" si="555"/>
        <v>55829466.862621114</v>
      </c>
      <c r="AK2721" s="29">
        <f t="shared" si="556"/>
        <v>0.11914774629983395</v>
      </c>
      <c r="AL2721" s="25"/>
      <c r="AM2721" s="25"/>
      <c r="AN2721" s="25"/>
      <c r="AO2721" s="25"/>
      <c r="AP2721" s="45" t="str">
        <f t="shared" si="557"/>
        <v>CancelCancel</v>
      </c>
      <c r="AQ2721" s="45" t="str">
        <f t="shared" si="558"/>
        <v>CancelCancelRMB</v>
      </c>
    </row>
    <row r="2722" spans="1:43" s="15" customFormat="1">
      <c r="A2722" s="172" t="s">
        <v>171</v>
      </c>
      <c r="B2722" s="172"/>
      <c r="C2722" s="172" t="s">
        <v>171</v>
      </c>
      <c r="D2722" s="57" t="str">
        <f t="shared" si="548"/>
        <v/>
      </c>
      <c r="E2722" s="16" t="s">
        <v>171</v>
      </c>
      <c r="F2722" s="16" t="s">
        <v>171</v>
      </c>
      <c r="G2722" s="172" t="s">
        <v>171</v>
      </c>
      <c r="H2722" s="175"/>
      <c r="I2722" s="57" t="str">
        <f t="shared" si="549"/>
        <v>Cancel</v>
      </c>
      <c r="J2722" s="175" t="s">
        <v>2581</v>
      </c>
      <c r="K2722" s="175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50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76">
        <v>1</v>
      </c>
      <c r="Z2722" s="26">
        <f t="shared" si="545"/>
        <v>15000000</v>
      </c>
      <c r="AA2722" s="16">
        <v>7.2300000000000003E-2</v>
      </c>
      <c r="AB2722" s="35">
        <f t="shared" si="551"/>
        <v>1084500</v>
      </c>
      <c r="AC2722" s="27">
        <f t="shared" si="552"/>
        <v>130140</v>
      </c>
      <c r="AD2722" s="174">
        <v>0.12</v>
      </c>
      <c r="AE2722" s="173" t="str">
        <f t="shared" si="553"/>
        <v/>
      </c>
      <c r="AF2722" s="173" t="str">
        <f>IF(AND(COUNTIFS($J$18:J2722,J2722)=1,AE2722=1),1,"")</f>
        <v/>
      </c>
      <c r="AG2722" s="173">
        <f>IF(C2722="","",IF(AND(COUNTIFS($J$18:J2722,J2722)=1,C2722&lt;&gt;""),1,""))</f>
        <v>1</v>
      </c>
      <c r="AH2722" s="173">
        <f>IF(G2722="","",IF(AND(COUNTIFS($J$18:J2722,J2722)=1,G2722&lt;&gt;""),1,""))</f>
        <v>1</v>
      </c>
      <c r="AI2722" s="28">
        <f t="shared" si="554"/>
        <v>468573419.10712183</v>
      </c>
      <c r="AJ2722" s="28">
        <f t="shared" si="555"/>
        <v>55829466.862621114</v>
      </c>
      <c r="AK2722" s="29">
        <f t="shared" si="556"/>
        <v>0.11914774629983395</v>
      </c>
      <c r="AL2722" s="25"/>
      <c r="AM2722" s="25"/>
      <c r="AN2722" s="25"/>
      <c r="AO2722" s="25"/>
      <c r="AP2722" s="45" t="str">
        <f t="shared" si="557"/>
        <v>CancelCancel</v>
      </c>
      <c r="AQ2722" s="45" t="str">
        <f t="shared" si="558"/>
        <v>CancelCancelJPY</v>
      </c>
    </row>
    <row r="2723" spans="1:43" s="15" customFormat="1">
      <c r="A2723" s="172" t="s">
        <v>171</v>
      </c>
      <c r="B2723" s="172"/>
      <c r="C2723" s="172" t="s">
        <v>171</v>
      </c>
      <c r="D2723" s="57" t="str">
        <f t="shared" si="548"/>
        <v/>
      </c>
      <c r="E2723" s="16" t="s">
        <v>171</v>
      </c>
      <c r="F2723" s="16" t="s">
        <v>171</v>
      </c>
      <c r="G2723" s="172" t="s">
        <v>171</v>
      </c>
      <c r="H2723" s="175"/>
      <c r="I2723" s="57" t="str">
        <f t="shared" si="549"/>
        <v>Cancel</v>
      </c>
      <c r="J2723" s="175" t="s">
        <v>2582</v>
      </c>
      <c r="K2723" s="175" t="s">
        <v>2583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50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76">
        <v>1</v>
      </c>
      <c r="Z2723" s="26">
        <f t="shared" si="545"/>
        <v>9900000</v>
      </c>
      <c r="AA2723" s="16">
        <v>7.0199999999999999E-2</v>
      </c>
      <c r="AB2723" s="35">
        <f t="shared" si="551"/>
        <v>694980</v>
      </c>
      <c r="AC2723" s="27">
        <f t="shared" si="552"/>
        <v>83397.599999999991</v>
      </c>
      <c r="AD2723" s="174">
        <v>0.12</v>
      </c>
      <c r="AE2723" s="173">
        <f t="shared" si="553"/>
        <v>0</v>
      </c>
      <c r="AF2723" s="173" t="str">
        <f>IF(AND(COUNTIFS($J$18:J2723,J2723)=1,AE2723=1),1,"")</f>
        <v/>
      </c>
      <c r="AG2723" s="173">
        <f>IF(C2723="","",IF(AND(COUNTIFS($J$18:J2723,J2723)=1,C2723&lt;&gt;""),1,""))</f>
        <v>1</v>
      </c>
      <c r="AH2723" s="173">
        <f>IF(G2723="","",IF(AND(COUNTIFS($J$18:J2723,J2723)=1,G2723&lt;&gt;""),1,""))</f>
        <v>1</v>
      </c>
      <c r="AI2723" s="28">
        <f t="shared" si="554"/>
        <v>468573419.10712183</v>
      </c>
      <c r="AJ2723" s="28">
        <f t="shared" si="555"/>
        <v>55829466.862621114</v>
      </c>
      <c r="AK2723" s="29">
        <f t="shared" si="556"/>
        <v>0.11914774629983395</v>
      </c>
      <c r="AL2723" s="25"/>
      <c r="AM2723" s="25"/>
      <c r="AN2723" s="25"/>
      <c r="AO2723" s="25"/>
      <c r="AP2723" s="45" t="str">
        <f t="shared" si="557"/>
        <v>CancelCancel</v>
      </c>
      <c r="AQ2723" s="45" t="str">
        <f t="shared" si="558"/>
        <v>CancelCancelJPY</v>
      </c>
    </row>
    <row r="2724" spans="1:43" s="15" customFormat="1">
      <c r="A2724" s="172" t="s">
        <v>171</v>
      </c>
      <c r="B2724" s="172"/>
      <c r="C2724" s="172" t="s">
        <v>171</v>
      </c>
      <c r="D2724" s="57" t="str">
        <f t="shared" si="548"/>
        <v/>
      </c>
      <c r="E2724" s="16" t="s">
        <v>171</v>
      </c>
      <c r="F2724" s="16" t="s">
        <v>171</v>
      </c>
      <c r="G2724" s="172" t="s">
        <v>171</v>
      </c>
      <c r="H2724" s="175"/>
      <c r="I2724" s="57" t="str">
        <f t="shared" si="549"/>
        <v>Cancel</v>
      </c>
      <c r="J2724" s="175" t="s">
        <v>2582</v>
      </c>
      <c r="K2724" s="175" t="s">
        <v>2583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50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76">
        <v>1</v>
      </c>
      <c r="Z2724" s="26">
        <f t="shared" si="545"/>
        <v>30000000</v>
      </c>
      <c r="AA2724" s="16">
        <v>7.0199999999999999E-2</v>
      </c>
      <c r="AB2724" s="35">
        <f t="shared" si="551"/>
        <v>2106000</v>
      </c>
      <c r="AC2724" s="27">
        <f t="shared" si="552"/>
        <v>252720</v>
      </c>
      <c r="AD2724" s="174">
        <v>0.12</v>
      </c>
      <c r="AE2724" s="173">
        <f t="shared" si="553"/>
        <v>0</v>
      </c>
      <c r="AF2724" s="173" t="str">
        <f>IF(AND(COUNTIFS($J$18:J2724,J2724)=1,AE2724=1),1,"")</f>
        <v/>
      </c>
      <c r="AG2724" s="173" t="str">
        <f>IF(C2724="","",IF(AND(COUNTIFS($J$18:J2724,J2724)=1,C2724&lt;&gt;""),1,""))</f>
        <v/>
      </c>
      <c r="AH2724" s="173" t="str">
        <f>IF(G2724="","",IF(AND(COUNTIFS($J$18:J2724,J2724)=1,G2724&lt;&gt;""),1,""))</f>
        <v/>
      </c>
      <c r="AI2724" s="28">
        <f t="shared" si="554"/>
        <v>468573419.10712183</v>
      </c>
      <c r="AJ2724" s="28">
        <f t="shared" si="555"/>
        <v>55829466.862621114</v>
      </c>
      <c r="AK2724" s="29">
        <f t="shared" si="556"/>
        <v>0.11914774629983395</v>
      </c>
      <c r="AL2724" s="25"/>
      <c r="AM2724" s="25"/>
      <c r="AN2724" s="25"/>
      <c r="AO2724" s="25"/>
      <c r="AP2724" s="45" t="str">
        <f t="shared" si="557"/>
        <v>CancelCancel</v>
      </c>
      <c r="AQ2724" s="45" t="str">
        <f t="shared" si="558"/>
        <v>CancelCancelJPY</v>
      </c>
    </row>
    <row r="2725" spans="1:43" s="15" customFormat="1">
      <c r="A2725" s="172" t="s">
        <v>171</v>
      </c>
      <c r="B2725" s="172"/>
      <c r="C2725" s="172" t="s">
        <v>171</v>
      </c>
      <c r="D2725" s="57" t="str">
        <f t="shared" si="548"/>
        <v/>
      </c>
      <c r="E2725" s="16" t="s">
        <v>171</v>
      </c>
      <c r="F2725" s="16" t="s">
        <v>171</v>
      </c>
      <c r="G2725" s="172" t="s">
        <v>171</v>
      </c>
      <c r="H2725" s="175"/>
      <c r="I2725" s="57" t="str">
        <f t="shared" si="549"/>
        <v>Cancel</v>
      </c>
      <c r="J2725" s="175" t="s">
        <v>2584</v>
      </c>
      <c r="K2725" s="175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50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76">
        <v>1</v>
      </c>
      <c r="Z2725" s="26">
        <f t="shared" si="545"/>
        <v>18000000</v>
      </c>
      <c r="AA2725" s="16">
        <v>7.2300000000000003E-2</v>
      </c>
      <c r="AB2725" s="35">
        <f t="shared" si="551"/>
        <v>1301400</v>
      </c>
      <c r="AC2725" s="27">
        <f t="shared" si="552"/>
        <v>156168</v>
      </c>
      <c r="AD2725" s="174">
        <v>0.12</v>
      </c>
      <c r="AE2725" s="173">
        <f t="shared" si="553"/>
        <v>0</v>
      </c>
      <c r="AF2725" s="173" t="str">
        <f>IF(AND(COUNTIFS($J$18:J2725,J2725)=1,AE2725=1),1,"")</f>
        <v/>
      </c>
      <c r="AG2725" s="173">
        <f>IF(C2725="","",IF(AND(COUNTIFS($J$18:J2725,J2725)=1,C2725&lt;&gt;""),1,""))</f>
        <v>1</v>
      </c>
      <c r="AH2725" s="173">
        <f>IF(G2725="","",IF(AND(COUNTIFS($J$18:J2725,J2725)=1,G2725&lt;&gt;""),1,""))</f>
        <v>1</v>
      </c>
      <c r="AI2725" s="28">
        <f t="shared" si="554"/>
        <v>468573419.10712183</v>
      </c>
      <c r="AJ2725" s="28">
        <f t="shared" si="555"/>
        <v>55829466.862621114</v>
      </c>
      <c r="AK2725" s="29">
        <f t="shared" si="556"/>
        <v>0.11914774629983395</v>
      </c>
      <c r="AL2725" s="25"/>
      <c r="AM2725" s="25"/>
      <c r="AN2725" s="25"/>
      <c r="AO2725" s="25"/>
      <c r="AP2725" s="45" t="str">
        <f t="shared" si="557"/>
        <v>CancelCancel</v>
      </c>
      <c r="AQ2725" s="45" t="str">
        <f t="shared" si="558"/>
        <v>CancelCancelJPY</v>
      </c>
    </row>
    <row r="2726" spans="1:43" s="15" customFormat="1">
      <c r="A2726" s="172" t="s">
        <v>171</v>
      </c>
      <c r="B2726" s="172"/>
      <c r="C2726" s="172" t="s">
        <v>171</v>
      </c>
      <c r="D2726" s="57" t="str">
        <f t="shared" si="548"/>
        <v/>
      </c>
      <c r="E2726" s="16" t="s">
        <v>171</v>
      </c>
      <c r="F2726" s="16" t="s">
        <v>171</v>
      </c>
      <c r="G2726" s="172" t="s">
        <v>171</v>
      </c>
      <c r="H2726" s="175"/>
      <c r="I2726" s="57" t="str">
        <f t="shared" si="549"/>
        <v>Cancel</v>
      </c>
      <c r="J2726" s="175" t="s">
        <v>2585</v>
      </c>
      <c r="K2726" s="175" t="s">
        <v>2586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50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76">
        <v>1</v>
      </c>
      <c r="Z2726" s="26">
        <f t="shared" si="545"/>
        <v>18960000</v>
      </c>
      <c r="AA2726" s="16">
        <v>7.0400000000000004E-2</v>
      </c>
      <c r="AB2726" s="35">
        <f t="shared" si="551"/>
        <v>1334784</v>
      </c>
      <c r="AC2726" s="27">
        <f t="shared" si="552"/>
        <v>160174.07999999999</v>
      </c>
      <c r="AD2726" s="174">
        <v>0.12</v>
      </c>
      <c r="AE2726" s="173">
        <f t="shared" si="553"/>
        <v>1</v>
      </c>
      <c r="AF2726" s="173">
        <f>IF(AND(COUNTIFS($J$18:J2726,J2726)=1,AE2726=1),1,"")</f>
        <v>1</v>
      </c>
      <c r="AG2726" s="173">
        <f>IF(C2726="","",IF(AND(COUNTIFS($J$18:J2726,J2726)=1,C2726&lt;&gt;""),1,""))</f>
        <v>1</v>
      </c>
      <c r="AH2726" s="173">
        <f>IF(G2726="","",IF(AND(COUNTIFS($J$18:J2726,J2726)=1,G2726&lt;&gt;""),1,""))</f>
        <v>1</v>
      </c>
      <c r="AI2726" s="28">
        <f t="shared" si="554"/>
        <v>468573419.10712183</v>
      </c>
      <c r="AJ2726" s="28">
        <f t="shared" si="555"/>
        <v>55829466.862621114</v>
      </c>
      <c r="AK2726" s="29">
        <f t="shared" si="556"/>
        <v>0.11914774629983395</v>
      </c>
      <c r="AL2726" s="25"/>
      <c r="AM2726" s="25"/>
      <c r="AN2726" s="25"/>
      <c r="AO2726" s="25"/>
      <c r="AP2726" s="45" t="str">
        <f t="shared" si="557"/>
        <v>CancelCancel</v>
      </c>
      <c r="AQ2726" s="45" t="str">
        <f t="shared" si="558"/>
        <v>CancelCancelJPY</v>
      </c>
    </row>
    <row r="2727" spans="1:43" s="15" customFormat="1">
      <c r="A2727" s="172" t="s">
        <v>171</v>
      </c>
      <c r="B2727" s="172"/>
      <c r="C2727" s="172" t="s">
        <v>171</v>
      </c>
      <c r="D2727" s="57" t="str">
        <f t="shared" si="548"/>
        <v/>
      </c>
      <c r="E2727" s="16" t="s">
        <v>171</v>
      </c>
      <c r="F2727" s="16" t="s">
        <v>171</v>
      </c>
      <c r="G2727" s="172" t="s">
        <v>171</v>
      </c>
      <c r="H2727" s="175"/>
      <c r="I2727" s="57" t="str">
        <f t="shared" si="549"/>
        <v>Cancel</v>
      </c>
      <c r="J2727" s="175" t="s">
        <v>2587</v>
      </c>
      <c r="K2727" s="175" t="s">
        <v>2588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50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76">
        <v>1.1299999999999999</v>
      </c>
      <c r="Z2727" s="26">
        <f t="shared" si="545"/>
        <v>800000</v>
      </c>
      <c r="AA2727" s="16">
        <v>1.1100000000000001</v>
      </c>
      <c r="AB2727" s="35">
        <f t="shared" si="551"/>
        <v>785840.70796460193</v>
      </c>
      <c r="AC2727" s="27">
        <f t="shared" si="552"/>
        <v>94300.884955752234</v>
      </c>
      <c r="AD2727" s="174">
        <v>0.12</v>
      </c>
      <c r="AE2727" s="173">
        <f t="shared" si="553"/>
        <v>0</v>
      </c>
      <c r="AF2727" s="173" t="str">
        <f>IF(AND(COUNTIFS($J$18:J2727,J2727)=1,AE2727=1),1,"")</f>
        <v/>
      </c>
      <c r="AG2727" s="173">
        <f>IF(C2727="","",IF(AND(COUNTIFS($J$18:J2727,J2727)=1,C2727&lt;&gt;""),1,""))</f>
        <v>1</v>
      </c>
      <c r="AH2727" s="173">
        <f>IF(G2727="","",IF(AND(COUNTIFS($J$18:J2727,J2727)=1,G2727&lt;&gt;""),1,""))</f>
        <v>1</v>
      </c>
      <c r="AI2727" s="28">
        <f t="shared" si="554"/>
        <v>468573419.10712183</v>
      </c>
      <c r="AJ2727" s="28">
        <f t="shared" si="555"/>
        <v>55829466.862621114</v>
      </c>
      <c r="AK2727" s="29">
        <f t="shared" si="556"/>
        <v>0.11914774629983395</v>
      </c>
      <c r="AL2727" s="25"/>
      <c r="AM2727" s="25"/>
      <c r="AN2727" s="25"/>
      <c r="AO2727" s="25"/>
      <c r="AP2727" s="45" t="str">
        <f t="shared" si="557"/>
        <v>CancelCancel</v>
      </c>
      <c r="AQ2727" s="45" t="str">
        <f t="shared" si="558"/>
        <v>CancelCancelRMB</v>
      </c>
    </row>
    <row r="2728" spans="1:43" s="15" customFormat="1">
      <c r="A2728" s="172" t="s">
        <v>171</v>
      </c>
      <c r="B2728" s="172"/>
      <c r="C2728" s="172" t="s">
        <v>171</v>
      </c>
      <c r="D2728" s="57" t="str">
        <f t="shared" si="548"/>
        <v/>
      </c>
      <c r="E2728" s="16" t="s">
        <v>171</v>
      </c>
      <c r="F2728" s="16" t="s">
        <v>171</v>
      </c>
      <c r="G2728" s="172" t="s">
        <v>171</v>
      </c>
      <c r="H2728" s="175"/>
      <c r="I2728" s="57" t="str">
        <f t="shared" si="549"/>
        <v>Cancel</v>
      </c>
      <c r="J2728" s="175" t="s">
        <v>2589</v>
      </c>
      <c r="K2728" s="175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50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76">
        <v>1</v>
      </c>
      <c r="Z2728" s="26">
        <f t="shared" si="545"/>
        <v>30000000</v>
      </c>
      <c r="AA2728" s="16">
        <v>7.2099999999999997E-2</v>
      </c>
      <c r="AB2728" s="35">
        <f t="shared" si="551"/>
        <v>2163000</v>
      </c>
      <c r="AC2728" s="27">
        <f t="shared" si="552"/>
        <v>259560</v>
      </c>
      <c r="AD2728" s="174">
        <v>0.12</v>
      </c>
      <c r="AE2728" s="173">
        <f t="shared" si="553"/>
        <v>0</v>
      </c>
      <c r="AF2728" s="173" t="str">
        <f>IF(AND(COUNTIFS($J$18:J2728,J2728)=1,AE2728=1),1,"")</f>
        <v/>
      </c>
      <c r="AG2728" s="173">
        <f>IF(C2728="","",IF(AND(COUNTIFS($J$18:J2728,J2728)=1,C2728&lt;&gt;""),1,""))</f>
        <v>1</v>
      </c>
      <c r="AH2728" s="173">
        <f>IF(G2728="","",IF(AND(COUNTIFS($J$18:J2728,J2728)=1,G2728&lt;&gt;""),1,""))</f>
        <v>1</v>
      </c>
      <c r="AI2728" s="28">
        <f t="shared" si="554"/>
        <v>468573419.10712183</v>
      </c>
      <c r="AJ2728" s="28">
        <f t="shared" si="555"/>
        <v>55829466.862621114</v>
      </c>
      <c r="AK2728" s="29">
        <f t="shared" si="556"/>
        <v>0.11914774629983395</v>
      </c>
      <c r="AL2728" s="25"/>
      <c r="AM2728" s="25"/>
      <c r="AN2728" s="25"/>
      <c r="AO2728" s="25"/>
      <c r="AP2728" s="45" t="str">
        <f t="shared" si="557"/>
        <v>CancelCancel</v>
      </c>
      <c r="AQ2728" s="45" t="str">
        <f t="shared" si="558"/>
        <v>CancelCancelJPY</v>
      </c>
    </row>
    <row r="2729" spans="1:43" s="15" customFormat="1">
      <c r="A2729" s="172" t="s">
        <v>171</v>
      </c>
      <c r="B2729" s="172"/>
      <c r="C2729" s="172" t="s">
        <v>171</v>
      </c>
      <c r="D2729" s="57" t="str">
        <f t="shared" si="548"/>
        <v/>
      </c>
      <c r="E2729" s="16" t="s">
        <v>171</v>
      </c>
      <c r="F2729" s="16" t="s">
        <v>171</v>
      </c>
      <c r="G2729" s="172" t="s">
        <v>171</v>
      </c>
      <c r="H2729" s="175"/>
      <c r="I2729" s="57" t="str">
        <f t="shared" si="549"/>
        <v>Cancel</v>
      </c>
      <c r="J2729" s="175" t="s">
        <v>2589</v>
      </c>
      <c r="K2729" s="175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50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76">
        <v>1</v>
      </c>
      <c r="Z2729" s="26">
        <f t="shared" si="545"/>
        <v>23880000</v>
      </c>
      <c r="AA2729" s="16">
        <v>7.2099999999999997E-2</v>
      </c>
      <c r="AB2729" s="35">
        <f t="shared" si="551"/>
        <v>1721748</v>
      </c>
      <c r="AC2729" s="27">
        <f t="shared" si="552"/>
        <v>206609.75999999998</v>
      </c>
      <c r="AD2729" s="174">
        <v>0.12</v>
      </c>
      <c r="AE2729" s="173">
        <f t="shared" si="553"/>
        <v>0</v>
      </c>
      <c r="AF2729" s="173" t="str">
        <f>IF(AND(COUNTIFS($J$18:J2729,J2729)=1,AE2729=1),1,"")</f>
        <v/>
      </c>
      <c r="AG2729" s="173" t="str">
        <f>IF(C2729="","",IF(AND(COUNTIFS($J$18:J2729,J2729)=1,C2729&lt;&gt;""),1,""))</f>
        <v/>
      </c>
      <c r="AH2729" s="173" t="str">
        <f>IF(G2729="","",IF(AND(COUNTIFS($J$18:J2729,J2729)=1,G2729&lt;&gt;""),1,""))</f>
        <v/>
      </c>
      <c r="AI2729" s="28">
        <f t="shared" si="554"/>
        <v>468573419.10712183</v>
      </c>
      <c r="AJ2729" s="28">
        <f t="shared" si="555"/>
        <v>55829466.862621114</v>
      </c>
      <c r="AK2729" s="29">
        <f t="shared" si="556"/>
        <v>0.11914774629983395</v>
      </c>
      <c r="AL2729" s="25"/>
      <c r="AM2729" s="25"/>
      <c r="AN2729" s="25"/>
      <c r="AO2729" s="25"/>
      <c r="AP2729" s="45" t="str">
        <f t="shared" si="557"/>
        <v>CancelCancel</v>
      </c>
      <c r="AQ2729" s="45" t="str">
        <f t="shared" si="558"/>
        <v>CancelCancelJPY</v>
      </c>
    </row>
    <row r="2730" spans="1:43" s="15" customFormat="1">
      <c r="A2730" s="172" t="s">
        <v>171</v>
      </c>
      <c r="B2730" s="172"/>
      <c r="C2730" s="172" t="s">
        <v>171</v>
      </c>
      <c r="D2730" s="57" t="str">
        <f t="shared" si="548"/>
        <v/>
      </c>
      <c r="E2730" s="16" t="s">
        <v>171</v>
      </c>
      <c r="F2730" s="16" t="s">
        <v>171</v>
      </c>
      <c r="G2730" s="172" t="s">
        <v>171</v>
      </c>
      <c r="H2730" s="175"/>
      <c r="I2730" s="57" t="str">
        <f t="shared" si="549"/>
        <v>Cancel</v>
      </c>
      <c r="J2730" s="175" t="s">
        <v>2577</v>
      </c>
      <c r="K2730" s="175" t="s">
        <v>2272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50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76">
        <v>1</v>
      </c>
      <c r="Z2730" s="26">
        <f t="shared" si="545"/>
        <v>10500000</v>
      </c>
      <c r="AA2730" s="16">
        <v>7.2300000000000003E-2</v>
      </c>
      <c r="AB2730" s="35">
        <f t="shared" si="551"/>
        <v>759150</v>
      </c>
      <c r="AC2730" s="27">
        <f t="shared" si="552"/>
        <v>91098</v>
      </c>
      <c r="AD2730" s="174">
        <v>0.12</v>
      </c>
      <c r="AE2730" s="173">
        <f t="shared" si="553"/>
        <v>1</v>
      </c>
      <c r="AF2730" s="173" t="str">
        <f>IF(AND(COUNTIFS($J$18:J2730,J2730)=1,AE2730=1),1,"")</f>
        <v/>
      </c>
      <c r="AG2730" s="173" t="str">
        <f>IF(C2730="","",IF(AND(COUNTIFS($J$18:J2730,J2730)=1,C2730&lt;&gt;""),1,""))</f>
        <v/>
      </c>
      <c r="AH2730" s="173" t="str">
        <f>IF(G2730="","",IF(AND(COUNTIFS($J$18:J2730,J2730)=1,G2730&lt;&gt;""),1,""))</f>
        <v/>
      </c>
      <c r="AI2730" s="28">
        <f t="shared" si="554"/>
        <v>468573419.10712183</v>
      </c>
      <c r="AJ2730" s="28">
        <f t="shared" si="555"/>
        <v>55829466.862621114</v>
      </c>
      <c r="AK2730" s="29">
        <f t="shared" si="556"/>
        <v>0.11914774629983395</v>
      </c>
      <c r="AL2730" s="25"/>
      <c r="AM2730" s="25"/>
      <c r="AN2730" s="25"/>
      <c r="AO2730" s="25"/>
      <c r="AP2730" s="45" t="str">
        <f t="shared" si="557"/>
        <v>CancelCancel</v>
      </c>
      <c r="AQ2730" s="45" t="str">
        <f t="shared" si="558"/>
        <v>CancelCancelJPY</v>
      </c>
    </row>
    <row r="2731" spans="1:43" s="15" customFormat="1">
      <c r="A2731" s="172" t="s">
        <v>171</v>
      </c>
      <c r="B2731" s="172"/>
      <c r="C2731" s="172" t="s">
        <v>171</v>
      </c>
      <c r="D2731" s="57" t="str">
        <f t="shared" si="548"/>
        <v/>
      </c>
      <c r="E2731" s="16" t="s">
        <v>171</v>
      </c>
      <c r="F2731" s="16" t="s">
        <v>171</v>
      </c>
      <c r="G2731" s="172" t="s">
        <v>171</v>
      </c>
      <c r="H2731" s="175"/>
      <c r="I2731" s="57" t="str">
        <f t="shared" si="549"/>
        <v>Cancel</v>
      </c>
      <c r="J2731" s="175" t="s">
        <v>2577</v>
      </c>
      <c r="K2731" s="175" t="s">
        <v>2272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50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76">
        <v>1</v>
      </c>
      <c r="Z2731" s="26">
        <f t="shared" si="545"/>
        <v>31500000</v>
      </c>
      <c r="AA2731" s="16">
        <v>7.22E-2</v>
      </c>
      <c r="AB2731" s="35">
        <f t="shared" si="551"/>
        <v>2274300</v>
      </c>
      <c r="AC2731" s="27">
        <f t="shared" si="552"/>
        <v>272916</v>
      </c>
      <c r="AD2731" s="174">
        <v>0.12</v>
      </c>
      <c r="AE2731" s="173">
        <f t="shared" si="553"/>
        <v>1</v>
      </c>
      <c r="AF2731" s="173" t="str">
        <f>IF(AND(COUNTIFS($J$18:J2731,J2731)=1,AE2731=1),1,"")</f>
        <v/>
      </c>
      <c r="AG2731" s="173" t="str">
        <f>IF(C2731="","",IF(AND(COUNTIFS($J$18:J2731,J2731)=1,C2731&lt;&gt;""),1,""))</f>
        <v/>
      </c>
      <c r="AH2731" s="173" t="str">
        <f>IF(G2731="","",IF(AND(COUNTIFS($J$18:J2731,J2731)=1,G2731&lt;&gt;""),1,""))</f>
        <v/>
      </c>
      <c r="AI2731" s="28">
        <f t="shared" si="554"/>
        <v>468573419.10712183</v>
      </c>
      <c r="AJ2731" s="28">
        <f t="shared" si="555"/>
        <v>55829466.862621114</v>
      </c>
      <c r="AK2731" s="29">
        <f t="shared" si="556"/>
        <v>0.11914774629983395</v>
      </c>
      <c r="AL2731" s="25"/>
      <c r="AM2731" s="25"/>
      <c r="AN2731" s="25"/>
      <c r="AO2731" s="25"/>
      <c r="AP2731" s="45" t="str">
        <f t="shared" si="557"/>
        <v>CancelCancel</v>
      </c>
      <c r="AQ2731" s="45" t="str">
        <f t="shared" si="558"/>
        <v>CancelCancelJPY</v>
      </c>
    </row>
    <row r="2732" spans="1:43" s="15" customFormat="1">
      <c r="A2732" s="172" t="s">
        <v>171</v>
      </c>
      <c r="B2732" s="172"/>
      <c r="C2732" s="172" t="s">
        <v>171</v>
      </c>
      <c r="D2732" s="57" t="str">
        <f t="shared" si="548"/>
        <v/>
      </c>
      <c r="E2732" s="16" t="s">
        <v>171</v>
      </c>
      <c r="F2732" s="16" t="s">
        <v>171</v>
      </c>
      <c r="G2732" s="172" t="s">
        <v>171</v>
      </c>
      <c r="H2732" s="175"/>
      <c r="I2732" s="57" t="str">
        <f t="shared" si="549"/>
        <v>Cancel</v>
      </c>
      <c r="J2732" s="175" t="s">
        <v>2577</v>
      </c>
      <c r="K2732" s="175" t="s">
        <v>2272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50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76">
        <v>1</v>
      </c>
      <c r="Z2732" s="26">
        <f t="shared" si="545"/>
        <v>28000000</v>
      </c>
      <c r="AA2732" s="16">
        <v>7.22E-2</v>
      </c>
      <c r="AB2732" s="35">
        <f t="shared" si="551"/>
        <v>2021600</v>
      </c>
      <c r="AC2732" s="27">
        <f t="shared" si="552"/>
        <v>242592</v>
      </c>
      <c r="AD2732" s="174">
        <v>0.12</v>
      </c>
      <c r="AE2732" s="173">
        <f t="shared" si="553"/>
        <v>1</v>
      </c>
      <c r="AF2732" s="173" t="str">
        <f>IF(AND(COUNTIFS($J$18:J2732,J2732)=1,AE2732=1),1,"")</f>
        <v/>
      </c>
      <c r="AG2732" s="173" t="str">
        <f>IF(C2732="","",IF(AND(COUNTIFS($J$18:J2732,J2732)=1,C2732&lt;&gt;""),1,""))</f>
        <v/>
      </c>
      <c r="AH2732" s="173" t="str">
        <f>IF(G2732="","",IF(AND(COUNTIFS($J$18:J2732,J2732)=1,G2732&lt;&gt;""),1,""))</f>
        <v/>
      </c>
      <c r="AI2732" s="28">
        <f t="shared" si="554"/>
        <v>468573419.10712183</v>
      </c>
      <c r="AJ2732" s="28">
        <f t="shared" si="555"/>
        <v>55829466.862621114</v>
      </c>
      <c r="AK2732" s="29">
        <f t="shared" si="556"/>
        <v>0.11914774629983395</v>
      </c>
      <c r="AL2732" s="25"/>
      <c r="AM2732" s="25"/>
      <c r="AN2732" s="25"/>
      <c r="AO2732" s="25"/>
      <c r="AP2732" s="45" t="str">
        <f t="shared" si="557"/>
        <v>CancelCancel</v>
      </c>
      <c r="AQ2732" s="45" t="str">
        <f t="shared" si="558"/>
        <v>CancelCancelJPY</v>
      </c>
    </row>
    <row r="2733" spans="1:43" s="15" customFormat="1">
      <c r="A2733" s="172" t="s">
        <v>171</v>
      </c>
      <c r="B2733" s="172"/>
      <c r="C2733" s="172" t="s">
        <v>171</v>
      </c>
      <c r="D2733" s="57" t="str">
        <f t="shared" si="548"/>
        <v/>
      </c>
      <c r="E2733" s="16" t="s">
        <v>171</v>
      </c>
      <c r="F2733" s="16" t="s">
        <v>171</v>
      </c>
      <c r="G2733" s="172" t="s">
        <v>171</v>
      </c>
      <c r="H2733" s="175"/>
      <c r="I2733" s="57" t="str">
        <f t="shared" si="549"/>
        <v>Cancel</v>
      </c>
      <c r="J2733" s="175" t="s">
        <v>2577</v>
      </c>
      <c r="K2733" s="175" t="s">
        <v>2272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50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76">
        <v>1</v>
      </c>
      <c r="Z2733" s="26">
        <f t="shared" si="545"/>
        <v>56000000</v>
      </c>
      <c r="AA2733" s="16">
        <v>7.22E-2</v>
      </c>
      <c r="AB2733" s="35">
        <f t="shared" si="551"/>
        <v>4043200</v>
      </c>
      <c r="AC2733" s="27">
        <f t="shared" si="552"/>
        <v>485184</v>
      </c>
      <c r="AD2733" s="174">
        <v>0.12</v>
      </c>
      <c r="AE2733" s="173">
        <f t="shared" si="553"/>
        <v>1</v>
      </c>
      <c r="AF2733" s="173" t="str">
        <f>IF(AND(COUNTIFS($J$18:J2733,J2733)=1,AE2733=1),1,"")</f>
        <v/>
      </c>
      <c r="AG2733" s="173" t="str">
        <f>IF(C2733="","",IF(AND(COUNTIFS($J$18:J2733,J2733)=1,C2733&lt;&gt;""),1,""))</f>
        <v/>
      </c>
      <c r="AH2733" s="173" t="str">
        <f>IF(G2733="","",IF(AND(COUNTIFS($J$18:J2733,J2733)=1,G2733&lt;&gt;""),1,""))</f>
        <v/>
      </c>
      <c r="AI2733" s="28">
        <f t="shared" si="554"/>
        <v>468573419.10712183</v>
      </c>
      <c r="AJ2733" s="28">
        <f t="shared" si="555"/>
        <v>55829466.862621114</v>
      </c>
      <c r="AK2733" s="29">
        <f t="shared" si="556"/>
        <v>0.11914774629983395</v>
      </c>
      <c r="AL2733" s="25"/>
      <c r="AM2733" s="25"/>
      <c r="AN2733" s="25"/>
      <c r="AO2733" s="25"/>
      <c r="AP2733" s="45" t="str">
        <f t="shared" si="557"/>
        <v>CancelCancel</v>
      </c>
      <c r="AQ2733" s="45" t="str">
        <f t="shared" si="558"/>
        <v>CancelCancelJPY</v>
      </c>
    </row>
    <row r="2734" spans="1:43" s="15" customFormat="1">
      <c r="A2734" s="172" t="s">
        <v>171</v>
      </c>
      <c r="B2734" s="172"/>
      <c r="C2734" s="172" t="s">
        <v>171</v>
      </c>
      <c r="D2734" s="57" t="str">
        <f t="shared" si="548"/>
        <v/>
      </c>
      <c r="E2734" s="16" t="s">
        <v>171</v>
      </c>
      <c r="F2734" s="16" t="s">
        <v>171</v>
      </c>
      <c r="G2734" s="172" t="s">
        <v>171</v>
      </c>
      <c r="H2734" s="175"/>
      <c r="I2734" s="57" t="str">
        <f t="shared" si="549"/>
        <v>Cancel</v>
      </c>
      <c r="J2734" s="175" t="s">
        <v>2577</v>
      </c>
      <c r="K2734" s="175" t="s">
        <v>2272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50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76">
        <v>1</v>
      </c>
      <c r="Z2734" s="26">
        <f t="shared" si="545"/>
        <v>21000000</v>
      </c>
      <c r="AA2734" s="16">
        <v>7.0699999999999999E-2</v>
      </c>
      <c r="AB2734" s="35">
        <f t="shared" si="551"/>
        <v>1484700</v>
      </c>
      <c r="AC2734" s="27">
        <f t="shared" si="552"/>
        <v>178164</v>
      </c>
      <c r="AD2734" s="174">
        <v>0.12</v>
      </c>
      <c r="AE2734" s="173">
        <f t="shared" si="553"/>
        <v>1</v>
      </c>
      <c r="AF2734" s="173" t="str">
        <f>IF(AND(COUNTIFS($J$18:J2734,J2734)=1,AE2734=1),1,"")</f>
        <v/>
      </c>
      <c r="AG2734" s="173" t="str">
        <f>IF(C2734="","",IF(AND(COUNTIFS($J$18:J2734,J2734)=1,C2734&lt;&gt;""),1,""))</f>
        <v/>
      </c>
      <c r="AH2734" s="173" t="str">
        <f>IF(G2734="","",IF(AND(COUNTIFS($J$18:J2734,J2734)=1,G2734&lt;&gt;""),1,""))</f>
        <v/>
      </c>
      <c r="AI2734" s="28">
        <f t="shared" si="554"/>
        <v>468573419.10712183</v>
      </c>
      <c r="AJ2734" s="28">
        <f t="shared" si="555"/>
        <v>55829466.862621114</v>
      </c>
      <c r="AK2734" s="29">
        <f t="shared" si="556"/>
        <v>0.11914774629983395</v>
      </c>
      <c r="AL2734" s="25"/>
      <c r="AM2734" s="25"/>
      <c r="AN2734" s="25"/>
      <c r="AO2734" s="25"/>
      <c r="AP2734" s="45" t="str">
        <f t="shared" si="557"/>
        <v>CancelCancel</v>
      </c>
      <c r="AQ2734" s="45" t="str">
        <f t="shared" si="558"/>
        <v>CancelCancelJPY</v>
      </c>
    </row>
    <row r="2735" spans="1:43" s="15" customFormat="1">
      <c r="A2735" s="172" t="s">
        <v>171</v>
      </c>
      <c r="B2735" s="172"/>
      <c r="C2735" s="172" t="s">
        <v>171</v>
      </c>
      <c r="D2735" s="57" t="str">
        <f t="shared" si="548"/>
        <v/>
      </c>
      <c r="E2735" s="16" t="s">
        <v>171</v>
      </c>
      <c r="F2735" s="16" t="s">
        <v>171</v>
      </c>
      <c r="G2735" s="172" t="s">
        <v>171</v>
      </c>
      <c r="H2735" s="175"/>
      <c r="I2735" s="57" t="str">
        <f t="shared" si="549"/>
        <v>Cancel</v>
      </c>
      <c r="J2735" s="175" t="s">
        <v>2577</v>
      </c>
      <c r="K2735" s="175" t="s">
        <v>2272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50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76">
        <v>1</v>
      </c>
      <c r="Z2735" s="26">
        <f t="shared" si="545"/>
        <v>56000000</v>
      </c>
      <c r="AA2735" s="16">
        <v>7.0699999999999999E-2</v>
      </c>
      <c r="AB2735" s="35">
        <f t="shared" si="551"/>
        <v>3959200</v>
      </c>
      <c r="AC2735" s="27">
        <f t="shared" si="552"/>
        <v>475104</v>
      </c>
      <c r="AD2735" s="174">
        <v>0.12</v>
      </c>
      <c r="AE2735" s="173">
        <f t="shared" si="553"/>
        <v>1</v>
      </c>
      <c r="AF2735" s="173" t="str">
        <f>IF(AND(COUNTIFS($J$18:J2735,J2735)=1,AE2735=1),1,"")</f>
        <v/>
      </c>
      <c r="AG2735" s="173" t="str">
        <f>IF(C2735="","",IF(AND(COUNTIFS($J$18:J2735,J2735)=1,C2735&lt;&gt;""),1,""))</f>
        <v/>
      </c>
      <c r="AH2735" s="173" t="str">
        <f>IF(G2735="","",IF(AND(COUNTIFS($J$18:J2735,J2735)=1,G2735&lt;&gt;""),1,""))</f>
        <v/>
      </c>
      <c r="AI2735" s="28">
        <f t="shared" si="554"/>
        <v>468573419.10712183</v>
      </c>
      <c r="AJ2735" s="28">
        <f t="shared" si="555"/>
        <v>55829466.862621114</v>
      </c>
      <c r="AK2735" s="29">
        <f t="shared" si="556"/>
        <v>0.11914774629983395</v>
      </c>
      <c r="AL2735" s="25"/>
      <c r="AM2735" s="25"/>
      <c r="AN2735" s="25"/>
      <c r="AO2735" s="25"/>
      <c r="AP2735" s="45" t="str">
        <f t="shared" si="557"/>
        <v>CancelCancel</v>
      </c>
      <c r="AQ2735" s="45" t="str">
        <f t="shared" si="558"/>
        <v>CancelCancelJPY</v>
      </c>
    </row>
    <row r="2736" spans="1:43" s="15" customFormat="1">
      <c r="A2736" s="172" t="s">
        <v>171</v>
      </c>
      <c r="B2736" s="172"/>
      <c r="C2736" s="172" t="s">
        <v>171</v>
      </c>
      <c r="D2736" s="57" t="str">
        <f t="shared" si="548"/>
        <v/>
      </c>
      <c r="E2736" s="16" t="s">
        <v>171</v>
      </c>
      <c r="F2736" s="16" t="s">
        <v>171</v>
      </c>
      <c r="G2736" s="172" t="s">
        <v>171</v>
      </c>
      <c r="H2736" s="175"/>
      <c r="I2736" s="57" t="str">
        <f t="shared" si="549"/>
        <v>Cancel</v>
      </c>
      <c r="J2736" s="175" t="s">
        <v>2577</v>
      </c>
      <c r="K2736" s="175" t="s">
        <v>2272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50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76">
        <v>1</v>
      </c>
      <c r="Z2736" s="26">
        <f t="shared" si="545"/>
        <v>28000000</v>
      </c>
      <c r="AA2736" s="16">
        <v>7.0699999999999999E-2</v>
      </c>
      <c r="AB2736" s="35">
        <f t="shared" si="551"/>
        <v>1979600</v>
      </c>
      <c r="AC2736" s="27">
        <f t="shared" si="552"/>
        <v>237552</v>
      </c>
      <c r="AD2736" s="174">
        <v>0.12</v>
      </c>
      <c r="AE2736" s="173">
        <f t="shared" si="553"/>
        <v>1</v>
      </c>
      <c r="AF2736" s="173" t="str">
        <f>IF(AND(COUNTIFS($J$18:J2736,J2736)=1,AE2736=1),1,"")</f>
        <v/>
      </c>
      <c r="AG2736" s="173" t="str">
        <f>IF(C2736="","",IF(AND(COUNTIFS($J$18:J2736,J2736)=1,C2736&lt;&gt;""),1,""))</f>
        <v/>
      </c>
      <c r="AH2736" s="173" t="str">
        <f>IF(G2736="","",IF(AND(COUNTIFS($J$18:J2736,J2736)=1,G2736&lt;&gt;""),1,""))</f>
        <v/>
      </c>
      <c r="AI2736" s="28">
        <f t="shared" si="554"/>
        <v>468573419.10712183</v>
      </c>
      <c r="AJ2736" s="28">
        <f t="shared" si="555"/>
        <v>55829466.862621114</v>
      </c>
      <c r="AK2736" s="29">
        <f t="shared" si="556"/>
        <v>0.11914774629983395</v>
      </c>
      <c r="AL2736" s="25"/>
      <c r="AM2736" s="25"/>
      <c r="AN2736" s="25"/>
      <c r="AO2736" s="25"/>
      <c r="AP2736" s="45" t="str">
        <f t="shared" si="557"/>
        <v>CancelCancel</v>
      </c>
      <c r="AQ2736" s="45" t="str">
        <f t="shared" si="558"/>
        <v>CancelCancelJPY</v>
      </c>
    </row>
    <row r="2737" spans="1:43" s="15" customFormat="1">
      <c r="A2737" s="172" t="s">
        <v>171</v>
      </c>
      <c r="B2737" s="172"/>
      <c r="C2737" s="172" t="s">
        <v>171</v>
      </c>
      <c r="D2737" s="57" t="str">
        <f t="shared" si="548"/>
        <v/>
      </c>
      <c r="E2737" s="16" t="s">
        <v>171</v>
      </c>
      <c r="F2737" s="16" t="s">
        <v>171</v>
      </c>
      <c r="G2737" s="172" t="s">
        <v>171</v>
      </c>
      <c r="H2737" s="175"/>
      <c r="I2737" s="57" t="str">
        <f t="shared" si="549"/>
        <v>Cancel</v>
      </c>
      <c r="J2737" s="175" t="s">
        <v>2577</v>
      </c>
      <c r="K2737" s="175" t="s">
        <v>2272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50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76">
        <v>1</v>
      </c>
      <c r="Z2737" s="26">
        <f t="shared" si="545"/>
        <v>28000000</v>
      </c>
      <c r="AA2737" s="16">
        <v>7.0699999999999999E-2</v>
      </c>
      <c r="AB2737" s="35">
        <f t="shared" si="551"/>
        <v>1979600</v>
      </c>
      <c r="AC2737" s="27">
        <f t="shared" si="552"/>
        <v>237552</v>
      </c>
      <c r="AD2737" s="174">
        <v>0.12</v>
      </c>
      <c r="AE2737" s="173">
        <f t="shared" si="553"/>
        <v>1</v>
      </c>
      <c r="AF2737" s="173" t="str">
        <f>IF(AND(COUNTIFS($J$18:J2737,J2737)=1,AE2737=1),1,"")</f>
        <v/>
      </c>
      <c r="AG2737" s="173" t="str">
        <f>IF(C2737="","",IF(AND(COUNTIFS($J$18:J2737,J2737)=1,C2737&lt;&gt;""),1,""))</f>
        <v/>
      </c>
      <c r="AH2737" s="173" t="str">
        <f>IF(G2737="","",IF(AND(COUNTIFS($J$18:J2737,J2737)=1,G2737&lt;&gt;""),1,""))</f>
        <v/>
      </c>
      <c r="AI2737" s="28">
        <f t="shared" si="554"/>
        <v>468573419.10712183</v>
      </c>
      <c r="AJ2737" s="28">
        <f t="shared" si="555"/>
        <v>55829466.862621114</v>
      </c>
      <c r="AK2737" s="29">
        <f t="shared" si="556"/>
        <v>0.11914774629983395</v>
      </c>
      <c r="AL2737" s="25"/>
      <c r="AM2737" s="25"/>
      <c r="AN2737" s="25"/>
      <c r="AO2737" s="25" t="s">
        <v>1558</v>
      </c>
      <c r="AP2737" s="45" t="str">
        <f t="shared" si="557"/>
        <v>CancelCancel</v>
      </c>
      <c r="AQ2737" s="45" t="str">
        <f t="shared" si="558"/>
        <v>CancelCancelJPY</v>
      </c>
    </row>
    <row r="2738" spans="1:43" s="15" customFormat="1">
      <c r="A2738" s="172" t="s">
        <v>171</v>
      </c>
      <c r="B2738" s="172"/>
      <c r="C2738" s="172" t="s">
        <v>171</v>
      </c>
      <c r="D2738" s="57" t="str">
        <f t="shared" si="548"/>
        <v/>
      </c>
      <c r="E2738" s="16" t="s">
        <v>171</v>
      </c>
      <c r="F2738" s="16" t="s">
        <v>171</v>
      </c>
      <c r="G2738" s="172" t="s">
        <v>171</v>
      </c>
      <c r="H2738" s="175"/>
      <c r="I2738" s="57" t="str">
        <f t="shared" si="549"/>
        <v>Cancel</v>
      </c>
      <c r="J2738" s="175" t="s">
        <v>2577</v>
      </c>
      <c r="K2738" s="175" t="s">
        <v>2272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50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76">
        <v>1</v>
      </c>
      <c r="Z2738" s="26">
        <f t="shared" si="545"/>
        <v>21000000</v>
      </c>
      <c r="AA2738" s="16">
        <v>7.0699999999999999E-2</v>
      </c>
      <c r="AB2738" s="35">
        <f t="shared" si="551"/>
        <v>1484700</v>
      </c>
      <c r="AC2738" s="27">
        <f t="shared" si="552"/>
        <v>178164</v>
      </c>
      <c r="AD2738" s="174">
        <v>0.12</v>
      </c>
      <c r="AE2738" s="173">
        <f t="shared" si="553"/>
        <v>1</v>
      </c>
      <c r="AF2738" s="173" t="str">
        <f>IF(AND(COUNTIFS($J$18:J2738,J2738)=1,AE2738=1),1,"")</f>
        <v/>
      </c>
      <c r="AG2738" s="173" t="str">
        <f>IF(C2738="","",IF(AND(COUNTIFS($J$18:J2738,J2738)=1,C2738&lt;&gt;""),1,""))</f>
        <v/>
      </c>
      <c r="AH2738" s="173" t="str">
        <f>IF(G2738="","",IF(AND(COUNTIFS($J$18:J2738,J2738)=1,G2738&lt;&gt;""),1,""))</f>
        <v/>
      </c>
      <c r="AI2738" s="28">
        <f t="shared" si="554"/>
        <v>468573419.10712183</v>
      </c>
      <c r="AJ2738" s="28">
        <f t="shared" si="555"/>
        <v>55829466.862621114</v>
      </c>
      <c r="AK2738" s="29">
        <f t="shared" si="556"/>
        <v>0.11914774629983395</v>
      </c>
      <c r="AL2738" s="25"/>
      <c r="AM2738" s="25"/>
      <c r="AN2738" s="25"/>
      <c r="AO2738" s="25"/>
      <c r="AP2738" s="45" t="str">
        <f t="shared" si="557"/>
        <v>CancelCancel</v>
      </c>
      <c r="AQ2738" s="45" t="str">
        <f t="shared" si="558"/>
        <v>CancelCancelJPY</v>
      </c>
    </row>
    <row r="2739" spans="1:43" s="15" customFormat="1">
      <c r="A2739" s="172" t="s">
        <v>171</v>
      </c>
      <c r="B2739" s="172"/>
      <c r="C2739" s="172" t="s">
        <v>171</v>
      </c>
      <c r="D2739" s="57" t="str">
        <f t="shared" si="548"/>
        <v/>
      </c>
      <c r="E2739" s="16" t="s">
        <v>171</v>
      </c>
      <c r="F2739" s="16" t="s">
        <v>171</v>
      </c>
      <c r="G2739" s="172" t="s">
        <v>171</v>
      </c>
      <c r="H2739" s="175"/>
      <c r="I2739" s="57" t="str">
        <f t="shared" si="549"/>
        <v>Cancel</v>
      </c>
      <c r="J2739" s="175" t="s">
        <v>2581</v>
      </c>
      <c r="K2739" s="175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50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76">
        <v>1</v>
      </c>
      <c r="Z2739" s="26">
        <f t="shared" si="545"/>
        <v>15000000</v>
      </c>
      <c r="AA2739" s="16">
        <v>7.2300000000000003E-2</v>
      </c>
      <c r="AB2739" s="35">
        <f t="shared" si="551"/>
        <v>1084500</v>
      </c>
      <c r="AC2739" s="27">
        <f t="shared" si="552"/>
        <v>130140</v>
      </c>
      <c r="AD2739" s="174">
        <v>0.12</v>
      </c>
      <c r="AE2739" s="173" t="str">
        <f t="shared" si="553"/>
        <v/>
      </c>
      <c r="AF2739" s="173" t="str">
        <f>IF(AND(COUNTIFS($J$18:J2739,J2739)=1,AE2739=1),1,"")</f>
        <v/>
      </c>
      <c r="AG2739" s="173" t="str">
        <f>IF(C2739="","",IF(AND(COUNTIFS($J$18:J2739,J2739)=1,C2739&lt;&gt;""),1,""))</f>
        <v/>
      </c>
      <c r="AH2739" s="173" t="str">
        <f>IF(G2739="","",IF(AND(COUNTIFS($J$18:J2739,J2739)=1,G2739&lt;&gt;""),1,""))</f>
        <v/>
      </c>
      <c r="AI2739" s="28">
        <f t="shared" si="554"/>
        <v>468573419.10712183</v>
      </c>
      <c r="AJ2739" s="28">
        <f t="shared" si="555"/>
        <v>55829466.862621114</v>
      </c>
      <c r="AK2739" s="29">
        <f t="shared" si="556"/>
        <v>0.11914774629983395</v>
      </c>
      <c r="AL2739" s="25"/>
      <c r="AM2739" s="25"/>
      <c r="AN2739" s="25"/>
      <c r="AO2739" s="25"/>
      <c r="AP2739" s="45" t="str">
        <f t="shared" si="557"/>
        <v>CancelCancel</v>
      </c>
      <c r="AQ2739" s="45" t="str">
        <f t="shared" si="558"/>
        <v>CancelCancelJPY</v>
      </c>
    </row>
    <row r="2740" spans="1:43" s="15" customFormat="1">
      <c r="A2740" s="172" t="s">
        <v>171</v>
      </c>
      <c r="B2740" s="172"/>
      <c r="C2740" s="172" t="s">
        <v>171</v>
      </c>
      <c r="D2740" s="57" t="str">
        <f t="shared" si="548"/>
        <v/>
      </c>
      <c r="E2740" s="16" t="s">
        <v>171</v>
      </c>
      <c r="F2740" s="16" t="s">
        <v>171</v>
      </c>
      <c r="G2740" s="172" t="s">
        <v>171</v>
      </c>
      <c r="H2740" s="175"/>
      <c r="I2740" s="57" t="str">
        <f t="shared" si="549"/>
        <v>Cancel</v>
      </c>
      <c r="J2740" s="175" t="s">
        <v>2590</v>
      </c>
      <c r="K2740" s="175" t="s">
        <v>2591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50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76">
        <v>1</v>
      </c>
      <c r="Z2740" s="26">
        <f t="shared" si="545"/>
        <v>10500000</v>
      </c>
      <c r="AA2740" s="16">
        <v>7.0699999999999999E-2</v>
      </c>
      <c r="AB2740" s="35">
        <f t="shared" si="551"/>
        <v>742350</v>
      </c>
      <c r="AC2740" s="27">
        <f t="shared" si="552"/>
        <v>89082</v>
      </c>
      <c r="AD2740" s="174">
        <v>0.12</v>
      </c>
      <c r="AE2740" s="173">
        <f t="shared" si="553"/>
        <v>1</v>
      </c>
      <c r="AF2740" s="173">
        <f>IF(AND(COUNTIFS($J$18:J2740,J2740)=1,AE2740=1),1,"")</f>
        <v>1</v>
      </c>
      <c r="AG2740" s="173">
        <f>IF(C2740="","",IF(AND(COUNTIFS($J$18:J2740,J2740)=1,C2740&lt;&gt;""),1,""))</f>
        <v>1</v>
      </c>
      <c r="AH2740" s="173">
        <f>IF(G2740="","",IF(AND(COUNTIFS($J$18:J2740,J2740)=1,G2740&lt;&gt;""),1,""))</f>
        <v>1</v>
      </c>
      <c r="AI2740" s="28">
        <f t="shared" si="554"/>
        <v>468573419.10712183</v>
      </c>
      <c r="AJ2740" s="28">
        <f t="shared" si="555"/>
        <v>55829466.862621114</v>
      </c>
      <c r="AK2740" s="29">
        <f t="shared" si="556"/>
        <v>0.11914774629983395</v>
      </c>
      <c r="AL2740" s="25"/>
      <c r="AM2740" s="25"/>
      <c r="AN2740" s="25"/>
      <c r="AO2740" s="25" t="s">
        <v>171</v>
      </c>
      <c r="AP2740" s="45" t="str">
        <f t="shared" si="557"/>
        <v>CancelCancel</v>
      </c>
      <c r="AQ2740" s="45" t="str">
        <f t="shared" si="558"/>
        <v>CancelCancelJPY</v>
      </c>
    </row>
    <row r="2741" spans="1:43" s="15" customFormat="1">
      <c r="A2741" s="172" t="s">
        <v>171</v>
      </c>
      <c r="B2741" s="172"/>
      <c r="C2741" s="172" t="s">
        <v>171</v>
      </c>
      <c r="D2741" s="57" t="str">
        <f t="shared" si="548"/>
        <v/>
      </c>
      <c r="E2741" s="16" t="s">
        <v>171</v>
      </c>
      <c r="F2741" s="16" t="s">
        <v>171</v>
      </c>
      <c r="G2741" s="172" t="s">
        <v>171</v>
      </c>
      <c r="H2741" s="175"/>
      <c r="I2741" s="57" t="str">
        <f t="shared" si="549"/>
        <v>Cancel</v>
      </c>
      <c r="J2741" s="175" t="s">
        <v>2592</v>
      </c>
      <c r="K2741" s="175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50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76">
        <v>1</v>
      </c>
      <c r="Z2741" s="26">
        <f t="shared" si="545"/>
        <v>10000000</v>
      </c>
      <c r="AA2741" s="16">
        <v>7.2999999999999995E-2</v>
      </c>
      <c r="AB2741" s="35">
        <f t="shared" si="551"/>
        <v>730000</v>
      </c>
      <c r="AC2741" s="27">
        <f t="shared" si="552"/>
        <v>87600</v>
      </c>
      <c r="AD2741" s="174">
        <v>0.12</v>
      </c>
      <c r="AE2741" s="173">
        <f t="shared" si="553"/>
        <v>0</v>
      </c>
      <c r="AF2741" s="173" t="str">
        <f>IF(AND(COUNTIFS($J$18:J2741,J2741)=1,AE2741=1),1,"")</f>
        <v/>
      </c>
      <c r="AG2741" s="173">
        <f>IF(C2741="","",IF(AND(COUNTIFS($J$18:J2741,J2741)=1,C2741&lt;&gt;""),1,""))</f>
        <v>1</v>
      </c>
      <c r="AH2741" s="173">
        <f>IF(G2741="","",IF(AND(COUNTIFS($J$18:J2741,J2741)=1,G2741&lt;&gt;""),1,""))</f>
        <v>1</v>
      </c>
      <c r="AI2741" s="28">
        <f t="shared" si="554"/>
        <v>468573419.10712183</v>
      </c>
      <c r="AJ2741" s="28">
        <f t="shared" si="555"/>
        <v>55829466.862621114</v>
      </c>
      <c r="AK2741" s="29">
        <f t="shared" si="556"/>
        <v>0.11914774629983395</v>
      </c>
      <c r="AL2741" s="25"/>
      <c r="AM2741" s="25"/>
      <c r="AN2741" s="25"/>
      <c r="AO2741" s="25"/>
      <c r="AP2741" s="45" t="str">
        <f t="shared" si="557"/>
        <v>CancelCancel</v>
      </c>
      <c r="AQ2741" s="45" t="str">
        <f t="shared" si="558"/>
        <v>CancelCancelJPY</v>
      </c>
    </row>
    <row r="2742" spans="1:43" s="15" customFormat="1">
      <c r="A2742" s="172" t="s">
        <v>171</v>
      </c>
      <c r="B2742" s="172"/>
      <c r="C2742" s="172" t="s">
        <v>171</v>
      </c>
      <c r="D2742" s="57" t="str">
        <f t="shared" si="548"/>
        <v/>
      </c>
      <c r="E2742" s="16" t="s">
        <v>171</v>
      </c>
      <c r="F2742" s="16" t="s">
        <v>171</v>
      </c>
      <c r="G2742" s="172" t="s">
        <v>171</v>
      </c>
      <c r="H2742" s="175"/>
      <c r="I2742" s="57" t="str">
        <f t="shared" si="549"/>
        <v>Cancel</v>
      </c>
      <c r="J2742" s="175" t="s">
        <v>2592</v>
      </c>
      <c r="K2742" s="175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50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76">
        <v>1</v>
      </c>
      <c r="Z2742" s="26">
        <f t="shared" si="545"/>
        <v>10000000</v>
      </c>
      <c r="AA2742" s="16">
        <v>7.2999999999999995E-2</v>
      </c>
      <c r="AB2742" s="35">
        <f t="shared" si="551"/>
        <v>730000</v>
      </c>
      <c r="AC2742" s="27">
        <f t="shared" si="552"/>
        <v>87600</v>
      </c>
      <c r="AD2742" s="174">
        <v>0.12</v>
      </c>
      <c r="AE2742" s="173">
        <f t="shared" si="553"/>
        <v>0</v>
      </c>
      <c r="AF2742" s="173" t="str">
        <f>IF(AND(COUNTIFS($J$18:J2742,J2742)=1,AE2742=1),1,"")</f>
        <v/>
      </c>
      <c r="AG2742" s="173" t="str">
        <f>IF(C2742="","",IF(AND(COUNTIFS($J$18:J2742,J2742)=1,C2742&lt;&gt;""),1,""))</f>
        <v/>
      </c>
      <c r="AH2742" s="173" t="str">
        <f>IF(G2742="","",IF(AND(COUNTIFS($J$18:J2742,J2742)=1,G2742&lt;&gt;""),1,""))</f>
        <v/>
      </c>
      <c r="AI2742" s="28">
        <f t="shared" si="554"/>
        <v>468573419.10712183</v>
      </c>
      <c r="AJ2742" s="28">
        <f t="shared" si="555"/>
        <v>55829466.862621114</v>
      </c>
      <c r="AK2742" s="29">
        <f t="shared" si="556"/>
        <v>0.11914774629983395</v>
      </c>
      <c r="AL2742" s="25"/>
      <c r="AM2742" s="25"/>
      <c r="AN2742" s="25"/>
      <c r="AO2742" s="25"/>
      <c r="AP2742" s="45" t="str">
        <f t="shared" si="557"/>
        <v>CancelCancel</v>
      </c>
      <c r="AQ2742" s="45" t="str">
        <f t="shared" si="558"/>
        <v>CancelCancelJPY</v>
      </c>
    </row>
    <row r="2743" spans="1:43" s="15" customFormat="1">
      <c r="A2743" s="172" t="s">
        <v>171</v>
      </c>
      <c r="B2743" s="172"/>
      <c r="C2743" s="172" t="s">
        <v>171</v>
      </c>
      <c r="D2743" s="57" t="str">
        <f t="shared" si="548"/>
        <v/>
      </c>
      <c r="E2743" s="16" t="s">
        <v>171</v>
      </c>
      <c r="F2743" s="16" t="s">
        <v>171</v>
      </c>
      <c r="G2743" s="172" t="s">
        <v>171</v>
      </c>
      <c r="H2743" s="175"/>
      <c r="I2743" s="57" t="str">
        <f t="shared" si="549"/>
        <v>Cancel</v>
      </c>
      <c r="J2743" s="175" t="s">
        <v>2592</v>
      </c>
      <c r="K2743" s="175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50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76">
        <v>1</v>
      </c>
      <c r="Z2743" s="26">
        <f t="shared" si="545"/>
        <v>10000000</v>
      </c>
      <c r="AA2743" s="16">
        <v>7.2999999999999995E-2</v>
      </c>
      <c r="AB2743" s="35">
        <f t="shared" si="551"/>
        <v>730000</v>
      </c>
      <c r="AC2743" s="27">
        <f t="shared" si="552"/>
        <v>87600</v>
      </c>
      <c r="AD2743" s="174">
        <v>0.12</v>
      </c>
      <c r="AE2743" s="173">
        <f t="shared" si="553"/>
        <v>0</v>
      </c>
      <c r="AF2743" s="173" t="str">
        <f>IF(AND(COUNTIFS($J$18:J2743,J2743)=1,AE2743=1),1,"")</f>
        <v/>
      </c>
      <c r="AG2743" s="173" t="str">
        <f>IF(C2743="","",IF(AND(COUNTIFS($J$18:J2743,J2743)=1,C2743&lt;&gt;""),1,""))</f>
        <v/>
      </c>
      <c r="AH2743" s="173" t="str">
        <f>IF(G2743="","",IF(AND(COUNTIFS($J$18:J2743,J2743)=1,G2743&lt;&gt;""),1,""))</f>
        <v/>
      </c>
      <c r="AI2743" s="28">
        <f t="shared" si="554"/>
        <v>468573419.10712183</v>
      </c>
      <c r="AJ2743" s="28">
        <f t="shared" si="555"/>
        <v>55829466.862621114</v>
      </c>
      <c r="AK2743" s="29">
        <f t="shared" si="556"/>
        <v>0.11914774629983395</v>
      </c>
      <c r="AL2743" s="25"/>
      <c r="AM2743" s="25"/>
      <c r="AN2743" s="25"/>
      <c r="AO2743" s="25"/>
      <c r="AP2743" s="45" t="str">
        <f t="shared" si="557"/>
        <v>CancelCancel</v>
      </c>
      <c r="AQ2743" s="45" t="str">
        <f t="shared" si="558"/>
        <v>CancelCancelJPY</v>
      </c>
    </row>
    <row r="2744" spans="1:43" s="15" customFormat="1">
      <c r="A2744" s="172" t="s">
        <v>171</v>
      </c>
      <c r="B2744" s="172"/>
      <c r="C2744" s="172" t="s">
        <v>171</v>
      </c>
      <c r="D2744" s="57" t="str">
        <f t="shared" si="548"/>
        <v/>
      </c>
      <c r="E2744" s="16" t="s">
        <v>171</v>
      </c>
      <c r="F2744" s="16" t="s">
        <v>171</v>
      </c>
      <c r="G2744" s="172" t="s">
        <v>171</v>
      </c>
      <c r="H2744" s="175"/>
      <c r="I2744" s="57" t="str">
        <f t="shared" si="549"/>
        <v>Cancel</v>
      </c>
      <c r="J2744" s="175" t="s">
        <v>2593</v>
      </c>
      <c r="K2744" s="175" t="s">
        <v>2594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50"/>
        <v>MAIN UNIT</v>
      </c>
      <c r="Q2744" s="16" t="s">
        <v>56</v>
      </c>
      <c r="R2744" s="16" t="s">
        <v>49</v>
      </c>
      <c r="S2744" s="16" t="s">
        <v>38</v>
      </c>
      <c r="T2744" s="16" t="s">
        <v>2595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76">
        <v>1.1599999999999999</v>
      </c>
      <c r="Z2744" s="26">
        <f t="shared" si="545"/>
        <v>720000</v>
      </c>
      <c r="AA2744" s="16">
        <v>1.135</v>
      </c>
      <c r="AB2744" s="35">
        <f t="shared" si="551"/>
        <v>704482.75862068962</v>
      </c>
      <c r="AC2744" s="27">
        <f t="shared" si="552"/>
        <v>84537.931034482754</v>
      </c>
      <c r="AD2744" s="174">
        <v>0.12</v>
      </c>
      <c r="AE2744" s="173">
        <f t="shared" si="553"/>
        <v>1</v>
      </c>
      <c r="AF2744" s="173">
        <f>IF(AND(COUNTIFS($J$18:J2744,J2744)=1,AE2744=1),1,"")</f>
        <v>1</v>
      </c>
      <c r="AG2744" s="173">
        <f>IF(C2744="","",IF(AND(COUNTIFS($J$18:J2744,J2744)=1,C2744&lt;&gt;""),1,""))</f>
        <v>1</v>
      </c>
      <c r="AH2744" s="173">
        <f>IF(G2744="","",IF(AND(COUNTIFS($J$18:J2744,J2744)=1,G2744&lt;&gt;""),1,""))</f>
        <v>1</v>
      </c>
      <c r="AI2744" s="28">
        <f t="shared" si="554"/>
        <v>468573419.10712183</v>
      </c>
      <c r="AJ2744" s="28">
        <f t="shared" si="555"/>
        <v>55829466.862621114</v>
      </c>
      <c r="AK2744" s="29">
        <f t="shared" si="556"/>
        <v>0.11914774629983395</v>
      </c>
      <c r="AL2744" s="25"/>
      <c r="AM2744" s="25"/>
      <c r="AN2744" s="25"/>
      <c r="AO2744" s="25"/>
      <c r="AP2744" s="45" t="str">
        <f t="shared" si="557"/>
        <v>CancelCancel</v>
      </c>
      <c r="AQ2744" s="45" t="str">
        <f t="shared" si="558"/>
        <v>CancelCancelRMB</v>
      </c>
    </row>
    <row r="2745" spans="1:43" s="15" customFormat="1">
      <c r="A2745" s="172" t="s">
        <v>171</v>
      </c>
      <c r="B2745" s="172"/>
      <c r="C2745" s="172" t="s">
        <v>171</v>
      </c>
      <c r="D2745" s="57" t="str">
        <f t="shared" si="548"/>
        <v/>
      </c>
      <c r="E2745" s="16" t="s">
        <v>171</v>
      </c>
      <c r="F2745" s="16" t="s">
        <v>171</v>
      </c>
      <c r="G2745" s="172" t="s">
        <v>171</v>
      </c>
      <c r="H2745" s="175"/>
      <c r="I2745" s="57" t="str">
        <f t="shared" si="549"/>
        <v>Cancel</v>
      </c>
      <c r="J2745" s="175" t="s">
        <v>2596</v>
      </c>
      <c r="K2745" s="175" t="s">
        <v>2597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50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76">
        <v>1</v>
      </c>
      <c r="Z2745" s="26">
        <f t="shared" si="545"/>
        <v>12500000</v>
      </c>
      <c r="AA2745" s="16">
        <v>7.2300000000000003E-2</v>
      </c>
      <c r="AB2745" s="35">
        <f t="shared" si="551"/>
        <v>903750</v>
      </c>
      <c r="AC2745" s="27">
        <f t="shared" si="552"/>
        <v>108450</v>
      </c>
      <c r="AD2745" s="174">
        <v>0.12</v>
      </c>
      <c r="AE2745" s="173">
        <f t="shared" si="553"/>
        <v>0</v>
      </c>
      <c r="AF2745" s="173" t="str">
        <f>IF(AND(COUNTIFS($J$18:J2745,J2745)=1,AE2745=1),1,"")</f>
        <v/>
      </c>
      <c r="AG2745" s="173">
        <f>IF(C2745="","",IF(AND(COUNTIFS($J$18:J2745,J2745)=1,C2745&lt;&gt;""),1,""))</f>
        <v>1</v>
      </c>
      <c r="AH2745" s="173">
        <f>IF(G2745="","",IF(AND(COUNTIFS($J$18:J2745,J2745)=1,G2745&lt;&gt;""),1,""))</f>
        <v>1</v>
      </c>
      <c r="AI2745" s="28">
        <f t="shared" si="554"/>
        <v>468573419.10712183</v>
      </c>
      <c r="AJ2745" s="28">
        <f t="shared" si="555"/>
        <v>55829466.862621114</v>
      </c>
      <c r="AK2745" s="29">
        <f t="shared" si="556"/>
        <v>0.11914774629983395</v>
      </c>
      <c r="AL2745" s="25"/>
      <c r="AM2745" s="25"/>
      <c r="AN2745" s="25"/>
      <c r="AO2745" s="25" t="s">
        <v>171</v>
      </c>
      <c r="AP2745" s="45" t="str">
        <f t="shared" si="557"/>
        <v>CancelCancel</v>
      </c>
      <c r="AQ2745" s="45" t="str">
        <f t="shared" si="558"/>
        <v>CancelCancelJPY</v>
      </c>
    </row>
    <row r="2746" spans="1:43" s="15" customFormat="1">
      <c r="A2746" s="172" t="s">
        <v>171</v>
      </c>
      <c r="B2746" s="172"/>
      <c r="C2746" s="172" t="s">
        <v>171</v>
      </c>
      <c r="D2746" s="57" t="str">
        <f t="shared" si="548"/>
        <v/>
      </c>
      <c r="E2746" s="16" t="s">
        <v>171</v>
      </c>
      <c r="F2746" s="16" t="s">
        <v>171</v>
      </c>
      <c r="G2746" s="172" t="s">
        <v>171</v>
      </c>
      <c r="H2746" s="175"/>
      <c r="I2746" s="57" t="str">
        <f t="shared" si="549"/>
        <v>Cancel</v>
      </c>
      <c r="J2746" s="175" t="s">
        <v>2592</v>
      </c>
      <c r="K2746" s="175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50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76">
        <v>1</v>
      </c>
      <c r="Z2746" s="26">
        <f t="shared" si="545"/>
        <v>12650000</v>
      </c>
      <c r="AA2746" s="16">
        <v>7.3499999999999996E-2</v>
      </c>
      <c r="AB2746" s="35">
        <f t="shared" si="551"/>
        <v>929775</v>
      </c>
      <c r="AC2746" s="27">
        <f t="shared" si="552"/>
        <v>111573</v>
      </c>
      <c r="AD2746" s="174">
        <v>0.12</v>
      </c>
      <c r="AE2746" s="173">
        <f t="shared" si="553"/>
        <v>0</v>
      </c>
      <c r="AF2746" s="173" t="str">
        <f>IF(AND(COUNTIFS($J$18:J2746,J2746)=1,AE2746=1),1,"")</f>
        <v/>
      </c>
      <c r="AG2746" s="173" t="str">
        <f>IF(C2746="","",IF(AND(COUNTIFS($J$18:J2746,J2746)=1,C2746&lt;&gt;""),1,""))</f>
        <v/>
      </c>
      <c r="AH2746" s="173" t="str">
        <f>IF(G2746="","",IF(AND(COUNTIFS($J$18:J2746,J2746)=1,G2746&lt;&gt;""),1,""))</f>
        <v/>
      </c>
      <c r="AI2746" s="28">
        <f t="shared" si="554"/>
        <v>468573419.10712183</v>
      </c>
      <c r="AJ2746" s="28">
        <f t="shared" si="555"/>
        <v>55829466.862621114</v>
      </c>
      <c r="AK2746" s="29">
        <f t="shared" si="556"/>
        <v>0.11914774629983395</v>
      </c>
      <c r="AL2746" s="25"/>
      <c r="AM2746" s="25"/>
      <c r="AN2746" s="25"/>
      <c r="AO2746" s="25"/>
      <c r="AP2746" s="45" t="str">
        <f t="shared" si="557"/>
        <v>CancelCancel</v>
      </c>
      <c r="AQ2746" s="45" t="str">
        <f t="shared" si="558"/>
        <v>CancelCancelJPY</v>
      </c>
    </row>
    <row r="2747" spans="1:43" s="15" customFormat="1">
      <c r="A2747" s="172" t="s">
        <v>171</v>
      </c>
      <c r="B2747" s="172"/>
      <c r="C2747" s="172" t="s">
        <v>171</v>
      </c>
      <c r="D2747" s="57" t="str">
        <f t="shared" si="548"/>
        <v/>
      </c>
      <c r="E2747" s="16" t="s">
        <v>171</v>
      </c>
      <c r="F2747" s="16" t="s">
        <v>171</v>
      </c>
      <c r="G2747" s="172" t="s">
        <v>171</v>
      </c>
      <c r="H2747" s="175"/>
      <c r="I2747" s="57" t="str">
        <f t="shared" si="549"/>
        <v>Cancel</v>
      </c>
      <c r="J2747" s="175" t="s">
        <v>2592</v>
      </c>
      <c r="K2747" s="175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50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76">
        <v>1</v>
      </c>
      <c r="Z2747" s="26">
        <f t="shared" si="545"/>
        <v>12650000</v>
      </c>
      <c r="AA2747" s="16">
        <v>7.3499999999999996E-2</v>
      </c>
      <c r="AB2747" s="35">
        <f t="shared" si="551"/>
        <v>929775</v>
      </c>
      <c r="AC2747" s="27">
        <f t="shared" si="552"/>
        <v>111573</v>
      </c>
      <c r="AD2747" s="174">
        <v>0.12</v>
      </c>
      <c r="AE2747" s="173">
        <f t="shared" si="553"/>
        <v>0</v>
      </c>
      <c r="AF2747" s="173" t="str">
        <f>IF(AND(COUNTIFS($J$18:J2747,J2747)=1,AE2747=1),1,"")</f>
        <v/>
      </c>
      <c r="AG2747" s="173" t="str">
        <f>IF(C2747="","",IF(AND(COUNTIFS($J$18:J2747,J2747)=1,C2747&lt;&gt;""),1,""))</f>
        <v/>
      </c>
      <c r="AH2747" s="173" t="str">
        <f>IF(G2747="","",IF(AND(COUNTIFS($J$18:J2747,J2747)=1,G2747&lt;&gt;""),1,""))</f>
        <v/>
      </c>
      <c r="AI2747" s="28">
        <f t="shared" si="554"/>
        <v>468573419.10712183</v>
      </c>
      <c r="AJ2747" s="28">
        <f t="shared" si="555"/>
        <v>55829466.862621114</v>
      </c>
      <c r="AK2747" s="29">
        <f t="shared" si="556"/>
        <v>0.11914774629983395</v>
      </c>
      <c r="AL2747" s="25"/>
      <c r="AM2747" s="25"/>
      <c r="AN2747" s="25"/>
      <c r="AO2747" s="25"/>
      <c r="AP2747" s="45" t="str">
        <f t="shared" si="557"/>
        <v>CancelCancel</v>
      </c>
      <c r="AQ2747" s="45" t="str">
        <f t="shared" si="558"/>
        <v>CancelCancelJPY</v>
      </c>
    </row>
    <row r="2748" spans="1:43" s="15" customFormat="1">
      <c r="A2748" s="172" t="s">
        <v>171</v>
      </c>
      <c r="B2748" s="172"/>
      <c r="C2748" s="172" t="s">
        <v>171</v>
      </c>
      <c r="D2748" s="57" t="str">
        <f t="shared" si="548"/>
        <v/>
      </c>
      <c r="E2748" s="16" t="s">
        <v>171</v>
      </c>
      <c r="F2748" s="16" t="s">
        <v>171</v>
      </c>
      <c r="G2748" s="172" t="s">
        <v>171</v>
      </c>
      <c r="H2748" s="175"/>
      <c r="I2748" s="57" t="str">
        <f t="shared" si="549"/>
        <v>Cancel</v>
      </c>
      <c r="J2748" s="175" t="s">
        <v>2598</v>
      </c>
      <c r="K2748" s="175" t="s">
        <v>2599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50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76">
        <v>1</v>
      </c>
      <c r="Z2748" s="26">
        <f t="shared" si="545"/>
        <v>16058000</v>
      </c>
      <c r="AA2748" s="16">
        <v>7.17E-2</v>
      </c>
      <c r="AB2748" s="35">
        <f t="shared" si="551"/>
        <v>1151358.6000000001</v>
      </c>
      <c r="AC2748" s="27">
        <f t="shared" si="552"/>
        <v>138163.03200000001</v>
      </c>
      <c r="AD2748" s="174">
        <v>0.12</v>
      </c>
      <c r="AE2748" s="173">
        <f t="shared" si="553"/>
        <v>1</v>
      </c>
      <c r="AF2748" s="173" t="str">
        <f>IF(AND(COUNTIFS($J$18:J2748,J2748)=1,AE2748=1),1,"")</f>
        <v/>
      </c>
      <c r="AG2748" s="173" t="str">
        <f>IF(C2748="","",IF(AND(COUNTIFS($J$18:J2748,J2748)=1,C2748&lt;&gt;""),1,""))</f>
        <v/>
      </c>
      <c r="AH2748" s="173" t="str">
        <f>IF(G2748="","",IF(AND(COUNTIFS($J$18:J2748,J2748)=1,G2748&lt;&gt;""),1,""))</f>
        <v/>
      </c>
      <c r="AI2748" s="28">
        <f t="shared" si="554"/>
        <v>468573419.10712183</v>
      </c>
      <c r="AJ2748" s="28">
        <f t="shared" si="555"/>
        <v>55829466.862621114</v>
      </c>
      <c r="AK2748" s="29">
        <f t="shared" si="556"/>
        <v>0.11914774629983395</v>
      </c>
      <c r="AL2748" s="25"/>
      <c r="AM2748" s="25"/>
      <c r="AN2748" s="25"/>
      <c r="AO2748" s="25"/>
      <c r="AP2748" s="45" t="str">
        <f t="shared" si="557"/>
        <v>CancelCancel</v>
      </c>
      <c r="AQ2748" s="45" t="str">
        <f t="shared" si="558"/>
        <v>CancelCancelJPY</v>
      </c>
    </row>
    <row r="2749" spans="1:43" s="15" customFormat="1">
      <c r="A2749" s="172" t="s">
        <v>171</v>
      </c>
      <c r="B2749" s="172"/>
      <c r="C2749" s="172" t="s">
        <v>171</v>
      </c>
      <c r="D2749" s="57" t="str">
        <f t="shared" si="548"/>
        <v/>
      </c>
      <c r="E2749" s="16" t="s">
        <v>171</v>
      </c>
      <c r="F2749" s="16" t="s">
        <v>171</v>
      </c>
      <c r="G2749" s="172" t="s">
        <v>171</v>
      </c>
      <c r="H2749" s="175"/>
      <c r="I2749" s="57" t="str">
        <f t="shared" si="549"/>
        <v>Cancel</v>
      </c>
      <c r="J2749" s="175" t="s">
        <v>2600</v>
      </c>
      <c r="K2749" s="175" t="s">
        <v>2601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50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76">
        <v>1.1299999999999999</v>
      </c>
      <c r="Z2749" s="26">
        <f t="shared" si="545"/>
        <v>720000</v>
      </c>
      <c r="AA2749" s="16">
        <v>1.135</v>
      </c>
      <c r="AB2749" s="35">
        <f t="shared" si="551"/>
        <v>723185.84070796461</v>
      </c>
      <c r="AC2749" s="27">
        <f t="shared" si="552"/>
        <v>86782.300884955752</v>
      </c>
      <c r="AD2749" s="174">
        <v>0.12</v>
      </c>
      <c r="AE2749" s="173">
        <f t="shared" si="553"/>
        <v>1</v>
      </c>
      <c r="AF2749" s="173">
        <f>IF(AND(COUNTIFS($J$18:J2749,J2749)=1,AE2749=1),1,"")</f>
        <v>1</v>
      </c>
      <c r="AG2749" s="173">
        <f>IF(C2749="","",IF(AND(COUNTIFS($J$18:J2749,J2749)=1,C2749&lt;&gt;""),1,""))</f>
        <v>1</v>
      </c>
      <c r="AH2749" s="173">
        <f>IF(G2749="","",IF(AND(COUNTIFS($J$18:J2749,J2749)=1,G2749&lt;&gt;""),1,""))</f>
        <v>1</v>
      </c>
      <c r="AI2749" s="28">
        <f t="shared" si="554"/>
        <v>468573419.10712183</v>
      </c>
      <c r="AJ2749" s="28">
        <f t="shared" si="555"/>
        <v>55829466.862621114</v>
      </c>
      <c r="AK2749" s="29">
        <f t="shared" si="556"/>
        <v>0.11914774629983395</v>
      </c>
      <c r="AL2749" s="25"/>
      <c r="AM2749" s="25"/>
      <c r="AN2749" s="25"/>
      <c r="AO2749" s="25"/>
      <c r="AP2749" s="45" t="str">
        <f t="shared" si="557"/>
        <v>CancelCancel</v>
      </c>
      <c r="AQ2749" s="45" t="str">
        <f t="shared" si="558"/>
        <v>CancelCancelRMB</v>
      </c>
    </row>
    <row r="2750" spans="1:43" s="15" customFormat="1">
      <c r="A2750" s="172" t="s">
        <v>171</v>
      </c>
      <c r="B2750" s="172"/>
      <c r="C2750" s="172" t="s">
        <v>171</v>
      </c>
      <c r="D2750" s="57" t="str">
        <f t="shared" si="548"/>
        <v/>
      </c>
      <c r="E2750" s="16" t="s">
        <v>171</v>
      </c>
      <c r="F2750" s="16" t="s">
        <v>171</v>
      </c>
      <c r="G2750" s="172" t="s">
        <v>171</v>
      </c>
      <c r="H2750" s="175"/>
      <c r="I2750" s="57" t="str">
        <f t="shared" si="549"/>
        <v>Cancel</v>
      </c>
      <c r="J2750" s="175" t="s">
        <v>2602</v>
      </c>
      <c r="K2750" s="175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50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76">
        <v>1</v>
      </c>
      <c r="Z2750" s="26">
        <f t="shared" si="545"/>
        <v>15000000</v>
      </c>
      <c r="AA2750" s="16">
        <v>7.5200000000000003E-2</v>
      </c>
      <c r="AB2750" s="35">
        <f t="shared" si="551"/>
        <v>1128000</v>
      </c>
      <c r="AC2750" s="27">
        <f t="shared" si="552"/>
        <v>135360</v>
      </c>
      <c r="AD2750" s="174">
        <v>0.12</v>
      </c>
      <c r="AE2750" s="173">
        <f t="shared" si="553"/>
        <v>1</v>
      </c>
      <c r="AF2750" s="173">
        <f>IF(AND(COUNTIFS($J$18:J2750,J2750)=1,AE2750=1),1,"")</f>
        <v>1</v>
      </c>
      <c r="AG2750" s="173">
        <f>IF(C2750="","",IF(AND(COUNTIFS($J$18:J2750,J2750)=1,C2750&lt;&gt;""),1,""))</f>
        <v>1</v>
      </c>
      <c r="AH2750" s="173">
        <f>IF(G2750="","",IF(AND(COUNTIFS($J$18:J2750,J2750)=1,G2750&lt;&gt;""),1,""))</f>
        <v>1</v>
      </c>
      <c r="AI2750" s="28">
        <f t="shared" si="554"/>
        <v>468573419.10712183</v>
      </c>
      <c r="AJ2750" s="28">
        <f t="shared" si="555"/>
        <v>55829466.862621114</v>
      </c>
      <c r="AK2750" s="29">
        <f t="shared" si="556"/>
        <v>0.11914774629983395</v>
      </c>
      <c r="AL2750" s="25"/>
      <c r="AM2750" s="25"/>
      <c r="AN2750" s="25"/>
      <c r="AO2750" s="25"/>
      <c r="AP2750" s="45" t="str">
        <f t="shared" si="557"/>
        <v>CancelCancel</v>
      </c>
      <c r="AQ2750" s="45" t="str">
        <f t="shared" si="558"/>
        <v>CancelCancelJPY</v>
      </c>
    </row>
    <row r="2751" spans="1:43" s="15" customFormat="1">
      <c r="A2751" s="172" t="s">
        <v>171</v>
      </c>
      <c r="B2751" s="172"/>
      <c r="C2751" s="172" t="s">
        <v>171</v>
      </c>
      <c r="D2751" s="57" t="str">
        <f t="shared" si="548"/>
        <v/>
      </c>
      <c r="E2751" s="16" t="s">
        <v>171</v>
      </c>
      <c r="F2751" s="16" t="s">
        <v>171</v>
      </c>
      <c r="G2751" s="172" t="s">
        <v>171</v>
      </c>
      <c r="H2751" s="175"/>
      <c r="I2751" s="57" t="str">
        <f t="shared" si="549"/>
        <v>Cancel</v>
      </c>
      <c r="J2751" s="175" t="s">
        <v>2602</v>
      </c>
      <c r="K2751" s="175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50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76">
        <v>1</v>
      </c>
      <c r="Z2751" s="26">
        <f t="shared" si="545"/>
        <v>15000000</v>
      </c>
      <c r="AA2751" s="16">
        <v>7.3999999999999996E-2</v>
      </c>
      <c r="AB2751" s="35">
        <f t="shared" si="551"/>
        <v>1110000</v>
      </c>
      <c r="AC2751" s="27">
        <f t="shared" si="552"/>
        <v>133200</v>
      </c>
      <c r="AD2751" s="174">
        <v>0.12</v>
      </c>
      <c r="AE2751" s="173">
        <f t="shared" si="553"/>
        <v>1</v>
      </c>
      <c r="AF2751" s="173" t="str">
        <f>IF(AND(COUNTIFS($J$18:J2751,J2751)=1,AE2751=1),1,"")</f>
        <v/>
      </c>
      <c r="AG2751" s="173" t="str">
        <f>IF(C2751="","",IF(AND(COUNTIFS($J$18:J2751,J2751)=1,C2751&lt;&gt;""),1,""))</f>
        <v/>
      </c>
      <c r="AH2751" s="173" t="str">
        <f>IF(G2751="","",IF(AND(COUNTIFS($J$18:J2751,J2751)=1,G2751&lt;&gt;""),1,""))</f>
        <v/>
      </c>
      <c r="AI2751" s="28">
        <f t="shared" si="554"/>
        <v>468573419.10712183</v>
      </c>
      <c r="AJ2751" s="28">
        <f t="shared" si="555"/>
        <v>55829466.862621114</v>
      </c>
      <c r="AK2751" s="29">
        <f t="shared" si="556"/>
        <v>0.11914774629983395</v>
      </c>
      <c r="AL2751" s="25"/>
      <c r="AM2751" s="25"/>
      <c r="AN2751" s="25"/>
      <c r="AO2751" s="25"/>
      <c r="AP2751" s="45" t="str">
        <f t="shared" si="557"/>
        <v>CancelCancel</v>
      </c>
      <c r="AQ2751" s="45" t="str">
        <f t="shared" si="558"/>
        <v>CancelCancelJPY</v>
      </c>
    </row>
    <row r="2752" spans="1:43" s="15" customFormat="1">
      <c r="A2752" s="172" t="s">
        <v>171</v>
      </c>
      <c r="B2752" s="172"/>
      <c r="C2752" s="172" t="s">
        <v>171</v>
      </c>
      <c r="D2752" s="57" t="str">
        <f t="shared" si="548"/>
        <v/>
      </c>
      <c r="E2752" s="16" t="s">
        <v>171</v>
      </c>
      <c r="F2752" s="16" t="s">
        <v>171</v>
      </c>
      <c r="G2752" s="172" t="s">
        <v>171</v>
      </c>
      <c r="H2752" s="175"/>
      <c r="I2752" s="57" t="str">
        <f t="shared" si="549"/>
        <v>Cancel</v>
      </c>
      <c r="J2752" s="175" t="s">
        <v>2602</v>
      </c>
      <c r="K2752" s="175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50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76">
        <v>1</v>
      </c>
      <c r="Z2752" s="26">
        <f t="shared" si="545"/>
        <v>15000000</v>
      </c>
      <c r="AA2752" s="16">
        <v>7.3999999999999996E-2</v>
      </c>
      <c r="AB2752" s="35">
        <f t="shared" si="551"/>
        <v>1110000</v>
      </c>
      <c r="AC2752" s="27">
        <f t="shared" si="552"/>
        <v>133200</v>
      </c>
      <c r="AD2752" s="174">
        <v>0.12</v>
      </c>
      <c r="AE2752" s="173">
        <f t="shared" si="553"/>
        <v>1</v>
      </c>
      <c r="AF2752" s="173" t="str">
        <f>IF(AND(COUNTIFS($J$18:J2752,J2752)=1,AE2752=1),1,"")</f>
        <v/>
      </c>
      <c r="AG2752" s="173" t="str">
        <f>IF(C2752="","",IF(AND(COUNTIFS($J$18:J2752,J2752)=1,C2752&lt;&gt;""),1,""))</f>
        <v/>
      </c>
      <c r="AH2752" s="173" t="str">
        <f>IF(G2752="","",IF(AND(COUNTIFS($J$18:J2752,J2752)=1,G2752&lt;&gt;""),1,""))</f>
        <v/>
      </c>
      <c r="AI2752" s="28">
        <f t="shared" si="554"/>
        <v>468573419.10712183</v>
      </c>
      <c r="AJ2752" s="28">
        <f t="shared" si="555"/>
        <v>55829466.862621114</v>
      </c>
      <c r="AK2752" s="29">
        <f t="shared" si="556"/>
        <v>0.11914774629983395</v>
      </c>
      <c r="AL2752" s="25"/>
      <c r="AM2752" s="25"/>
      <c r="AN2752" s="25"/>
      <c r="AO2752" s="25"/>
      <c r="AP2752" s="45" t="str">
        <f t="shared" si="557"/>
        <v>CancelCancel</v>
      </c>
      <c r="AQ2752" s="45" t="str">
        <f t="shared" si="558"/>
        <v>CancelCancelJPY</v>
      </c>
    </row>
    <row r="2753" spans="1:43" s="15" customFormat="1">
      <c r="A2753" s="172" t="s">
        <v>171</v>
      </c>
      <c r="B2753" s="172"/>
      <c r="C2753" s="172" t="s">
        <v>171</v>
      </c>
      <c r="D2753" s="57" t="str">
        <f t="shared" si="548"/>
        <v/>
      </c>
      <c r="E2753" s="16" t="s">
        <v>171</v>
      </c>
      <c r="F2753" s="16" t="s">
        <v>171</v>
      </c>
      <c r="G2753" s="172" t="s">
        <v>171</v>
      </c>
      <c r="H2753" s="175"/>
      <c r="I2753" s="57" t="str">
        <f t="shared" si="549"/>
        <v>Cancel</v>
      </c>
      <c r="J2753" s="175" t="s">
        <v>2602</v>
      </c>
      <c r="K2753" s="175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50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76">
        <v>1</v>
      </c>
      <c r="Z2753" s="26">
        <f t="shared" si="545"/>
        <v>12000000</v>
      </c>
      <c r="AA2753" s="16">
        <v>7.3999999999999996E-2</v>
      </c>
      <c r="AB2753" s="35">
        <f t="shared" si="551"/>
        <v>888000</v>
      </c>
      <c r="AC2753" s="27">
        <f t="shared" si="552"/>
        <v>106560</v>
      </c>
      <c r="AD2753" s="174">
        <v>0.12</v>
      </c>
      <c r="AE2753" s="173">
        <f t="shared" si="553"/>
        <v>1</v>
      </c>
      <c r="AF2753" s="173" t="str">
        <f>IF(AND(COUNTIFS($J$18:J2753,J2753)=1,AE2753=1),1,"")</f>
        <v/>
      </c>
      <c r="AG2753" s="173" t="str">
        <f>IF(C2753="","",IF(AND(COUNTIFS($J$18:J2753,J2753)=1,C2753&lt;&gt;""),1,""))</f>
        <v/>
      </c>
      <c r="AH2753" s="173" t="str">
        <f>IF(G2753="","",IF(AND(COUNTIFS($J$18:J2753,J2753)=1,G2753&lt;&gt;""),1,""))</f>
        <v/>
      </c>
      <c r="AI2753" s="28">
        <f t="shared" si="554"/>
        <v>468573419.10712183</v>
      </c>
      <c r="AJ2753" s="28">
        <f t="shared" si="555"/>
        <v>55829466.862621114</v>
      </c>
      <c r="AK2753" s="29">
        <f t="shared" si="556"/>
        <v>0.11914774629983395</v>
      </c>
      <c r="AL2753" s="25"/>
      <c r="AM2753" s="25"/>
      <c r="AN2753" s="25"/>
      <c r="AO2753" s="25"/>
      <c r="AP2753" s="45" t="str">
        <f t="shared" si="557"/>
        <v>CancelCancel</v>
      </c>
      <c r="AQ2753" s="45" t="str">
        <f t="shared" si="558"/>
        <v>CancelCancelJPY</v>
      </c>
    </row>
    <row r="2754" spans="1:43" s="15" customFormat="1">
      <c r="A2754" s="172" t="s">
        <v>171</v>
      </c>
      <c r="B2754" s="172"/>
      <c r="C2754" s="172" t="s">
        <v>171</v>
      </c>
      <c r="D2754" s="57" t="str">
        <f t="shared" si="548"/>
        <v/>
      </c>
      <c r="E2754" s="16" t="s">
        <v>171</v>
      </c>
      <c r="F2754" s="16" t="s">
        <v>171</v>
      </c>
      <c r="G2754" s="172" t="s">
        <v>171</v>
      </c>
      <c r="H2754" s="175"/>
      <c r="I2754" s="57" t="str">
        <f t="shared" si="549"/>
        <v>Cancel</v>
      </c>
      <c r="J2754" s="175" t="s">
        <v>2602</v>
      </c>
      <c r="K2754" s="175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si="550"/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76">
        <v>1</v>
      </c>
      <c r="Z2754" s="26">
        <f t="shared" si="545"/>
        <v>12000000</v>
      </c>
      <c r="AA2754" s="16">
        <v>7.3999999999999996E-2</v>
      </c>
      <c r="AB2754" s="35">
        <f t="shared" si="551"/>
        <v>888000</v>
      </c>
      <c r="AC2754" s="27">
        <f t="shared" si="552"/>
        <v>106560</v>
      </c>
      <c r="AD2754" s="174">
        <v>0.12</v>
      </c>
      <c r="AE2754" s="173">
        <f t="shared" si="553"/>
        <v>1</v>
      </c>
      <c r="AF2754" s="173" t="str">
        <f>IF(AND(COUNTIFS($J$18:J2754,J2754)=1,AE2754=1),1,"")</f>
        <v/>
      </c>
      <c r="AG2754" s="173" t="str">
        <f>IF(C2754="","",IF(AND(COUNTIFS($J$18:J2754,J2754)=1,C2754&lt;&gt;""),1,""))</f>
        <v/>
      </c>
      <c r="AH2754" s="173" t="str">
        <f>IF(G2754="","",IF(AND(COUNTIFS($J$18:J2754,J2754)=1,G2754&lt;&gt;""),1,""))</f>
        <v/>
      </c>
      <c r="AI2754" s="28">
        <f t="shared" si="554"/>
        <v>468573419.10712183</v>
      </c>
      <c r="AJ2754" s="28">
        <f t="shared" si="555"/>
        <v>55829466.862621114</v>
      </c>
      <c r="AK2754" s="29">
        <f t="shared" si="556"/>
        <v>0.11914774629983395</v>
      </c>
      <c r="AL2754" s="25"/>
      <c r="AM2754" s="25"/>
      <c r="AN2754" s="25"/>
      <c r="AO2754" s="25"/>
      <c r="AP2754" s="45" t="str">
        <f t="shared" si="557"/>
        <v>CancelCancel</v>
      </c>
      <c r="AQ2754" s="45" t="str">
        <f t="shared" si="558"/>
        <v>CancelCancelJPY</v>
      </c>
    </row>
    <row r="2755" spans="1:43" s="15" customFormat="1">
      <c r="A2755" s="172" t="s">
        <v>171</v>
      </c>
      <c r="B2755" s="172"/>
      <c r="C2755" s="172" t="s">
        <v>171</v>
      </c>
      <c r="D2755" s="57" t="str">
        <f t="shared" si="548"/>
        <v/>
      </c>
      <c r="E2755" s="16" t="s">
        <v>171</v>
      </c>
      <c r="F2755" s="16" t="s">
        <v>171</v>
      </c>
      <c r="G2755" s="172" t="s">
        <v>171</v>
      </c>
      <c r="H2755" s="175"/>
      <c r="I2755" s="57" t="str">
        <f t="shared" si="549"/>
        <v>Cancel</v>
      </c>
      <c r="J2755" s="175" t="s">
        <v>2602</v>
      </c>
      <c r="K2755" s="175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0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76">
        <v>1</v>
      </c>
      <c r="Z2755" s="26">
        <f t="shared" si="545"/>
        <v>12000000</v>
      </c>
      <c r="AA2755" s="16">
        <v>7.3999999999999996E-2</v>
      </c>
      <c r="AB2755" s="35">
        <f t="shared" si="551"/>
        <v>888000</v>
      </c>
      <c r="AC2755" s="27">
        <f t="shared" si="552"/>
        <v>106560</v>
      </c>
      <c r="AD2755" s="174">
        <v>0.12</v>
      </c>
      <c r="AE2755" s="173">
        <f t="shared" si="553"/>
        <v>1</v>
      </c>
      <c r="AF2755" s="173" t="str">
        <f>IF(AND(COUNTIFS($J$18:J2755,J2755)=1,AE2755=1),1,"")</f>
        <v/>
      </c>
      <c r="AG2755" s="173" t="str">
        <f>IF(C2755="","",IF(AND(COUNTIFS($J$18:J2755,J2755)=1,C2755&lt;&gt;""),1,""))</f>
        <v/>
      </c>
      <c r="AH2755" s="173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2" t="s">
        <v>171</v>
      </c>
      <c r="B2756" s="172"/>
      <c r="C2756" s="172" t="s">
        <v>1552</v>
      </c>
      <c r="D2756" s="57" t="str">
        <f t="shared" si="548"/>
        <v/>
      </c>
      <c r="E2756" s="16" t="s">
        <v>171</v>
      </c>
      <c r="F2756" s="16" t="s">
        <v>171</v>
      </c>
      <c r="G2756" s="172" t="s">
        <v>171</v>
      </c>
      <c r="H2756" s="175"/>
      <c r="I2756" s="57" t="str">
        <f t="shared" si="549"/>
        <v>Cancel</v>
      </c>
      <c r="J2756" s="175" t="s">
        <v>2603</v>
      </c>
      <c r="K2756" s="175" t="s">
        <v>2604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0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76">
        <v>1</v>
      </c>
      <c r="Z2756" s="26">
        <f t="shared" si="545"/>
        <v>12786600</v>
      </c>
      <c r="AA2756" s="16">
        <v>7.3999999999999996E-2</v>
      </c>
      <c r="AB2756" s="35">
        <f t="shared" si="551"/>
        <v>946208.39999999991</v>
      </c>
      <c r="AC2756" s="27">
        <f t="shared" si="552"/>
        <v>113545.00799999999</v>
      </c>
      <c r="AD2756" s="174">
        <v>0.12</v>
      </c>
      <c r="AE2756" s="173">
        <f t="shared" si="553"/>
        <v>1</v>
      </c>
      <c r="AF2756" s="173">
        <f>IF(AND(COUNTIFS($J$18:J2756,J2756)=1,AE2756=1),1,"")</f>
        <v>1</v>
      </c>
      <c r="AG2756" s="173">
        <f>IF(C2756="","",IF(AND(COUNTIFS($J$18:J2756,J2756)=1,C2756&lt;&gt;""),1,""))</f>
        <v>1</v>
      </c>
      <c r="AH2756" s="173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2" t="s">
        <v>171</v>
      </c>
      <c r="B2757" s="172"/>
      <c r="C2757" s="172" t="s">
        <v>171</v>
      </c>
      <c r="D2757" s="57" t="str">
        <f t="shared" si="548"/>
        <v/>
      </c>
      <c r="E2757" s="16" t="s">
        <v>171</v>
      </c>
      <c r="F2757" s="16" t="s">
        <v>171</v>
      </c>
      <c r="G2757" s="172" t="s">
        <v>171</v>
      </c>
      <c r="H2757" s="175"/>
      <c r="I2757" s="57" t="str">
        <f t="shared" si="549"/>
        <v>Cancel</v>
      </c>
      <c r="J2757" s="175" t="s">
        <v>2605</v>
      </c>
      <c r="K2757" s="175" t="s">
        <v>2604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0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76">
        <v>1</v>
      </c>
      <c r="Z2757" s="26">
        <f t="shared" si="545"/>
        <v>12786600</v>
      </c>
      <c r="AA2757" s="16">
        <v>7.2300000000000003E-2</v>
      </c>
      <c r="AB2757" s="35">
        <f t="shared" si="551"/>
        <v>924471.18</v>
      </c>
      <c r="AC2757" s="27">
        <f t="shared" si="552"/>
        <v>110936.5416</v>
      </c>
      <c r="AD2757" s="174">
        <v>0.12</v>
      </c>
      <c r="AE2757" s="173">
        <f t="shared" si="553"/>
        <v>1</v>
      </c>
      <c r="AF2757" s="173">
        <f>IF(AND(COUNTIFS($J$18:J2757,J2757)=1,AE2757=1),1,"")</f>
        <v>1</v>
      </c>
      <c r="AG2757" s="173">
        <f>IF(C2757="","",IF(AND(COUNTIFS($J$18:J2757,J2757)=1,C2757&lt;&gt;""),1,""))</f>
        <v>1</v>
      </c>
      <c r="AH2757" s="173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2" t="s">
        <v>171</v>
      </c>
      <c r="B2758" s="172"/>
      <c r="C2758" s="172" t="s">
        <v>171</v>
      </c>
      <c r="D2758" s="57" t="str">
        <f t="shared" si="548"/>
        <v/>
      </c>
      <c r="E2758" s="16" t="s">
        <v>171</v>
      </c>
      <c r="F2758" s="16" t="s">
        <v>171</v>
      </c>
      <c r="G2758" s="172" t="s">
        <v>171</v>
      </c>
      <c r="H2758" s="175"/>
      <c r="I2758" s="57" t="str">
        <f t="shared" si="549"/>
        <v>Cancel</v>
      </c>
      <c r="J2758" s="175" t="s">
        <v>2592</v>
      </c>
      <c r="K2758" s="175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0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76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51"/>
        <v>929775</v>
      </c>
      <c r="AC2758" s="27">
        <f t="shared" si="552"/>
        <v>111573</v>
      </c>
      <c r="AD2758" s="174">
        <v>0.12</v>
      </c>
      <c r="AE2758" s="173">
        <f t="shared" si="553"/>
        <v>0</v>
      </c>
      <c r="AF2758" s="173" t="str">
        <f>IF(AND(COUNTIFS($J$18:J2758,J2758)=1,AE2758=1),1,"")</f>
        <v/>
      </c>
      <c r="AG2758" s="173" t="str">
        <f>IF(C2758="","",IF(AND(COUNTIFS($J$18:J2758,J2758)=1,C2758&lt;&gt;""),1,""))</f>
        <v/>
      </c>
      <c r="AH2758" s="173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2" t="s">
        <v>171</v>
      </c>
      <c r="B2759" s="172"/>
      <c r="C2759" s="172" t="s">
        <v>171</v>
      </c>
      <c r="D2759" s="57" t="str">
        <f t="shared" si="548"/>
        <v/>
      </c>
      <c r="E2759" s="16" t="s">
        <v>171</v>
      </c>
      <c r="F2759" s="16" t="s">
        <v>171</v>
      </c>
      <c r="G2759" s="172" t="s">
        <v>171</v>
      </c>
      <c r="H2759" s="175"/>
      <c r="I2759" s="57" t="str">
        <f t="shared" si="549"/>
        <v>Cancel</v>
      </c>
      <c r="J2759" s="175" t="s">
        <v>2592</v>
      </c>
      <c r="K2759" s="175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0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76">
        <v>1</v>
      </c>
      <c r="Z2759" s="26">
        <f t="shared" si="559"/>
        <v>12650000</v>
      </c>
      <c r="AA2759" s="16">
        <v>7.3499999999999996E-2</v>
      </c>
      <c r="AB2759" s="35">
        <f t="shared" si="551"/>
        <v>929775</v>
      </c>
      <c r="AC2759" s="27">
        <f t="shared" si="552"/>
        <v>111573</v>
      </c>
      <c r="AD2759" s="174">
        <v>0.12</v>
      </c>
      <c r="AE2759" s="173">
        <f t="shared" si="553"/>
        <v>0</v>
      </c>
      <c r="AF2759" s="173" t="str">
        <f>IF(AND(COUNTIFS($J$18:J2759,J2759)=1,AE2759=1),1,"")</f>
        <v/>
      </c>
      <c r="AG2759" s="173" t="str">
        <f>IF(C2759="","",IF(AND(COUNTIFS($J$18:J2759,J2759)=1,C2759&lt;&gt;""),1,""))</f>
        <v/>
      </c>
      <c r="AH2759" s="173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2" t="s">
        <v>171</v>
      </c>
      <c r="B2760" s="172"/>
      <c r="C2760" s="172" t="s">
        <v>171</v>
      </c>
      <c r="D2760" s="57" t="str">
        <f t="shared" si="548"/>
        <v/>
      </c>
      <c r="E2760" s="16" t="s">
        <v>171</v>
      </c>
      <c r="F2760" s="16" t="s">
        <v>171</v>
      </c>
      <c r="G2760" s="172" t="s">
        <v>171</v>
      </c>
      <c r="H2760" s="175"/>
      <c r="I2760" s="57" t="str">
        <f t="shared" si="549"/>
        <v>Cancel</v>
      </c>
      <c r="J2760" s="175" t="s">
        <v>2592</v>
      </c>
      <c r="K2760" s="175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0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76">
        <v>1</v>
      </c>
      <c r="Z2760" s="26">
        <f t="shared" si="559"/>
        <v>12650000</v>
      </c>
      <c r="AA2760" s="16">
        <v>7.3499999999999996E-2</v>
      </c>
      <c r="AB2760" s="35">
        <f t="shared" si="551"/>
        <v>929775</v>
      </c>
      <c r="AC2760" s="27">
        <f t="shared" si="552"/>
        <v>111573</v>
      </c>
      <c r="AD2760" s="174">
        <v>0.12</v>
      </c>
      <c r="AE2760" s="173">
        <f t="shared" si="553"/>
        <v>0</v>
      </c>
      <c r="AF2760" s="173" t="str">
        <f>IF(AND(COUNTIFS($J$18:J2760,J2760)=1,AE2760=1),1,"")</f>
        <v/>
      </c>
      <c r="AG2760" s="173" t="str">
        <f>IF(C2760="","",IF(AND(COUNTIFS($J$18:J2760,J2760)=1,C2760&lt;&gt;""),1,""))</f>
        <v/>
      </c>
      <c r="AH2760" s="173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2" t="s">
        <v>171</v>
      </c>
      <c r="B2761" s="172"/>
      <c r="C2761" s="172" t="s">
        <v>171</v>
      </c>
      <c r="D2761" s="57" t="str">
        <f t="shared" si="548"/>
        <v/>
      </c>
      <c r="E2761" s="16" t="s">
        <v>171</v>
      </c>
      <c r="F2761" s="16" t="s">
        <v>171</v>
      </c>
      <c r="G2761" s="172" t="s">
        <v>171</v>
      </c>
      <c r="H2761" s="175"/>
      <c r="I2761" s="57" t="str">
        <f t="shared" si="549"/>
        <v>Cancel</v>
      </c>
      <c r="J2761" s="175" t="s">
        <v>2596</v>
      </c>
      <c r="K2761" s="175" t="s">
        <v>2597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0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76">
        <v>1</v>
      </c>
      <c r="Z2761" s="26">
        <f t="shared" si="559"/>
        <v>12500000</v>
      </c>
      <c r="AA2761" s="16">
        <v>7.2300000000000003E-2</v>
      </c>
      <c r="AB2761" s="35">
        <f t="shared" si="551"/>
        <v>903750</v>
      </c>
      <c r="AC2761" s="27">
        <f t="shared" si="552"/>
        <v>108450</v>
      </c>
      <c r="AD2761" s="174">
        <v>0.12</v>
      </c>
      <c r="AE2761" s="173">
        <f t="shared" si="553"/>
        <v>0</v>
      </c>
      <c r="AF2761" s="173" t="str">
        <f>IF(AND(COUNTIFS($J$18:J2761,J2761)=1,AE2761=1),1,"")</f>
        <v/>
      </c>
      <c r="AG2761" s="173" t="str">
        <f>IF(C2761="","",IF(AND(COUNTIFS($J$18:J2761,J2761)=1,C2761&lt;&gt;""),1,""))</f>
        <v/>
      </c>
      <c r="AH2761" s="173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2" t="s">
        <v>171</v>
      </c>
      <c r="B2762" s="172"/>
      <c r="C2762" s="172" t="s">
        <v>171</v>
      </c>
      <c r="D2762" s="57" t="str">
        <f t="shared" si="548"/>
        <v/>
      </c>
      <c r="E2762" s="16" t="s">
        <v>171</v>
      </c>
      <c r="F2762" s="16" t="s">
        <v>171</v>
      </c>
      <c r="G2762" s="172" t="s">
        <v>171</v>
      </c>
      <c r="H2762" s="175"/>
      <c r="I2762" s="57" t="str">
        <f t="shared" si="549"/>
        <v>Cancel</v>
      </c>
      <c r="J2762" s="175" t="s">
        <v>2606</v>
      </c>
      <c r="K2762" s="175" t="s">
        <v>2607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0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76">
        <v>1</v>
      </c>
      <c r="Z2762" s="26">
        <f t="shared" si="559"/>
        <v>9350000</v>
      </c>
      <c r="AA2762" s="16">
        <v>7.2300000000000003E-2</v>
      </c>
      <c r="AB2762" s="35">
        <f t="shared" si="551"/>
        <v>676005</v>
      </c>
      <c r="AC2762" s="27">
        <f t="shared" si="552"/>
        <v>81120.599999999991</v>
      </c>
      <c r="AD2762" s="174">
        <v>0.12</v>
      </c>
      <c r="AE2762" s="173">
        <f t="shared" si="553"/>
        <v>0</v>
      </c>
      <c r="AF2762" s="173" t="str">
        <f>IF(AND(COUNTIFS($J$18:J2762,J2762)=1,AE2762=1),1,"")</f>
        <v/>
      </c>
      <c r="AG2762" s="173">
        <f>IF(C2762="","",IF(AND(COUNTIFS($J$18:J2762,J2762)=1,C2762&lt;&gt;""),1,""))</f>
        <v>1</v>
      </c>
      <c r="AH2762" s="173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2" t="s">
        <v>171</v>
      </c>
      <c r="B2763" s="172"/>
      <c r="C2763" s="172" t="s">
        <v>171</v>
      </c>
      <c r="D2763" s="57" t="str">
        <f t="shared" si="548"/>
        <v/>
      </c>
      <c r="E2763" s="16" t="s">
        <v>171</v>
      </c>
      <c r="F2763" s="16" t="s">
        <v>171</v>
      </c>
      <c r="G2763" s="172" t="s">
        <v>171</v>
      </c>
      <c r="H2763" s="175"/>
      <c r="I2763" s="57" t="str">
        <f t="shared" si="549"/>
        <v>Cancel</v>
      </c>
      <c r="J2763" s="175" t="s">
        <v>2606</v>
      </c>
      <c r="K2763" s="175" t="s">
        <v>2607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0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76">
        <v>1</v>
      </c>
      <c r="Z2763" s="26">
        <f t="shared" si="559"/>
        <v>9350000</v>
      </c>
      <c r="AA2763" s="16">
        <v>7.2300000000000003E-2</v>
      </c>
      <c r="AB2763" s="35">
        <f t="shared" si="551"/>
        <v>676005</v>
      </c>
      <c r="AC2763" s="27">
        <f t="shared" si="552"/>
        <v>81120.599999999991</v>
      </c>
      <c r="AD2763" s="174">
        <v>0.12</v>
      </c>
      <c r="AE2763" s="173">
        <f t="shared" si="553"/>
        <v>0</v>
      </c>
      <c r="AF2763" s="173" t="str">
        <f>IF(AND(COUNTIFS($J$18:J2763,J2763)=1,AE2763=1),1,"")</f>
        <v/>
      </c>
      <c r="AG2763" s="173" t="str">
        <f>IF(C2763="","",IF(AND(COUNTIFS($J$18:J2763,J2763)=1,C2763&lt;&gt;""),1,""))</f>
        <v/>
      </c>
      <c r="AH2763" s="173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2" t="s">
        <v>171</v>
      </c>
      <c r="B2764" s="172"/>
      <c r="C2764" s="172" t="s">
        <v>171</v>
      </c>
      <c r="D2764" s="57" t="str">
        <f t="shared" si="548"/>
        <v/>
      </c>
      <c r="E2764" s="16" t="s">
        <v>171</v>
      </c>
      <c r="F2764" s="16" t="s">
        <v>171</v>
      </c>
      <c r="G2764" s="172" t="s">
        <v>171</v>
      </c>
      <c r="H2764" s="175"/>
      <c r="I2764" s="57" t="str">
        <f t="shared" si="549"/>
        <v>Cancel</v>
      </c>
      <c r="J2764" s="175" t="s">
        <v>2606</v>
      </c>
      <c r="K2764" s="175" t="s">
        <v>2607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0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76">
        <v>1</v>
      </c>
      <c r="Z2764" s="26">
        <f t="shared" si="559"/>
        <v>9350000</v>
      </c>
      <c r="AA2764" s="16">
        <v>7.2300000000000003E-2</v>
      </c>
      <c r="AB2764" s="35">
        <f t="shared" si="551"/>
        <v>676005</v>
      </c>
      <c r="AC2764" s="27">
        <f t="shared" si="552"/>
        <v>81120.599999999991</v>
      </c>
      <c r="AD2764" s="174">
        <v>0.12</v>
      </c>
      <c r="AE2764" s="173">
        <f t="shared" si="553"/>
        <v>0</v>
      </c>
      <c r="AF2764" s="173" t="str">
        <f>IF(AND(COUNTIFS($J$18:J2764,J2764)=1,AE2764=1),1,"")</f>
        <v/>
      </c>
      <c r="AG2764" s="173" t="str">
        <f>IF(C2764="","",IF(AND(COUNTIFS($J$18:J2764,J2764)=1,C2764&lt;&gt;""),1,""))</f>
        <v/>
      </c>
      <c r="AH2764" s="173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2" t="s">
        <v>171</v>
      </c>
      <c r="B2765" s="172"/>
      <c r="C2765" s="172" t="s">
        <v>171</v>
      </c>
      <c r="D2765" s="57" t="str">
        <f t="shared" si="548"/>
        <v/>
      </c>
      <c r="E2765" s="16" t="s">
        <v>171</v>
      </c>
      <c r="F2765" s="16" t="s">
        <v>171</v>
      </c>
      <c r="G2765" s="172" t="s">
        <v>171</v>
      </c>
      <c r="H2765" s="175"/>
      <c r="I2765" s="57" t="str">
        <f t="shared" si="549"/>
        <v>Cancel</v>
      </c>
      <c r="J2765" s="175" t="s">
        <v>2606</v>
      </c>
      <c r="K2765" s="175" t="s">
        <v>2607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0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76">
        <v>1</v>
      </c>
      <c r="Z2765" s="26">
        <f t="shared" si="559"/>
        <v>9350000</v>
      </c>
      <c r="AA2765" s="16">
        <v>7.2300000000000003E-2</v>
      </c>
      <c r="AB2765" s="35">
        <f t="shared" si="551"/>
        <v>676005</v>
      </c>
      <c r="AC2765" s="27">
        <f t="shared" si="552"/>
        <v>81120.599999999991</v>
      </c>
      <c r="AD2765" s="174">
        <v>0.12</v>
      </c>
      <c r="AE2765" s="173">
        <f t="shared" si="553"/>
        <v>0</v>
      </c>
      <c r="AF2765" s="173" t="str">
        <f>IF(AND(COUNTIFS($J$18:J2765,J2765)=1,AE2765=1),1,"")</f>
        <v/>
      </c>
      <c r="AG2765" s="173" t="str">
        <f>IF(C2765="","",IF(AND(COUNTIFS($J$18:J2765,J2765)=1,C2765&lt;&gt;""),1,""))</f>
        <v/>
      </c>
      <c r="AH2765" s="173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2" t="s">
        <v>171</v>
      </c>
      <c r="B2766" s="172"/>
      <c r="C2766" s="172" t="s">
        <v>171</v>
      </c>
      <c r="D2766" s="57" t="str">
        <f t="shared" si="548"/>
        <v/>
      </c>
      <c r="E2766" s="16" t="s">
        <v>171</v>
      </c>
      <c r="F2766" s="16" t="s">
        <v>171</v>
      </c>
      <c r="G2766" s="172" t="s">
        <v>171</v>
      </c>
      <c r="H2766" s="175"/>
      <c r="I2766" s="57" t="str">
        <f t="shared" si="549"/>
        <v>Cancel</v>
      </c>
      <c r="J2766" s="175" t="s">
        <v>2606</v>
      </c>
      <c r="K2766" s="175" t="s">
        <v>2607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0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76">
        <v>1</v>
      </c>
      <c r="Z2766" s="26">
        <f t="shared" si="559"/>
        <v>9350000</v>
      </c>
      <c r="AA2766" s="16">
        <v>7.2300000000000003E-2</v>
      </c>
      <c r="AB2766" s="35">
        <f t="shared" si="551"/>
        <v>676005</v>
      </c>
      <c r="AC2766" s="27">
        <f t="shared" si="552"/>
        <v>81120.599999999991</v>
      </c>
      <c r="AD2766" s="174">
        <v>0.12</v>
      </c>
      <c r="AE2766" s="173">
        <f t="shared" si="553"/>
        <v>0</v>
      </c>
      <c r="AF2766" s="173" t="str">
        <f>IF(AND(COUNTIFS($J$18:J2766,J2766)=1,AE2766=1),1,"")</f>
        <v/>
      </c>
      <c r="AG2766" s="173" t="str">
        <f>IF(C2766="","",IF(AND(COUNTIFS($J$18:J2766,J2766)=1,C2766&lt;&gt;""),1,""))</f>
        <v/>
      </c>
      <c r="AH2766" s="173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2" t="s">
        <v>171</v>
      </c>
      <c r="B2767" s="172"/>
      <c r="C2767" s="172" t="s">
        <v>171</v>
      </c>
      <c r="D2767" s="57" t="str">
        <f t="shared" si="548"/>
        <v/>
      </c>
      <c r="E2767" s="16" t="s">
        <v>171</v>
      </c>
      <c r="F2767" s="16" t="s">
        <v>171</v>
      </c>
      <c r="G2767" s="172" t="s">
        <v>171</v>
      </c>
      <c r="H2767" s="175"/>
      <c r="I2767" s="57" t="str">
        <f t="shared" si="549"/>
        <v>Cancel</v>
      </c>
      <c r="J2767" s="175" t="s">
        <v>2606</v>
      </c>
      <c r="K2767" s="175" t="s">
        <v>2607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0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76">
        <v>1</v>
      </c>
      <c r="Z2767" s="26">
        <f t="shared" si="559"/>
        <v>9350000</v>
      </c>
      <c r="AA2767" s="16">
        <v>7.2300000000000003E-2</v>
      </c>
      <c r="AB2767" s="35">
        <f t="shared" si="551"/>
        <v>676005</v>
      </c>
      <c r="AC2767" s="27">
        <f t="shared" si="552"/>
        <v>81120.599999999991</v>
      </c>
      <c r="AD2767" s="174">
        <v>0.12</v>
      </c>
      <c r="AE2767" s="173">
        <f t="shared" si="553"/>
        <v>0</v>
      </c>
      <c r="AF2767" s="173" t="str">
        <f>IF(AND(COUNTIFS($J$18:J2767,J2767)=1,AE2767=1),1,"")</f>
        <v/>
      </c>
      <c r="AG2767" s="173" t="str">
        <f>IF(C2767="","",IF(AND(COUNTIFS($J$18:J2767,J2767)=1,C2767&lt;&gt;""),1,""))</f>
        <v/>
      </c>
      <c r="AH2767" s="173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2" t="s">
        <v>171</v>
      </c>
      <c r="B2768" s="172"/>
      <c r="C2768" s="172" t="s">
        <v>171</v>
      </c>
      <c r="D2768" s="57" t="str">
        <f t="shared" si="548"/>
        <v/>
      </c>
      <c r="E2768" s="16" t="s">
        <v>171</v>
      </c>
      <c r="F2768" s="16" t="s">
        <v>171</v>
      </c>
      <c r="G2768" s="172" t="s">
        <v>171</v>
      </c>
      <c r="H2768" s="175"/>
      <c r="I2768" s="57" t="str">
        <f t="shared" si="549"/>
        <v>Cancel</v>
      </c>
      <c r="J2768" s="175" t="s">
        <v>2608</v>
      </c>
      <c r="K2768" s="175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0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76">
        <v>1</v>
      </c>
      <c r="Z2768" s="26">
        <f t="shared" si="559"/>
        <v>12770000</v>
      </c>
      <c r="AA2768" s="16">
        <v>7.2300000000000003E-2</v>
      </c>
      <c r="AB2768" s="35">
        <f t="shared" si="551"/>
        <v>923271</v>
      </c>
      <c r="AC2768" s="27">
        <f t="shared" si="552"/>
        <v>110792.51999999999</v>
      </c>
      <c r="AD2768" s="174">
        <v>0.12</v>
      </c>
      <c r="AE2768" s="173">
        <f t="shared" si="553"/>
        <v>0</v>
      </c>
      <c r="AF2768" s="173" t="str">
        <f>IF(AND(COUNTIFS($J$18:J2768,J2768)=1,AE2768=1),1,"")</f>
        <v/>
      </c>
      <c r="AG2768" s="173">
        <f>IF(C2768="","",IF(AND(COUNTIFS($J$18:J2768,J2768)=1,C2768&lt;&gt;""),1,""))</f>
        <v>1</v>
      </c>
      <c r="AH2768" s="173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2" t="s">
        <v>171</v>
      </c>
      <c r="B2769" s="172"/>
      <c r="C2769" s="172" t="s">
        <v>171</v>
      </c>
      <c r="D2769" s="57" t="str">
        <f t="shared" si="548"/>
        <v/>
      </c>
      <c r="E2769" s="16" t="s">
        <v>171</v>
      </c>
      <c r="F2769" s="16" t="s">
        <v>171</v>
      </c>
      <c r="G2769" s="172" t="s">
        <v>171</v>
      </c>
      <c r="H2769" s="175"/>
      <c r="I2769" s="57" t="str">
        <f t="shared" si="549"/>
        <v>Cancel</v>
      </c>
      <c r="J2769" s="175" t="s">
        <v>2608</v>
      </c>
      <c r="K2769" s="175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0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76">
        <v>1</v>
      </c>
      <c r="Z2769" s="26">
        <f t="shared" si="559"/>
        <v>12770000</v>
      </c>
      <c r="AA2769" s="16">
        <v>7.2300000000000003E-2</v>
      </c>
      <c r="AB2769" s="35">
        <f t="shared" si="551"/>
        <v>923271</v>
      </c>
      <c r="AC2769" s="27">
        <f t="shared" si="552"/>
        <v>110792.51999999999</v>
      </c>
      <c r="AD2769" s="174">
        <v>0.12</v>
      </c>
      <c r="AE2769" s="173">
        <f t="shared" si="553"/>
        <v>0</v>
      </c>
      <c r="AF2769" s="173" t="str">
        <f>IF(AND(COUNTIFS($J$18:J2769,J2769)=1,AE2769=1),1,"")</f>
        <v/>
      </c>
      <c r="AG2769" s="173" t="str">
        <f>IF(C2769="","",IF(AND(COUNTIFS($J$18:J2769,J2769)=1,C2769&lt;&gt;""),1,""))</f>
        <v/>
      </c>
      <c r="AH2769" s="173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2" t="s">
        <v>171</v>
      </c>
      <c r="B2770" s="172"/>
      <c r="C2770" s="172" t="s">
        <v>171</v>
      </c>
      <c r="D2770" s="57" t="str">
        <f t="shared" si="548"/>
        <v/>
      </c>
      <c r="E2770" s="16" t="s">
        <v>171</v>
      </c>
      <c r="F2770" s="16" t="s">
        <v>171</v>
      </c>
      <c r="G2770" s="172" t="s">
        <v>171</v>
      </c>
      <c r="H2770" s="175"/>
      <c r="I2770" s="57" t="str">
        <f t="shared" si="549"/>
        <v>Cancel</v>
      </c>
      <c r="J2770" s="175" t="s">
        <v>2608</v>
      </c>
      <c r="K2770" s="175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0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76">
        <v>1</v>
      </c>
      <c r="Z2770" s="26">
        <f t="shared" si="559"/>
        <v>12770000</v>
      </c>
      <c r="AA2770" s="16">
        <v>7.2300000000000003E-2</v>
      </c>
      <c r="AB2770" s="35">
        <f t="shared" si="551"/>
        <v>923271</v>
      </c>
      <c r="AC2770" s="27">
        <f t="shared" si="552"/>
        <v>110792.51999999999</v>
      </c>
      <c r="AD2770" s="174">
        <v>0.12</v>
      </c>
      <c r="AE2770" s="173">
        <f t="shared" si="553"/>
        <v>0</v>
      </c>
      <c r="AF2770" s="173" t="str">
        <f>IF(AND(COUNTIFS($J$18:J2770,J2770)=1,AE2770=1),1,"")</f>
        <v/>
      </c>
      <c r="AG2770" s="173" t="str">
        <f>IF(C2770="","",IF(AND(COUNTIFS($J$18:J2770,J2770)=1,C2770&lt;&gt;""),1,""))</f>
        <v/>
      </c>
      <c r="AH2770" s="173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2" t="s">
        <v>171</v>
      </c>
      <c r="B2771" s="172"/>
      <c r="C2771" s="172" t="s">
        <v>171</v>
      </c>
      <c r="D2771" s="57" t="str">
        <f t="shared" si="548"/>
        <v/>
      </c>
      <c r="E2771" s="16" t="s">
        <v>171</v>
      </c>
      <c r="F2771" s="16" t="s">
        <v>171</v>
      </c>
      <c r="G2771" s="172" t="s">
        <v>171</v>
      </c>
      <c r="H2771" s="175"/>
      <c r="I2771" s="57" t="str">
        <f t="shared" si="549"/>
        <v>Cancel</v>
      </c>
      <c r="J2771" s="175" t="s">
        <v>2609</v>
      </c>
      <c r="K2771" s="175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0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76">
        <v>1.1299999999999999</v>
      </c>
      <c r="Z2771" s="26">
        <f t="shared" si="559"/>
        <v>2337501</v>
      </c>
      <c r="AA2771" s="16">
        <v>1.1599999999999999</v>
      </c>
      <c r="AB2771" s="35">
        <f t="shared" si="551"/>
        <v>2399558.5486725662</v>
      </c>
      <c r="AC2771" s="27">
        <f t="shared" si="552"/>
        <v>287947.02584070794</v>
      </c>
      <c r="AD2771" s="174">
        <v>0.12</v>
      </c>
      <c r="AE2771" s="173">
        <f t="shared" si="553"/>
        <v>0</v>
      </c>
      <c r="AF2771" s="173" t="str">
        <f>IF(AND(COUNTIFS($J$18:J2771,J2771)=1,AE2771=1),1,"")</f>
        <v/>
      </c>
      <c r="AG2771" s="173">
        <f>IF(C2771="","",IF(AND(COUNTIFS($J$18:J2771,J2771)=1,C2771&lt;&gt;""),1,""))</f>
        <v>1</v>
      </c>
      <c r="AH2771" s="173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2" t="s">
        <v>171</v>
      </c>
      <c r="B2772" s="172"/>
      <c r="C2772" s="172" t="s">
        <v>171</v>
      </c>
      <c r="D2772" s="57" t="str">
        <f t="shared" si="548"/>
        <v/>
      </c>
      <c r="E2772" s="16" t="s">
        <v>171</v>
      </c>
      <c r="F2772" s="16" t="s">
        <v>171</v>
      </c>
      <c r="G2772" s="172" t="s">
        <v>171</v>
      </c>
      <c r="H2772" s="175"/>
      <c r="I2772" s="57" t="str">
        <f t="shared" si="549"/>
        <v>Cancel</v>
      </c>
      <c r="J2772" s="175" t="s">
        <v>2610</v>
      </c>
      <c r="K2772" s="175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0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76">
        <v>1.1299999999999999</v>
      </c>
      <c r="Z2772" s="26">
        <f t="shared" si="559"/>
        <v>1147500</v>
      </c>
      <c r="AA2772" s="16">
        <v>1.1599999999999999</v>
      </c>
      <c r="AB2772" s="35">
        <f t="shared" si="551"/>
        <v>1177964.6017699116</v>
      </c>
      <c r="AC2772" s="27">
        <f t="shared" si="552"/>
        <v>141355.75221238937</v>
      </c>
      <c r="AD2772" s="174">
        <v>0.12</v>
      </c>
      <c r="AE2772" s="173">
        <f t="shared" si="553"/>
        <v>0</v>
      </c>
      <c r="AF2772" s="173" t="str">
        <f>IF(AND(COUNTIFS($J$18:J2772,J2772)=1,AE2772=1),1,"")</f>
        <v/>
      </c>
      <c r="AG2772" s="173">
        <f>IF(C2772="","",IF(AND(COUNTIFS($J$18:J2772,J2772)=1,C2772&lt;&gt;""),1,""))</f>
        <v>1</v>
      </c>
      <c r="AH2772" s="173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2" t="s">
        <v>171</v>
      </c>
      <c r="B2773" s="172"/>
      <c r="C2773" s="172" t="s">
        <v>171</v>
      </c>
      <c r="D2773" s="57" t="str">
        <f t="shared" si="548"/>
        <v/>
      </c>
      <c r="E2773" s="16" t="s">
        <v>171</v>
      </c>
      <c r="F2773" s="16" t="s">
        <v>171</v>
      </c>
      <c r="G2773" s="172" t="s">
        <v>171</v>
      </c>
      <c r="H2773" s="175"/>
      <c r="I2773" s="57" t="str">
        <f t="shared" si="549"/>
        <v>Cancel</v>
      </c>
      <c r="J2773" s="175" t="s">
        <v>2610</v>
      </c>
      <c r="K2773" s="175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0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76">
        <v>1.1299999999999999</v>
      </c>
      <c r="Z2773" s="26">
        <f t="shared" si="559"/>
        <v>1520000</v>
      </c>
      <c r="AA2773" s="16">
        <v>1.1599999999999999</v>
      </c>
      <c r="AB2773" s="35">
        <f t="shared" si="551"/>
        <v>1560353.9823008848</v>
      </c>
      <c r="AC2773" s="27">
        <f t="shared" si="552"/>
        <v>187242.47787610616</v>
      </c>
      <c r="AD2773" s="174">
        <v>0.12</v>
      </c>
      <c r="AE2773" s="173">
        <f t="shared" si="553"/>
        <v>0</v>
      </c>
      <c r="AF2773" s="173" t="str">
        <f>IF(AND(COUNTIFS($J$18:J2773,J2773)=1,AE2773=1),1,"")</f>
        <v/>
      </c>
      <c r="AG2773" s="173" t="str">
        <f>IF(C2773="","",IF(AND(COUNTIFS($J$18:J2773,J2773)=1,C2773&lt;&gt;""),1,""))</f>
        <v/>
      </c>
      <c r="AH2773" s="173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2" t="s">
        <v>171</v>
      </c>
      <c r="B2774" s="172"/>
      <c r="C2774" s="172" t="s">
        <v>171</v>
      </c>
      <c r="D2774" s="57" t="str">
        <f t="shared" si="548"/>
        <v/>
      </c>
      <c r="E2774" s="16" t="s">
        <v>171</v>
      </c>
      <c r="F2774" s="16" t="s">
        <v>171</v>
      </c>
      <c r="G2774" s="172" t="s">
        <v>171</v>
      </c>
      <c r="H2774" s="175"/>
      <c r="I2774" s="57" t="str">
        <f t="shared" si="549"/>
        <v>Cancel</v>
      </c>
      <c r="J2774" s="175" t="s">
        <v>2611</v>
      </c>
      <c r="K2774" s="175" t="s">
        <v>2612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0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76">
        <v>1</v>
      </c>
      <c r="Z2774" s="26">
        <f t="shared" si="559"/>
        <v>8150000</v>
      </c>
      <c r="AA2774" s="16">
        <v>7.17E-2</v>
      </c>
      <c r="AB2774" s="35">
        <f t="shared" si="551"/>
        <v>584355</v>
      </c>
      <c r="AC2774" s="27">
        <f t="shared" si="552"/>
        <v>78595.747499999998</v>
      </c>
      <c r="AD2774" s="174">
        <v>0.13450000000000001</v>
      </c>
      <c r="AE2774" s="173">
        <f t="shared" si="553"/>
        <v>1</v>
      </c>
      <c r="AF2774" s="173">
        <f>IF(AND(COUNTIFS($J$18:J2774,J2774)=1,AE2774=1),1,"")</f>
        <v>1</v>
      </c>
      <c r="AG2774" s="173">
        <f>IF(C2774="","",IF(AND(COUNTIFS($J$18:J2774,J2774)=1,C2774&lt;&gt;""),1,""))</f>
        <v>1</v>
      </c>
      <c r="AH2774" s="173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2" t="s">
        <v>171</v>
      </c>
      <c r="B2775" s="172"/>
      <c r="C2775" s="172" t="s">
        <v>171</v>
      </c>
      <c r="D2775" s="57" t="str">
        <f t="shared" si="548"/>
        <v/>
      </c>
      <c r="E2775" s="16" t="s">
        <v>171</v>
      </c>
      <c r="F2775" s="16" t="s">
        <v>171</v>
      </c>
      <c r="G2775" s="172" t="s">
        <v>171</v>
      </c>
      <c r="H2775" s="175"/>
      <c r="I2775" s="57" t="str">
        <f t="shared" si="549"/>
        <v>Cancel</v>
      </c>
      <c r="J2775" s="175" t="s">
        <v>2611</v>
      </c>
      <c r="K2775" s="175" t="s">
        <v>2612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0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76">
        <v>1</v>
      </c>
      <c r="Z2775" s="26">
        <f t="shared" si="559"/>
        <v>8150000</v>
      </c>
      <c r="AA2775" s="16">
        <v>7.17E-2</v>
      </c>
      <c r="AB2775" s="35">
        <f t="shared" si="551"/>
        <v>584355</v>
      </c>
      <c r="AC2775" s="27">
        <f t="shared" si="552"/>
        <v>70122.599999999991</v>
      </c>
      <c r="AD2775" s="174">
        <v>0.12</v>
      </c>
      <c r="AE2775" s="173">
        <f t="shared" si="553"/>
        <v>1</v>
      </c>
      <c r="AF2775" s="173" t="str">
        <f>IF(AND(COUNTIFS($J$18:J2775,J2775)=1,AE2775=1),1,"")</f>
        <v/>
      </c>
      <c r="AG2775" s="173" t="str">
        <f>IF(C2775="","",IF(AND(COUNTIFS($J$18:J2775,J2775)=1,C2775&lt;&gt;""),1,""))</f>
        <v/>
      </c>
      <c r="AH2775" s="173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2" t="s">
        <v>171</v>
      </c>
      <c r="B2776" s="172"/>
      <c r="C2776" s="172" t="s">
        <v>1552</v>
      </c>
      <c r="D2776" s="57" t="str">
        <f t="shared" si="548"/>
        <v/>
      </c>
      <c r="E2776" s="16" t="s">
        <v>171</v>
      </c>
      <c r="F2776" s="16" t="s">
        <v>171</v>
      </c>
      <c r="G2776" s="172" t="s">
        <v>171</v>
      </c>
      <c r="H2776" s="175"/>
      <c r="I2776" s="57" t="str">
        <f t="shared" si="549"/>
        <v>Cancel</v>
      </c>
      <c r="J2776" s="175" t="s">
        <v>2613</v>
      </c>
      <c r="K2776" s="175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0"/>
        <v>MAIN UNIT</v>
      </c>
      <c r="Q2776" s="16" t="s">
        <v>630</v>
      </c>
      <c r="R2776" s="16" t="s">
        <v>49</v>
      </c>
      <c r="S2776" s="16" t="s">
        <v>36</v>
      </c>
      <c r="T2776" s="16" t="s">
        <v>2614</v>
      </c>
      <c r="U2776" s="16" t="s">
        <v>2615</v>
      </c>
      <c r="V2776" s="16" t="s">
        <v>99</v>
      </c>
      <c r="W2776" s="16" t="s">
        <v>96</v>
      </c>
      <c r="X2776" s="34">
        <v>14642375</v>
      </c>
      <c r="Y2776" s="176">
        <v>1</v>
      </c>
      <c r="Z2776" s="26">
        <f t="shared" si="559"/>
        <v>14642375</v>
      </c>
      <c r="AA2776" s="16">
        <v>7.3400000000000007E-2</v>
      </c>
      <c r="AB2776" s="35">
        <f t="shared" si="551"/>
        <v>1074750.3250000002</v>
      </c>
      <c r="AC2776" s="27">
        <f t="shared" si="552"/>
        <v>128970.03900000002</v>
      </c>
      <c r="AD2776" s="174">
        <v>0.12</v>
      </c>
      <c r="AE2776" s="173">
        <f t="shared" si="553"/>
        <v>1</v>
      </c>
      <c r="AF2776" s="173">
        <f>IF(AND(COUNTIFS($J$18:J2776,J2776)=1,AE2776=1),1,"")</f>
        <v>1</v>
      </c>
      <c r="AG2776" s="173">
        <f>IF(C2776="","",IF(AND(COUNTIFS($J$18:J2776,J2776)=1,C2776&lt;&gt;""),1,""))</f>
        <v>1</v>
      </c>
      <c r="AH2776" s="173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2" t="s">
        <v>171</v>
      </c>
      <c r="B2777" s="172"/>
      <c r="C2777" s="172" t="s">
        <v>1552</v>
      </c>
      <c r="D2777" s="57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171</v>
      </c>
      <c r="F2777" s="16" t="s">
        <v>171</v>
      </c>
      <c r="G2777" s="172" t="s">
        <v>171</v>
      </c>
      <c r="H2777" s="175"/>
      <c r="I2777" s="57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5" t="s">
        <v>2616</v>
      </c>
      <c r="K2777" s="175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ref="P2777:P2840" si="562">IF(M2777="","",IF(AND(N2777&gt;0,L2777&lt;&gt;""),"MAIN UNIT",IF(AND(O2777&gt;0,L2777&lt;&gt;""),"SERVICE/ PARTS","C66 SERVICE/OTHERS")))</f>
        <v>MAIN UNIT</v>
      </c>
      <c r="Q2777" s="16" t="s">
        <v>630</v>
      </c>
      <c r="R2777" s="16" t="s">
        <v>49</v>
      </c>
      <c r="S2777" s="16" t="s">
        <v>36</v>
      </c>
      <c r="T2777" s="16" t="s">
        <v>2614</v>
      </c>
      <c r="U2777" s="16" t="s">
        <v>2615</v>
      </c>
      <c r="V2777" s="16" t="s">
        <v>99</v>
      </c>
      <c r="W2777" s="16" t="s">
        <v>96</v>
      </c>
      <c r="X2777" s="34">
        <v>14642375</v>
      </c>
      <c r="Y2777" s="176">
        <v>1</v>
      </c>
      <c r="Z2777" s="26">
        <f t="shared" si="559"/>
        <v>14642375</v>
      </c>
      <c r="AA2777" s="16">
        <v>7.3400000000000007E-2</v>
      </c>
      <c r="AB2777" s="35">
        <f t="shared" ref="AB2777:AB2840" si="563">IF(AND(R2777&lt;&gt;"C66",R2777&lt;&gt;""),Z2777/Y2777*AA2777,"")</f>
        <v>1074750.3250000002</v>
      </c>
      <c r="AC2777" s="27">
        <f t="shared" ref="AC2777:AC2840" si="564">IF(R2777&lt;&gt;"",AB2777*AD2777,"")</f>
        <v>128970.03900000002</v>
      </c>
      <c r="AD2777" s="174">
        <v>0.12</v>
      </c>
      <c r="AE2777" s="173">
        <f t="shared" ref="AE2777:AE2840" si="565">IF(Q2777="","",IF(Q2777="Yes",1,0))</f>
        <v>1</v>
      </c>
      <c r="AF2777" s="173" t="str">
        <f>IF(AND(COUNTIFS($J$18:J2777,J2777)=1,AE2777=1),1,"")</f>
        <v/>
      </c>
      <c r="AG2777" s="173" t="str">
        <f>IF(C2777="","",IF(AND(COUNTIFS($J$18:J2777,J2777)=1,C2777&lt;&gt;""),1,""))</f>
        <v/>
      </c>
      <c r="AH2777" s="173" t="str">
        <f>IF(G2777="","",IF(AND(COUNTIFS($J$18:J2777,J2777)=1,G2777&lt;&gt;""),1,""))</f>
        <v/>
      </c>
      <c r="AI2777" s="28">
        <f t="shared" ref="AI2777:AI2840" si="566">IF(P2777="C66 SERVICE","",SUMIFS(AB:AB,F:F,F2777,G:G,G2777,E:E,E2777))</f>
        <v>468573419.10712183</v>
      </c>
      <c r="AJ2777" s="28">
        <f t="shared" ref="AJ2777:AJ2840" si="567">IF(P2777="C66 SERVICE","",SUMIFS(AC:AC,F:F,F2777,G:G,G2777,E:E,E2777))</f>
        <v>55829466.862621114</v>
      </c>
      <c r="AK2777" s="29">
        <f t="shared" ref="AK2777:AK2840" si="568">IF(AJ2777&gt;0,AJ2777/AI2777,"")</f>
        <v>0.11914774629983395</v>
      </c>
      <c r="AL2777" s="25"/>
      <c r="AM2777" s="25"/>
      <c r="AN2777" s="25"/>
      <c r="AO2777" s="25"/>
      <c r="AP2777" s="45" t="str">
        <f t="shared" ref="AP2777:AP2840" si="569">IF(F2777="","",F2777&amp;G2777)</f>
        <v>CancelCancel</v>
      </c>
      <c r="AQ2777" s="45" t="str">
        <f t="shared" ref="AQ2777:AQ2840" si="570">IF(W2777="","",F2777&amp;G2777&amp;W2777)</f>
        <v>CancelCancelJPY</v>
      </c>
    </row>
    <row r="2778" spans="1:43" s="15" customFormat="1">
      <c r="A2778" s="172" t="s">
        <v>171</v>
      </c>
      <c r="B2778" s="172"/>
      <c r="C2778" s="172" t="s">
        <v>171</v>
      </c>
      <c r="D2778" s="57" t="str">
        <f t="shared" si="560"/>
        <v/>
      </c>
      <c r="E2778" s="16" t="s">
        <v>171</v>
      </c>
      <c r="F2778" s="16" t="s">
        <v>171</v>
      </c>
      <c r="G2778" s="172" t="s">
        <v>171</v>
      </c>
      <c r="H2778" s="175"/>
      <c r="I2778" s="57" t="str">
        <f t="shared" si="561"/>
        <v>Cancel</v>
      </c>
      <c r="J2778" s="175" t="s">
        <v>2617</v>
      </c>
      <c r="K2778" s="175" t="s">
        <v>3152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62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76">
        <v>1.1299999999999999</v>
      </c>
      <c r="Z2778" s="26">
        <f t="shared" si="559"/>
        <v>613750</v>
      </c>
      <c r="AA2778" s="16">
        <v>1.135</v>
      </c>
      <c r="AB2778" s="35">
        <f t="shared" si="563"/>
        <v>616465.70796460181</v>
      </c>
      <c r="AC2778" s="27">
        <f t="shared" si="564"/>
        <v>73975.884955752219</v>
      </c>
      <c r="AD2778" s="174">
        <v>0.12</v>
      </c>
      <c r="AE2778" s="173">
        <f t="shared" si="565"/>
        <v>0</v>
      </c>
      <c r="AF2778" s="173" t="str">
        <f>IF(AND(COUNTIFS($J$18:J2778,J2778)=1,AE2778=1),1,"")</f>
        <v/>
      </c>
      <c r="AG2778" s="173">
        <f>IF(C2778="","",IF(AND(COUNTIFS($J$18:J2778,J2778)=1,C2778&lt;&gt;""),1,""))</f>
        <v>1</v>
      </c>
      <c r="AH2778" s="173">
        <f>IF(G2778="","",IF(AND(COUNTIFS($J$18:J2778,J2778)=1,G2778&lt;&gt;""),1,""))</f>
        <v>1</v>
      </c>
      <c r="AI2778" s="28">
        <f t="shared" si="566"/>
        <v>468573419.10712183</v>
      </c>
      <c r="AJ2778" s="28">
        <f t="shared" si="567"/>
        <v>55829466.862621114</v>
      </c>
      <c r="AK2778" s="29">
        <f t="shared" si="568"/>
        <v>0.11914774629983395</v>
      </c>
      <c r="AL2778" s="25"/>
      <c r="AM2778" s="25"/>
      <c r="AN2778" s="25"/>
      <c r="AO2778" s="25"/>
      <c r="AP2778" s="45" t="str">
        <f t="shared" si="569"/>
        <v>CancelCancel</v>
      </c>
      <c r="AQ2778" s="45" t="str">
        <f t="shared" si="570"/>
        <v>CancelCancelRMB</v>
      </c>
    </row>
    <row r="2779" spans="1:43" s="15" customFormat="1">
      <c r="A2779" s="172" t="s">
        <v>171</v>
      </c>
      <c r="B2779" s="172"/>
      <c r="C2779" s="172" t="s">
        <v>171</v>
      </c>
      <c r="D2779" s="57" t="str">
        <f t="shared" si="560"/>
        <v/>
      </c>
      <c r="E2779" s="16" t="s">
        <v>171</v>
      </c>
      <c r="F2779" s="16" t="s">
        <v>171</v>
      </c>
      <c r="G2779" s="172" t="s">
        <v>171</v>
      </c>
      <c r="H2779" s="175"/>
      <c r="I2779" s="57" t="str">
        <f t="shared" si="561"/>
        <v>Cancel</v>
      </c>
      <c r="J2779" s="175" t="s">
        <v>2617</v>
      </c>
      <c r="K2779" s="175" t="s">
        <v>3152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62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76">
        <v>1.1299999999999999</v>
      </c>
      <c r="Z2779" s="26">
        <f t="shared" si="559"/>
        <v>760000</v>
      </c>
      <c r="AA2779" s="16">
        <v>1.135</v>
      </c>
      <c r="AB2779" s="35">
        <f t="shared" si="563"/>
        <v>763362.83185840712</v>
      </c>
      <c r="AC2779" s="27">
        <f t="shared" si="564"/>
        <v>91603.539823008847</v>
      </c>
      <c r="AD2779" s="174">
        <v>0.12</v>
      </c>
      <c r="AE2779" s="173">
        <f t="shared" si="565"/>
        <v>0</v>
      </c>
      <c r="AF2779" s="173" t="str">
        <f>IF(AND(COUNTIFS($J$18:J2779,J2779)=1,AE2779=1),1,"")</f>
        <v/>
      </c>
      <c r="AG2779" s="173" t="str">
        <f>IF(C2779="","",IF(AND(COUNTIFS($J$18:J2779,J2779)=1,C2779&lt;&gt;""),1,""))</f>
        <v/>
      </c>
      <c r="AH2779" s="173" t="str">
        <f>IF(G2779="","",IF(AND(COUNTIFS($J$18:J2779,J2779)=1,G2779&lt;&gt;""),1,""))</f>
        <v/>
      </c>
      <c r="AI2779" s="28">
        <f t="shared" si="566"/>
        <v>468573419.10712183</v>
      </c>
      <c r="AJ2779" s="28">
        <f t="shared" si="567"/>
        <v>55829466.862621114</v>
      </c>
      <c r="AK2779" s="29">
        <f t="shared" si="568"/>
        <v>0.11914774629983395</v>
      </c>
      <c r="AL2779" s="25"/>
      <c r="AM2779" s="25"/>
      <c r="AN2779" s="25"/>
      <c r="AO2779" s="25"/>
      <c r="AP2779" s="45" t="str">
        <f t="shared" si="569"/>
        <v>CancelCancel</v>
      </c>
      <c r="AQ2779" s="45" t="str">
        <f t="shared" si="570"/>
        <v>CancelCancelRMB</v>
      </c>
    </row>
    <row r="2780" spans="1:43" s="15" customFormat="1">
      <c r="A2780" s="172" t="s">
        <v>171</v>
      </c>
      <c r="B2780" s="172"/>
      <c r="C2780" s="172" t="s">
        <v>171</v>
      </c>
      <c r="D2780" s="57" t="str">
        <f t="shared" si="560"/>
        <v/>
      </c>
      <c r="E2780" s="16" t="s">
        <v>171</v>
      </c>
      <c r="F2780" s="16" t="s">
        <v>171</v>
      </c>
      <c r="G2780" s="172" t="s">
        <v>171</v>
      </c>
      <c r="H2780" s="175"/>
      <c r="I2780" s="57" t="str">
        <f t="shared" si="561"/>
        <v>Cancel</v>
      </c>
      <c r="J2780" s="175" t="s">
        <v>2618</v>
      </c>
      <c r="K2780" s="175" t="s">
        <v>3152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62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76">
        <v>1.1299999999999999</v>
      </c>
      <c r="Z2780" s="26">
        <f t="shared" si="559"/>
        <v>613750</v>
      </c>
      <c r="AA2780" s="16">
        <v>1.135</v>
      </c>
      <c r="AB2780" s="35">
        <f t="shared" si="563"/>
        <v>616465.70796460181</v>
      </c>
      <c r="AC2780" s="27">
        <f t="shared" si="564"/>
        <v>73975.884955752219</v>
      </c>
      <c r="AD2780" s="174">
        <v>0.12</v>
      </c>
      <c r="AE2780" s="173">
        <f t="shared" si="565"/>
        <v>0</v>
      </c>
      <c r="AF2780" s="173" t="str">
        <f>IF(AND(COUNTIFS($J$18:J2780,J2780)=1,AE2780=1),1,"")</f>
        <v/>
      </c>
      <c r="AG2780" s="173">
        <f>IF(C2780="","",IF(AND(COUNTIFS($J$18:J2780,J2780)=1,C2780&lt;&gt;""),1,""))</f>
        <v>1</v>
      </c>
      <c r="AH2780" s="173">
        <f>IF(G2780="","",IF(AND(COUNTIFS($J$18:J2780,J2780)=1,G2780&lt;&gt;""),1,""))</f>
        <v>1</v>
      </c>
      <c r="AI2780" s="28">
        <f t="shared" si="566"/>
        <v>468573419.10712183</v>
      </c>
      <c r="AJ2780" s="28">
        <f t="shared" si="567"/>
        <v>55829466.862621114</v>
      </c>
      <c r="AK2780" s="29">
        <f t="shared" si="568"/>
        <v>0.11914774629983395</v>
      </c>
      <c r="AL2780" s="25"/>
      <c r="AM2780" s="25"/>
      <c r="AN2780" s="25"/>
      <c r="AO2780" s="25"/>
      <c r="AP2780" s="45" t="str">
        <f t="shared" si="569"/>
        <v>CancelCancel</v>
      </c>
      <c r="AQ2780" s="45" t="str">
        <f t="shared" si="570"/>
        <v>CancelCancelRMB</v>
      </c>
    </row>
    <row r="2781" spans="1:43" s="15" customFormat="1">
      <c r="A2781" s="172" t="s">
        <v>171</v>
      </c>
      <c r="B2781" s="172"/>
      <c r="C2781" s="172" t="s">
        <v>171</v>
      </c>
      <c r="D2781" s="57" t="str">
        <f t="shared" si="560"/>
        <v/>
      </c>
      <c r="E2781" s="16" t="s">
        <v>171</v>
      </c>
      <c r="F2781" s="16" t="s">
        <v>171</v>
      </c>
      <c r="G2781" s="172" t="s">
        <v>171</v>
      </c>
      <c r="H2781" s="175"/>
      <c r="I2781" s="57" t="str">
        <f t="shared" si="561"/>
        <v>Cancel</v>
      </c>
      <c r="J2781" s="175" t="s">
        <v>2618</v>
      </c>
      <c r="K2781" s="175" t="s">
        <v>3152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62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76">
        <v>1.1299999999999999</v>
      </c>
      <c r="Z2781" s="26">
        <f t="shared" si="559"/>
        <v>1528750</v>
      </c>
      <c r="AA2781" s="16">
        <v>1.135</v>
      </c>
      <c r="AB2781" s="35">
        <f t="shared" si="563"/>
        <v>1535514.3805309734</v>
      </c>
      <c r="AC2781" s="27">
        <f t="shared" si="564"/>
        <v>184261.72566371682</v>
      </c>
      <c r="AD2781" s="174">
        <v>0.12</v>
      </c>
      <c r="AE2781" s="173">
        <f t="shared" si="565"/>
        <v>0</v>
      </c>
      <c r="AF2781" s="173" t="str">
        <f>IF(AND(COUNTIFS($J$18:J2781,J2781)=1,AE2781=1),1,"")</f>
        <v/>
      </c>
      <c r="AG2781" s="173" t="str">
        <f>IF(C2781="","",IF(AND(COUNTIFS($J$18:J2781,J2781)=1,C2781&lt;&gt;""),1,""))</f>
        <v/>
      </c>
      <c r="AH2781" s="173" t="str">
        <f>IF(G2781="","",IF(AND(COUNTIFS($J$18:J2781,J2781)=1,G2781&lt;&gt;""),1,""))</f>
        <v/>
      </c>
      <c r="AI2781" s="28">
        <f t="shared" si="566"/>
        <v>468573419.10712183</v>
      </c>
      <c r="AJ2781" s="28">
        <f t="shared" si="567"/>
        <v>55829466.862621114</v>
      </c>
      <c r="AK2781" s="29">
        <f t="shared" si="568"/>
        <v>0.11914774629983395</v>
      </c>
      <c r="AL2781" s="25"/>
      <c r="AM2781" s="25"/>
      <c r="AN2781" s="25"/>
      <c r="AO2781" s="25"/>
      <c r="AP2781" s="45" t="str">
        <f t="shared" si="569"/>
        <v>CancelCancel</v>
      </c>
      <c r="AQ2781" s="45" t="str">
        <f t="shared" si="570"/>
        <v>CancelCancelRMB</v>
      </c>
    </row>
    <row r="2782" spans="1:43" s="15" customFormat="1">
      <c r="A2782" s="172" t="s">
        <v>171</v>
      </c>
      <c r="B2782" s="172"/>
      <c r="C2782" s="172" t="s">
        <v>171</v>
      </c>
      <c r="D2782" s="57" t="str">
        <f t="shared" si="560"/>
        <v/>
      </c>
      <c r="E2782" s="16" t="s">
        <v>171</v>
      </c>
      <c r="F2782" s="16" t="s">
        <v>171</v>
      </c>
      <c r="G2782" s="172" t="s">
        <v>171</v>
      </c>
      <c r="H2782" s="175"/>
      <c r="I2782" s="57" t="str">
        <f t="shared" si="561"/>
        <v>Cancel</v>
      </c>
      <c r="J2782" s="175" t="s">
        <v>2619</v>
      </c>
      <c r="K2782" s="175" t="s">
        <v>2620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62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76">
        <v>1</v>
      </c>
      <c r="Z2782" s="26">
        <f t="shared" si="559"/>
        <v>9000000</v>
      </c>
      <c r="AA2782" s="16">
        <v>7.17E-2</v>
      </c>
      <c r="AB2782" s="35">
        <f t="shared" si="563"/>
        <v>645300</v>
      </c>
      <c r="AC2782" s="27">
        <f t="shared" si="564"/>
        <v>77436</v>
      </c>
      <c r="AD2782" s="174">
        <v>0.12</v>
      </c>
      <c r="AE2782" s="173">
        <f t="shared" si="565"/>
        <v>0</v>
      </c>
      <c r="AF2782" s="173" t="str">
        <f>IF(AND(COUNTIFS($J$18:J2782,J2782)=1,AE2782=1),1,"")</f>
        <v/>
      </c>
      <c r="AG2782" s="173">
        <f>IF(C2782="","",IF(AND(COUNTIFS($J$18:J2782,J2782)=1,C2782&lt;&gt;""),1,""))</f>
        <v>1</v>
      </c>
      <c r="AH2782" s="173">
        <f>IF(G2782="","",IF(AND(COUNTIFS($J$18:J2782,J2782)=1,G2782&lt;&gt;""),1,""))</f>
        <v>1</v>
      </c>
      <c r="AI2782" s="28">
        <f t="shared" si="566"/>
        <v>468573419.10712183</v>
      </c>
      <c r="AJ2782" s="28">
        <f t="shared" si="567"/>
        <v>55829466.862621114</v>
      </c>
      <c r="AK2782" s="29">
        <f t="shared" si="568"/>
        <v>0.11914774629983395</v>
      </c>
      <c r="AL2782" s="25"/>
      <c r="AM2782" s="25"/>
      <c r="AN2782" s="25"/>
      <c r="AO2782" s="25"/>
      <c r="AP2782" s="45" t="str">
        <f t="shared" si="569"/>
        <v>CancelCancel</v>
      </c>
      <c r="AQ2782" s="45" t="str">
        <f t="shared" si="570"/>
        <v>CancelCancelJPY</v>
      </c>
    </row>
    <row r="2783" spans="1:43" s="15" customFormat="1">
      <c r="A2783" s="172" t="s">
        <v>171</v>
      </c>
      <c r="B2783" s="172"/>
      <c r="C2783" s="172" t="s">
        <v>171</v>
      </c>
      <c r="D2783" s="57" t="str">
        <f t="shared" si="560"/>
        <v/>
      </c>
      <c r="E2783" s="16" t="s">
        <v>171</v>
      </c>
      <c r="F2783" s="16" t="s">
        <v>171</v>
      </c>
      <c r="G2783" s="172" t="s">
        <v>171</v>
      </c>
      <c r="H2783" s="175"/>
      <c r="I2783" s="57" t="str">
        <f t="shared" si="561"/>
        <v>Cancel</v>
      </c>
      <c r="J2783" s="175" t="s">
        <v>2619</v>
      </c>
      <c r="K2783" s="175" t="s">
        <v>2620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62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76">
        <v>1</v>
      </c>
      <c r="Z2783" s="26">
        <f t="shared" si="559"/>
        <v>9000000</v>
      </c>
      <c r="AA2783" s="16">
        <v>7.17E-2</v>
      </c>
      <c r="AB2783" s="35">
        <f t="shared" si="563"/>
        <v>645300</v>
      </c>
      <c r="AC2783" s="27">
        <f t="shared" si="564"/>
        <v>77436</v>
      </c>
      <c r="AD2783" s="174">
        <v>0.12</v>
      </c>
      <c r="AE2783" s="173">
        <f t="shared" si="565"/>
        <v>0</v>
      </c>
      <c r="AF2783" s="173" t="str">
        <f>IF(AND(COUNTIFS($J$18:J2783,J2783)=1,AE2783=1),1,"")</f>
        <v/>
      </c>
      <c r="AG2783" s="173" t="str">
        <f>IF(C2783="","",IF(AND(COUNTIFS($J$18:J2783,J2783)=1,C2783&lt;&gt;""),1,""))</f>
        <v/>
      </c>
      <c r="AH2783" s="173" t="str">
        <f>IF(G2783="","",IF(AND(COUNTIFS($J$18:J2783,J2783)=1,G2783&lt;&gt;""),1,""))</f>
        <v/>
      </c>
      <c r="AI2783" s="28">
        <f t="shared" si="566"/>
        <v>468573419.10712183</v>
      </c>
      <c r="AJ2783" s="28">
        <f t="shared" si="567"/>
        <v>55829466.862621114</v>
      </c>
      <c r="AK2783" s="29">
        <f t="shared" si="568"/>
        <v>0.11914774629983395</v>
      </c>
      <c r="AL2783" s="25"/>
      <c r="AM2783" s="25"/>
      <c r="AN2783" s="25"/>
      <c r="AO2783" s="25"/>
      <c r="AP2783" s="45" t="str">
        <f t="shared" si="569"/>
        <v>CancelCancel</v>
      </c>
      <c r="AQ2783" s="45" t="str">
        <f t="shared" si="570"/>
        <v>CancelCancelJPY</v>
      </c>
    </row>
    <row r="2784" spans="1:43" s="15" customFormat="1">
      <c r="A2784" s="172" t="s">
        <v>171</v>
      </c>
      <c r="B2784" s="172"/>
      <c r="C2784" s="172" t="s">
        <v>171</v>
      </c>
      <c r="D2784" s="57" t="str">
        <f t="shared" si="560"/>
        <v/>
      </c>
      <c r="E2784" s="16" t="s">
        <v>171</v>
      </c>
      <c r="F2784" s="16" t="s">
        <v>171</v>
      </c>
      <c r="G2784" s="172" t="s">
        <v>171</v>
      </c>
      <c r="H2784" s="175"/>
      <c r="I2784" s="57" t="str">
        <f t="shared" si="561"/>
        <v>Cancel</v>
      </c>
      <c r="J2784" s="175" t="s">
        <v>2619</v>
      </c>
      <c r="K2784" s="175" t="s">
        <v>2620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62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76">
        <v>1</v>
      </c>
      <c r="Z2784" s="26">
        <f t="shared" si="559"/>
        <v>13275000</v>
      </c>
      <c r="AA2784" s="16">
        <v>7.1599999999999997E-2</v>
      </c>
      <c r="AB2784" s="35">
        <f t="shared" si="563"/>
        <v>950490</v>
      </c>
      <c r="AC2784" s="27">
        <f t="shared" si="564"/>
        <v>114058.8</v>
      </c>
      <c r="AD2784" s="174">
        <v>0.12</v>
      </c>
      <c r="AE2784" s="173">
        <f t="shared" si="565"/>
        <v>0</v>
      </c>
      <c r="AF2784" s="173" t="str">
        <f>IF(AND(COUNTIFS($J$18:J2784,J2784)=1,AE2784=1),1,"")</f>
        <v/>
      </c>
      <c r="AG2784" s="173" t="str">
        <f>IF(C2784="","",IF(AND(COUNTIFS($J$18:J2784,J2784)=1,C2784&lt;&gt;""),1,""))</f>
        <v/>
      </c>
      <c r="AH2784" s="173" t="str">
        <f>IF(G2784="","",IF(AND(COUNTIFS($J$18:J2784,J2784)=1,G2784&lt;&gt;""),1,""))</f>
        <v/>
      </c>
      <c r="AI2784" s="28">
        <f t="shared" si="566"/>
        <v>468573419.10712183</v>
      </c>
      <c r="AJ2784" s="28">
        <f t="shared" si="567"/>
        <v>55829466.862621114</v>
      </c>
      <c r="AK2784" s="29">
        <f t="shared" si="568"/>
        <v>0.11914774629983395</v>
      </c>
      <c r="AL2784" s="25"/>
      <c r="AM2784" s="25"/>
      <c r="AN2784" s="25"/>
      <c r="AO2784" s="25"/>
      <c r="AP2784" s="45" t="str">
        <f t="shared" si="569"/>
        <v>CancelCancel</v>
      </c>
      <c r="AQ2784" s="45" t="str">
        <f t="shared" si="570"/>
        <v>CancelCancelJPY</v>
      </c>
    </row>
    <row r="2785" spans="1:43" s="15" customFormat="1">
      <c r="A2785" s="172" t="s">
        <v>171</v>
      </c>
      <c r="B2785" s="172"/>
      <c r="C2785" s="172" t="s">
        <v>171</v>
      </c>
      <c r="D2785" s="57" t="str">
        <f t="shared" si="560"/>
        <v/>
      </c>
      <c r="E2785" s="16" t="s">
        <v>171</v>
      </c>
      <c r="F2785" s="16" t="s">
        <v>171</v>
      </c>
      <c r="G2785" s="172" t="s">
        <v>171</v>
      </c>
      <c r="H2785" s="175"/>
      <c r="I2785" s="57" t="str">
        <f t="shared" si="561"/>
        <v>Cancel</v>
      </c>
      <c r="J2785" s="175" t="s">
        <v>2619</v>
      </c>
      <c r="K2785" s="175" t="s">
        <v>2620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62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76">
        <v>1</v>
      </c>
      <c r="Z2785" s="26">
        <f t="shared" si="559"/>
        <v>13275000</v>
      </c>
      <c r="AA2785" s="16">
        <v>7.17E-2</v>
      </c>
      <c r="AB2785" s="35">
        <f t="shared" si="563"/>
        <v>951817.5</v>
      </c>
      <c r="AC2785" s="27">
        <f t="shared" si="564"/>
        <v>114218.09999999999</v>
      </c>
      <c r="AD2785" s="174">
        <v>0.12</v>
      </c>
      <c r="AE2785" s="173">
        <f t="shared" si="565"/>
        <v>0</v>
      </c>
      <c r="AF2785" s="173" t="str">
        <f>IF(AND(COUNTIFS($J$18:J2785,J2785)=1,AE2785=1),1,"")</f>
        <v/>
      </c>
      <c r="AG2785" s="173" t="str">
        <f>IF(C2785="","",IF(AND(COUNTIFS($J$18:J2785,J2785)=1,C2785&lt;&gt;""),1,""))</f>
        <v/>
      </c>
      <c r="AH2785" s="173" t="str">
        <f>IF(G2785="","",IF(AND(COUNTIFS($J$18:J2785,J2785)=1,G2785&lt;&gt;""),1,""))</f>
        <v/>
      </c>
      <c r="AI2785" s="28">
        <f t="shared" si="566"/>
        <v>468573419.10712183</v>
      </c>
      <c r="AJ2785" s="28">
        <f t="shared" si="567"/>
        <v>55829466.862621114</v>
      </c>
      <c r="AK2785" s="29">
        <f t="shared" si="568"/>
        <v>0.11914774629983395</v>
      </c>
      <c r="AL2785" s="25"/>
      <c r="AM2785" s="25"/>
      <c r="AN2785" s="25"/>
      <c r="AO2785" s="25"/>
      <c r="AP2785" s="45" t="str">
        <f t="shared" si="569"/>
        <v>CancelCancel</v>
      </c>
      <c r="AQ2785" s="45" t="str">
        <f t="shared" si="570"/>
        <v>CancelCancelJPY</v>
      </c>
    </row>
    <row r="2786" spans="1:43" s="15" customFormat="1">
      <c r="A2786" s="172" t="s">
        <v>171</v>
      </c>
      <c r="B2786" s="172"/>
      <c r="C2786" s="172" t="s">
        <v>171</v>
      </c>
      <c r="D2786" s="57" t="str">
        <f t="shared" si="560"/>
        <v/>
      </c>
      <c r="E2786" s="16" t="s">
        <v>171</v>
      </c>
      <c r="F2786" s="16" t="s">
        <v>171</v>
      </c>
      <c r="G2786" s="172" t="s">
        <v>171</v>
      </c>
      <c r="H2786" s="175"/>
      <c r="I2786" s="57" t="str">
        <f t="shared" si="561"/>
        <v>Cancel</v>
      </c>
      <c r="J2786" s="175" t="s">
        <v>2621</v>
      </c>
      <c r="K2786" s="175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62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76">
        <v>1</v>
      </c>
      <c r="Z2786" s="26">
        <f t="shared" si="559"/>
        <v>9000000</v>
      </c>
      <c r="AA2786" s="16">
        <v>7.1599999999999997E-2</v>
      </c>
      <c r="AB2786" s="35">
        <f t="shared" si="563"/>
        <v>644400</v>
      </c>
      <c r="AC2786" s="27">
        <f t="shared" si="564"/>
        <v>77328</v>
      </c>
      <c r="AD2786" s="174">
        <v>0.12</v>
      </c>
      <c r="AE2786" s="173">
        <f t="shared" si="565"/>
        <v>1</v>
      </c>
      <c r="AF2786" s="173">
        <f>IF(AND(COUNTIFS($J$18:J2786,J2786)=1,AE2786=1),1,"")</f>
        <v>1</v>
      </c>
      <c r="AG2786" s="173">
        <f>IF(C2786="","",IF(AND(COUNTIFS($J$18:J2786,J2786)=1,C2786&lt;&gt;""),1,""))</f>
        <v>1</v>
      </c>
      <c r="AH2786" s="173">
        <f>IF(G2786="","",IF(AND(COUNTIFS($J$18:J2786,J2786)=1,G2786&lt;&gt;""),1,""))</f>
        <v>1</v>
      </c>
      <c r="AI2786" s="28">
        <f t="shared" si="566"/>
        <v>468573419.10712183</v>
      </c>
      <c r="AJ2786" s="28">
        <f t="shared" si="567"/>
        <v>55829466.862621114</v>
      </c>
      <c r="AK2786" s="29">
        <f t="shared" si="568"/>
        <v>0.11914774629983395</v>
      </c>
      <c r="AL2786" s="25"/>
      <c r="AM2786" s="25"/>
      <c r="AN2786" s="25"/>
      <c r="AO2786" s="25"/>
      <c r="AP2786" s="45" t="str">
        <f t="shared" si="569"/>
        <v>CancelCancel</v>
      </c>
      <c r="AQ2786" s="45" t="str">
        <f t="shared" si="570"/>
        <v>CancelCancelJPY</v>
      </c>
    </row>
    <row r="2787" spans="1:43" s="15" customFormat="1">
      <c r="A2787" s="172" t="s">
        <v>171</v>
      </c>
      <c r="B2787" s="172"/>
      <c r="C2787" s="172" t="s">
        <v>171</v>
      </c>
      <c r="D2787" s="57" t="str">
        <f t="shared" si="560"/>
        <v/>
      </c>
      <c r="E2787" s="16" t="s">
        <v>171</v>
      </c>
      <c r="F2787" s="16" t="s">
        <v>171</v>
      </c>
      <c r="G2787" s="172" t="s">
        <v>171</v>
      </c>
      <c r="H2787" s="175"/>
      <c r="I2787" s="57" t="str">
        <f t="shared" si="561"/>
        <v>Cancel</v>
      </c>
      <c r="J2787" s="175" t="s">
        <v>2621</v>
      </c>
      <c r="K2787" s="175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62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76">
        <v>1</v>
      </c>
      <c r="Z2787" s="26">
        <f t="shared" si="559"/>
        <v>13500000</v>
      </c>
      <c r="AA2787" s="16">
        <v>7.1599999999999997E-2</v>
      </c>
      <c r="AB2787" s="35">
        <f t="shared" si="563"/>
        <v>966600</v>
      </c>
      <c r="AC2787" s="27">
        <f t="shared" si="564"/>
        <v>115992</v>
      </c>
      <c r="AD2787" s="174">
        <v>0.12</v>
      </c>
      <c r="AE2787" s="173">
        <f t="shared" si="565"/>
        <v>1</v>
      </c>
      <c r="AF2787" s="173" t="str">
        <f>IF(AND(COUNTIFS($J$18:J2787,J2787)=1,AE2787=1),1,"")</f>
        <v/>
      </c>
      <c r="AG2787" s="173" t="str">
        <f>IF(C2787="","",IF(AND(COUNTIFS($J$18:J2787,J2787)=1,C2787&lt;&gt;""),1,""))</f>
        <v/>
      </c>
      <c r="AH2787" s="173" t="str">
        <f>IF(G2787="","",IF(AND(COUNTIFS($J$18:J2787,J2787)=1,G2787&lt;&gt;""),1,""))</f>
        <v/>
      </c>
      <c r="AI2787" s="28">
        <f t="shared" si="566"/>
        <v>468573419.10712183</v>
      </c>
      <c r="AJ2787" s="28">
        <f t="shared" si="567"/>
        <v>55829466.862621114</v>
      </c>
      <c r="AK2787" s="29">
        <f t="shared" si="568"/>
        <v>0.11914774629983395</v>
      </c>
      <c r="AL2787" s="25"/>
      <c r="AM2787" s="25"/>
      <c r="AN2787" s="25"/>
      <c r="AO2787" s="25"/>
      <c r="AP2787" s="45" t="str">
        <f t="shared" si="569"/>
        <v>CancelCancel</v>
      </c>
      <c r="AQ2787" s="45" t="str">
        <f t="shared" si="570"/>
        <v>CancelCancelJPY</v>
      </c>
    </row>
    <row r="2788" spans="1:43" s="15" customFormat="1">
      <c r="A2788" s="172" t="s">
        <v>171</v>
      </c>
      <c r="B2788" s="172"/>
      <c r="C2788" s="172" t="s">
        <v>171</v>
      </c>
      <c r="D2788" s="57" t="str">
        <f t="shared" si="560"/>
        <v/>
      </c>
      <c r="E2788" s="16" t="s">
        <v>171</v>
      </c>
      <c r="F2788" s="16" t="s">
        <v>171</v>
      </c>
      <c r="G2788" s="172" t="s">
        <v>171</v>
      </c>
      <c r="H2788" s="175"/>
      <c r="I2788" s="57" t="str">
        <f t="shared" si="561"/>
        <v>Cancel</v>
      </c>
      <c r="J2788" s="175" t="s">
        <v>2621</v>
      </c>
      <c r="K2788" s="175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62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76">
        <v>1</v>
      </c>
      <c r="Z2788" s="26">
        <f t="shared" si="559"/>
        <v>13500000</v>
      </c>
      <c r="AA2788" s="16">
        <v>7.1599999999999997E-2</v>
      </c>
      <c r="AB2788" s="35">
        <f t="shared" si="563"/>
        <v>966600</v>
      </c>
      <c r="AC2788" s="27">
        <f t="shared" si="564"/>
        <v>115992</v>
      </c>
      <c r="AD2788" s="174">
        <v>0.12</v>
      </c>
      <c r="AE2788" s="173">
        <f t="shared" si="565"/>
        <v>1</v>
      </c>
      <c r="AF2788" s="173" t="str">
        <f>IF(AND(COUNTIFS($J$18:J2788,J2788)=1,AE2788=1),1,"")</f>
        <v/>
      </c>
      <c r="AG2788" s="173" t="str">
        <f>IF(C2788="","",IF(AND(COUNTIFS($J$18:J2788,J2788)=1,C2788&lt;&gt;""),1,""))</f>
        <v/>
      </c>
      <c r="AH2788" s="173" t="str">
        <f>IF(G2788="","",IF(AND(COUNTIFS($J$18:J2788,J2788)=1,G2788&lt;&gt;""),1,""))</f>
        <v/>
      </c>
      <c r="AI2788" s="28">
        <f t="shared" si="566"/>
        <v>468573419.10712183</v>
      </c>
      <c r="AJ2788" s="28">
        <f t="shared" si="567"/>
        <v>55829466.862621114</v>
      </c>
      <c r="AK2788" s="29">
        <f t="shared" si="568"/>
        <v>0.11914774629983395</v>
      </c>
      <c r="AL2788" s="25"/>
      <c r="AM2788" s="25"/>
      <c r="AN2788" s="25"/>
      <c r="AO2788" s="25"/>
      <c r="AP2788" s="45" t="str">
        <f t="shared" si="569"/>
        <v>CancelCancel</v>
      </c>
      <c r="AQ2788" s="45" t="str">
        <f t="shared" si="570"/>
        <v>CancelCancelJPY</v>
      </c>
    </row>
    <row r="2789" spans="1:43" s="15" customFormat="1">
      <c r="A2789" s="172" t="s">
        <v>171</v>
      </c>
      <c r="B2789" s="172"/>
      <c r="C2789" s="172" t="s">
        <v>171</v>
      </c>
      <c r="D2789" s="57" t="str">
        <f t="shared" si="560"/>
        <v/>
      </c>
      <c r="E2789" s="16" t="s">
        <v>171</v>
      </c>
      <c r="F2789" s="16" t="s">
        <v>171</v>
      </c>
      <c r="G2789" s="172" t="s">
        <v>171</v>
      </c>
      <c r="H2789" s="175"/>
      <c r="I2789" s="57" t="str">
        <f t="shared" si="561"/>
        <v>Cancel</v>
      </c>
      <c r="J2789" s="175" t="s">
        <v>2592</v>
      </c>
      <c r="K2789" s="175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62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76">
        <v>1</v>
      </c>
      <c r="Z2789" s="26">
        <f t="shared" si="559"/>
        <v>12650000</v>
      </c>
      <c r="AA2789" s="16">
        <v>7.3499999999999996E-2</v>
      </c>
      <c r="AB2789" s="35">
        <f t="shared" si="563"/>
        <v>929775</v>
      </c>
      <c r="AC2789" s="27">
        <f t="shared" si="564"/>
        <v>111573</v>
      </c>
      <c r="AD2789" s="174">
        <v>0.12</v>
      </c>
      <c r="AE2789" s="173">
        <f t="shared" si="565"/>
        <v>0</v>
      </c>
      <c r="AF2789" s="173" t="str">
        <f>IF(AND(COUNTIFS($J$18:J2789,J2789)=1,AE2789=1),1,"")</f>
        <v/>
      </c>
      <c r="AG2789" s="173" t="str">
        <f>IF(C2789="","",IF(AND(COUNTIFS($J$18:J2789,J2789)=1,C2789&lt;&gt;""),1,""))</f>
        <v/>
      </c>
      <c r="AH2789" s="173" t="str">
        <f>IF(G2789="","",IF(AND(COUNTIFS($J$18:J2789,J2789)=1,G2789&lt;&gt;""),1,""))</f>
        <v/>
      </c>
      <c r="AI2789" s="28">
        <f t="shared" si="566"/>
        <v>468573419.10712183</v>
      </c>
      <c r="AJ2789" s="28">
        <f t="shared" si="567"/>
        <v>55829466.862621114</v>
      </c>
      <c r="AK2789" s="29">
        <f t="shared" si="568"/>
        <v>0.11914774629983395</v>
      </c>
      <c r="AL2789" s="25"/>
      <c r="AM2789" s="25"/>
      <c r="AN2789" s="25"/>
      <c r="AO2789" s="25"/>
      <c r="AP2789" s="45" t="str">
        <f t="shared" si="569"/>
        <v>CancelCancel</v>
      </c>
      <c r="AQ2789" s="45" t="str">
        <f t="shared" si="570"/>
        <v>CancelCancelJPY</v>
      </c>
    </row>
    <row r="2790" spans="1:43" s="15" customFormat="1">
      <c r="A2790" s="172" t="s">
        <v>171</v>
      </c>
      <c r="B2790" s="172"/>
      <c r="C2790" s="172" t="s">
        <v>171</v>
      </c>
      <c r="D2790" s="57" t="str">
        <f t="shared" si="560"/>
        <v/>
      </c>
      <c r="E2790" s="16" t="s">
        <v>171</v>
      </c>
      <c r="F2790" s="16" t="s">
        <v>171</v>
      </c>
      <c r="G2790" s="172" t="s">
        <v>171</v>
      </c>
      <c r="H2790" s="175"/>
      <c r="I2790" s="57" t="str">
        <f t="shared" si="561"/>
        <v>Cancel</v>
      </c>
      <c r="J2790" s="175" t="s">
        <v>2592</v>
      </c>
      <c r="K2790" s="175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62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76">
        <v>1</v>
      </c>
      <c r="Z2790" s="26">
        <f t="shared" si="559"/>
        <v>12650000</v>
      </c>
      <c r="AA2790" s="16">
        <v>7.3499999999999996E-2</v>
      </c>
      <c r="AB2790" s="35">
        <f t="shared" si="563"/>
        <v>929775</v>
      </c>
      <c r="AC2790" s="27">
        <f t="shared" si="564"/>
        <v>111573</v>
      </c>
      <c r="AD2790" s="174">
        <v>0.12</v>
      </c>
      <c r="AE2790" s="173">
        <f t="shared" si="565"/>
        <v>0</v>
      </c>
      <c r="AF2790" s="173" t="str">
        <f>IF(AND(COUNTIFS($J$18:J2790,J2790)=1,AE2790=1),1,"")</f>
        <v/>
      </c>
      <c r="AG2790" s="173" t="str">
        <f>IF(C2790="","",IF(AND(COUNTIFS($J$18:J2790,J2790)=1,C2790&lt;&gt;""),1,""))</f>
        <v/>
      </c>
      <c r="AH2790" s="173" t="str">
        <f>IF(G2790="","",IF(AND(COUNTIFS($J$18:J2790,J2790)=1,G2790&lt;&gt;""),1,""))</f>
        <v/>
      </c>
      <c r="AI2790" s="28">
        <f t="shared" si="566"/>
        <v>468573419.10712183</v>
      </c>
      <c r="AJ2790" s="28">
        <f t="shared" si="567"/>
        <v>55829466.862621114</v>
      </c>
      <c r="AK2790" s="29">
        <f t="shared" si="568"/>
        <v>0.11914774629983395</v>
      </c>
      <c r="AL2790" s="25"/>
      <c r="AM2790" s="25"/>
      <c r="AN2790" s="25"/>
      <c r="AO2790" s="25"/>
      <c r="AP2790" s="45" t="str">
        <f t="shared" si="569"/>
        <v>CancelCancel</v>
      </c>
      <c r="AQ2790" s="45" t="str">
        <f t="shared" si="570"/>
        <v>CancelCancelJPY</v>
      </c>
    </row>
    <row r="2791" spans="1:43" s="15" customFormat="1">
      <c r="A2791" s="172" t="s">
        <v>171</v>
      </c>
      <c r="B2791" s="172"/>
      <c r="C2791" s="172" t="s">
        <v>171</v>
      </c>
      <c r="D2791" s="57" t="str">
        <f t="shared" si="560"/>
        <v/>
      </c>
      <c r="E2791" s="16" t="s">
        <v>171</v>
      </c>
      <c r="F2791" s="16" t="s">
        <v>171</v>
      </c>
      <c r="G2791" s="172" t="s">
        <v>171</v>
      </c>
      <c r="H2791" s="175"/>
      <c r="I2791" s="57" t="str">
        <f t="shared" si="561"/>
        <v>Cancel</v>
      </c>
      <c r="J2791" s="175" t="s">
        <v>2592</v>
      </c>
      <c r="K2791" s="175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62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76">
        <v>1</v>
      </c>
      <c r="Z2791" s="26">
        <f t="shared" si="559"/>
        <v>12650000</v>
      </c>
      <c r="AA2791" s="16">
        <v>7.3499999999999996E-2</v>
      </c>
      <c r="AB2791" s="35">
        <f t="shared" si="563"/>
        <v>929775</v>
      </c>
      <c r="AC2791" s="27">
        <f t="shared" si="564"/>
        <v>111573</v>
      </c>
      <c r="AD2791" s="174">
        <v>0.12</v>
      </c>
      <c r="AE2791" s="173">
        <f t="shared" si="565"/>
        <v>0</v>
      </c>
      <c r="AF2791" s="173" t="str">
        <f>IF(AND(COUNTIFS($J$18:J2791,J2791)=1,AE2791=1),1,"")</f>
        <v/>
      </c>
      <c r="AG2791" s="173" t="str">
        <f>IF(C2791="","",IF(AND(COUNTIFS($J$18:J2791,J2791)=1,C2791&lt;&gt;""),1,""))</f>
        <v/>
      </c>
      <c r="AH2791" s="173" t="str">
        <f>IF(G2791="","",IF(AND(COUNTIFS($J$18:J2791,J2791)=1,G2791&lt;&gt;""),1,""))</f>
        <v/>
      </c>
      <c r="AI2791" s="28">
        <f t="shared" si="566"/>
        <v>468573419.10712183</v>
      </c>
      <c r="AJ2791" s="28">
        <f t="shared" si="567"/>
        <v>55829466.862621114</v>
      </c>
      <c r="AK2791" s="29">
        <f t="shared" si="568"/>
        <v>0.11914774629983395</v>
      </c>
      <c r="AL2791" s="25"/>
      <c r="AM2791" s="25"/>
      <c r="AN2791" s="25"/>
      <c r="AO2791" s="25"/>
      <c r="AP2791" s="45" t="str">
        <f t="shared" si="569"/>
        <v>CancelCancel</v>
      </c>
      <c r="AQ2791" s="45" t="str">
        <f t="shared" si="570"/>
        <v>CancelCancelJPY</v>
      </c>
    </row>
    <row r="2792" spans="1:43" s="15" customFormat="1">
      <c r="A2792" s="172" t="s">
        <v>171</v>
      </c>
      <c r="B2792" s="172"/>
      <c r="C2792" s="172" t="s">
        <v>171</v>
      </c>
      <c r="D2792" s="57" t="str">
        <f t="shared" si="560"/>
        <v/>
      </c>
      <c r="E2792" s="16" t="s">
        <v>171</v>
      </c>
      <c r="F2792" s="16" t="s">
        <v>171</v>
      </c>
      <c r="G2792" s="172" t="s">
        <v>171</v>
      </c>
      <c r="H2792" s="175"/>
      <c r="I2792" s="57" t="str">
        <f t="shared" si="561"/>
        <v>Cancel</v>
      </c>
      <c r="J2792" s="175" t="s">
        <v>2592</v>
      </c>
      <c r="K2792" s="175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62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76">
        <v>1</v>
      </c>
      <c r="Z2792" s="26">
        <f t="shared" si="559"/>
        <v>12650000</v>
      </c>
      <c r="AA2792" s="16">
        <v>7.3499999999999996E-2</v>
      </c>
      <c r="AB2792" s="35">
        <f t="shared" si="563"/>
        <v>929775</v>
      </c>
      <c r="AC2792" s="27">
        <f t="shared" si="564"/>
        <v>111573</v>
      </c>
      <c r="AD2792" s="174">
        <v>0.12</v>
      </c>
      <c r="AE2792" s="173">
        <f t="shared" si="565"/>
        <v>0</v>
      </c>
      <c r="AF2792" s="173" t="str">
        <f>IF(AND(COUNTIFS($J$18:J2792,J2792)=1,AE2792=1),1,"")</f>
        <v/>
      </c>
      <c r="AG2792" s="173" t="str">
        <f>IF(C2792="","",IF(AND(COUNTIFS($J$18:J2792,J2792)=1,C2792&lt;&gt;""),1,""))</f>
        <v/>
      </c>
      <c r="AH2792" s="173" t="str">
        <f>IF(G2792="","",IF(AND(COUNTIFS($J$18:J2792,J2792)=1,G2792&lt;&gt;""),1,""))</f>
        <v/>
      </c>
      <c r="AI2792" s="28">
        <f t="shared" si="566"/>
        <v>468573419.10712183</v>
      </c>
      <c r="AJ2792" s="28">
        <f t="shared" si="567"/>
        <v>55829466.862621114</v>
      </c>
      <c r="AK2792" s="29">
        <f t="shared" si="568"/>
        <v>0.11914774629983395</v>
      </c>
      <c r="AL2792" s="25"/>
      <c r="AM2792" s="25"/>
      <c r="AN2792" s="25"/>
      <c r="AO2792" s="25"/>
      <c r="AP2792" s="45" t="str">
        <f t="shared" si="569"/>
        <v>CancelCancel</v>
      </c>
      <c r="AQ2792" s="45" t="str">
        <f t="shared" si="570"/>
        <v>CancelCancelJPY</v>
      </c>
    </row>
    <row r="2793" spans="1:43" s="15" customFormat="1">
      <c r="A2793" s="172" t="s">
        <v>171</v>
      </c>
      <c r="B2793" s="172"/>
      <c r="C2793" s="172" t="s">
        <v>171</v>
      </c>
      <c r="D2793" s="57" t="str">
        <f t="shared" si="560"/>
        <v/>
      </c>
      <c r="E2793" s="16" t="s">
        <v>171</v>
      </c>
      <c r="F2793" s="16" t="s">
        <v>171</v>
      </c>
      <c r="G2793" s="172" t="s">
        <v>171</v>
      </c>
      <c r="H2793" s="175"/>
      <c r="I2793" s="57" t="str">
        <f t="shared" si="561"/>
        <v>Cancel</v>
      </c>
      <c r="J2793" s="175" t="s">
        <v>2592</v>
      </c>
      <c r="K2793" s="175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62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76">
        <v>1</v>
      </c>
      <c r="Z2793" s="26">
        <f t="shared" si="559"/>
        <v>12650000</v>
      </c>
      <c r="AA2793" s="16">
        <v>7.3499999999999996E-2</v>
      </c>
      <c r="AB2793" s="35">
        <f t="shared" si="563"/>
        <v>929775</v>
      </c>
      <c r="AC2793" s="27">
        <f t="shared" si="564"/>
        <v>111573</v>
      </c>
      <c r="AD2793" s="174">
        <v>0.12</v>
      </c>
      <c r="AE2793" s="173">
        <f t="shared" si="565"/>
        <v>0</v>
      </c>
      <c r="AF2793" s="173" t="str">
        <f>IF(AND(COUNTIFS($J$18:J2793,J2793)=1,AE2793=1),1,"")</f>
        <v/>
      </c>
      <c r="AG2793" s="173" t="str">
        <f>IF(C2793="","",IF(AND(COUNTIFS($J$18:J2793,J2793)=1,C2793&lt;&gt;""),1,""))</f>
        <v/>
      </c>
      <c r="AH2793" s="173" t="str">
        <f>IF(G2793="","",IF(AND(COUNTIFS($J$18:J2793,J2793)=1,G2793&lt;&gt;""),1,""))</f>
        <v/>
      </c>
      <c r="AI2793" s="28">
        <f t="shared" si="566"/>
        <v>468573419.10712183</v>
      </c>
      <c r="AJ2793" s="28">
        <f t="shared" si="567"/>
        <v>55829466.862621114</v>
      </c>
      <c r="AK2793" s="29">
        <f t="shared" si="568"/>
        <v>0.11914774629983395</v>
      </c>
      <c r="AL2793" s="25"/>
      <c r="AM2793" s="25"/>
      <c r="AN2793" s="25"/>
      <c r="AO2793" s="25"/>
      <c r="AP2793" s="45" t="str">
        <f t="shared" si="569"/>
        <v>CancelCancel</v>
      </c>
      <c r="AQ2793" s="45" t="str">
        <f t="shared" si="570"/>
        <v>CancelCancelJPY</v>
      </c>
    </row>
    <row r="2794" spans="1:43" s="15" customFormat="1">
      <c r="A2794" s="172" t="s">
        <v>171</v>
      </c>
      <c r="B2794" s="172"/>
      <c r="C2794" s="172" t="s">
        <v>171</v>
      </c>
      <c r="D2794" s="57" t="str">
        <f t="shared" si="560"/>
        <v/>
      </c>
      <c r="E2794" s="16" t="s">
        <v>171</v>
      </c>
      <c r="F2794" s="16" t="s">
        <v>171</v>
      </c>
      <c r="G2794" s="172" t="s">
        <v>171</v>
      </c>
      <c r="H2794" s="175"/>
      <c r="I2794" s="57" t="str">
        <f t="shared" si="561"/>
        <v>Cancel</v>
      </c>
      <c r="J2794" s="175" t="s">
        <v>2622</v>
      </c>
      <c r="K2794" s="175" t="s">
        <v>2623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62"/>
        <v>MAIN UNIT</v>
      </c>
      <c r="Q2794" s="16" t="s">
        <v>598</v>
      </c>
      <c r="R2794" s="16" t="s">
        <v>243</v>
      </c>
      <c r="S2794" s="16" t="s">
        <v>244</v>
      </c>
      <c r="T2794" s="16" t="s">
        <v>2624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76">
        <v>1</v>
      </c>
      <c r="Z2794" s="26">
        <f t="shared" si="559"/>
        <v>9100000</v>
      </c>
      <c r="AA2794" s="16">
        <v>7.5200000000000003E-2</v>
      </c>
      <c r="AB2794" s="35">
        <f t="shared" si="563"/>
        <v>684320</v>
      </c>
      <c r="AC2794" s="27">
        <f t="shared" si="564"/>
        <v>82118.399999999994</v>
      </c>
      <c r="AD2794" s="174">
        <v>0.12</v>
      </c>
      <c r="AE2794" s="173">
        <f t="shared" si="565"/>
        <v>0</v>
      </c>
      <c r="AF2794" s="173" t="str">
        <f>IF(AND(COUNTIFS($J$18:J2794,J2794)=1,AE2794=1),1,"")</f>
        <v/>
      </c>
      <c r="AG2794" s="173">
        <f>IF(C2794="","",IF(AND(COUNTIFS($J$18:J2794,J2794)=1,C2794&lt;&gt;""),1,""))</f>
        <v>1</v>
      </c>
      <c r="AH2794" s="173">
        <f>IF(G2794="","",IF(AND(COUNTIFS($J$18:J2794,J2794)=1,G2794&lt;&gt;""),1,""))</f>
        <v>1</v>
      </c>
      <c r="AI2794" s="28">
        <f t="shared" si="566"/>
        <v>468573419.10712183</v>
      </c>
      <c r="AJ2794" s="28">
        <f t="shared" si="567"/>
        <v>55829466.862621114</v>
      </c>
      <c r="AK2794" s="29">
        <f t="shared" si="568"/>
        <v>0.11914774629983395</v>
      </c>
      <c r="AL2794" s="25"/>
      <c r="AM2794" s="25"/>
      <c r="AN2794" s="25"/>
      <c r="AO2794" s="25"/>
      <c r="AP2794" s="45" t="str">
        <f t="shared" si="569"/>
        <v>CancelCancel</v>
      </c>
      <c r="AQ2794" s="45" t="str">
        <f t="shared" si="570"/>
        <v>CancelCancelJPY</v>
      </c>
    </row>
    <row r="2795" spans="1:43" s="15" customFormat="1">
      <c r="A2795" s="172" t="s">
        <v>171</v>
      </c>
      <c r="B2795" s="172"/>
      <c r="C2795" s="172" t="s">
        <v>171</v>
      </c>
      <c r="D2795" s="57" t="str">
        <f t="shared" si="560"/>
        <v/>
      </c>
      <c r="E2795" s="16" t="s">
        <v>171</v>
      </c>
      <c r="F2795" s="16" t="s">
        <v>171</v>
      </c>
      <c r="G2795" s="172" t="s">
        <v>171</v>
      </c>
      <c r="H2795" s="175"/>
      <c r="I2795" s="57" t="str">
        <f t="shared" si="561"/>
        <v>Cancel</v>
      </c>
      <c r="J2795" s="175" t="s">
        <v>2625</v>
      </c>
      <c r="K2795" s="175" t="s">
        <v>2623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62"/>
        <v>MAIN UNIT</v>
      </c>
      <c r="Q2795" s="16" t="s">
        <v>598</v>
      </c>
      <c r="R2795" s="16" t="s">
        <v>243</v>
      </c>
      <c r="S2795" s="16" t="s">
        <v>244</v>
      </c>
      <c r="T2795" s="16" t="s">
        <v>2624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76">
        <v>1</v>
      </c>
      <c r="Z2795" s="26">
        <f t="shared" si="559"/>
        <v>9100000</v>
      </c>
      <c r="AA2795" s="16">
        <v>7.5200000000000003E-2</v>
      </c>
      <c r="AB2795" s="35">
        <f t="shared" si="563"/>
        <v>684320</v>
      </c>
      <c r="AC2795" s="27">
        <f t="shared" si="564"/>
        <v>82118.399999999994</v>
      </c>
      <c r="AD2795" s="174">
        <v>0.12</v>
      </c>
      <c r="AE2795" s="173">
        <f t="shared" si="565"/>
        <v>0</v>
      </c>
      <c r="AF2795" s="173" t="str">
        <f>IF(AND(COUNTIFS($J$18:J2795,J2795)=1,AE2795=1),1,"")</f>
        <v/>
      </c>
      <c r="AG2795" s="173" t="str">
        <f>IF(C2795="","",IF(AND(COUNTIFS($J$18:J2795,J2795)=1,C2795&lt;&gt;""),1,""))</f>
        <v/>
      </c>
      <c r="AH2795" s="173" t="str">
        <f>IF(G2795="","",IF(AND(COUNTIFS($J$18:J2795,J2795)=1,G2795&lt;&gt;""),1,""))</f>
        <v/>
      </c>
      <c r="AI2795" s="28">
        <f t="shared" si="566"/>
        <v>468573419.10712183</v>
      </c>
      <c r="AJ2795" s="28">
        <f t="shared" si="567"/>
        <v>55829466.862621114</v>
      </c>
      <c r="AK2795" s="29">
        <f t="shared" si="568"/>
        <v>0.11914774629983395</v>
      </c>
      <c r="AL2795" s="25"/>
      <c r="AM2795" s="25"/>
      <c r="AN2795" s="25"/>
      <c r="AO2795" s="25"/>
      <c r="AP2795" s="45" t="str">
        <f t="shared" si="569"/>
        <v>CancelCancel</v>
      </c>
      <c r="AQ2795" s="45" t="str">
        <f t="shared" si="570"/>
        <v>CancelCancelJPY</v>
      </c>
    </row>
    <row r="2796" spans="1:43" s="15" customFormat="1">
      <c r="A2796" s="172" t="s">
        <v>171</v>
      </c>
      <c r="B2796" s="172"/>
      <c r="C2796" s="172" t="s">
        <v>171</v>
      </c>
      <c r="D2796" s="57" t="str">
        <f t="shared" si="560"/>
        <v/>
      </c>
      <c r="E2796" s="16" t="s">
        <v>171</v>
      </c>
      <c r="F2796" s="16" t="s">
        <v>171</v>
      </c>
      <c r="G2796" s="172" t="s">
        <v>171</v>
      </c>
      <c r="H2796" s="175"/>
      <c r="I2796" s="57" t="str">
        <f t="shared" si="561"/>
        <v>Cancel</v>
      </c>
      <c r="J2796" s="175" t="s">
        <v>2622</v>
      </c>
      <c r="K2796" s="175" t="s">
        <v>2623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62"/>
        <v>MAIN UNIT</v>
      </c>
      <c r="Q2796" s="16" t="s">
        <v>598</v>
      </c>
      <c r="R2796" s="16" t="s">
        <v>243</v>
      </c>
      <c r="S2796" s="16" t="s">
        <v>244</v>
      </c>
      <c r="T2796" s="16" t="s">
        <v>2624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76">
        <v>1</v>
      </c>
      <c r="Z2796" s="26">
        <f t="shared" si="559"/>
        <v>9100000</v>
      </c>
      <c r="AA2796" s="16">
        <v>7.5200000000000003E-2</v>
      </c>
      <c r="AB2796" s="35">
        <f t="shared" si="563"/>
        <v>684320</v>
      </c>
      <c r="AC2796" s="27">
        <f t="shared" si="564"/>
        <v>82118.399999999994</v>
      </c>
      <c r="AD2796" s="174">
        <v>0.12</v>
      </c>
      <c r="AE2796" s="173">
        <f t="shared" si="565"/>
        <v>0</v>
      </c>
      <c r="AF2796" s="173" t="str">
        <f>IF(AND(COUNTIFS($J$18:J2796,J2796)=1,AE2796=1),1,"")</f>
        <v/>
      </c>
      <c r="AG2796" s="173" t="str">
        <f>IF(C2796="","",IF(AND(COUNTIFS($J$18:J2796,J2796)=1,C2796&lt;&gt;""),1,""))</f>
        <v/>
      </c>
      <c r="AH2796" s="173" t="str">
        <f>IF(G2796="","",IF(AND(COUNTIFS($J$18:J2796,J2796)=1,G2796&lt;&gt;""),1,""))</f>
        <v/>
      </c>
      <c r="AI2796" s="28">
        <f t="shared" si="566"/>
        <v>468573419.10712183</v>
      </c>
      <c r="AJ2796" s="28">
        <f t="shared" si="567"/>
        <v>55829466.862621114</v>
      </c>
      <c r="AK2796" s="29">
        <f t="shared" si="568"/>
        <v>0.11914774629983395</v>
      </c>
      <c r="AL2796" s="25"/>
      <c r="AM2796" s="25"/>
      <c r="AN2796" s="25"/>
      <c r="AO2796" s="25"/>
      <c r="AP2796" s="45" t="str">
        <f t="shared" si="569"/>
        <v>CancelCancel</v>
      </c>
      <c r="AQ2796" s="45" t="str">
        <f t="shared" si="570"/>
        <v>CancelCancelJPY</v>
      </c>
    </row>
    <row r="2797" spans="1:43" s="15" customFormat="1">
      <c r="A2797" s="172" t="s">
        <v>171</v>
      </c>
      <c r="B2797" s="172"/>
      <c r="C2797" s="172" t="s">
        <v>171</v>
      </c>
      <c r="D2797" s="57" t="str">
        <f t="shared" si="560"/>
        <v/>
      </c>
      <c r="E2797" s="16" t="s">
        <v>171</v>
      </c>
      <c r="F2797" s="16" t="s">
        <v>171</v>
      </c>
      <c r="G2797" s="172" t="s">
        <v>171</v>
      </c>
      <c r="H2797" s="175"/>
      <c r="I2797" s="57" t="str">
        <f t="shared" si="561"/>
        <v>Cancel</v>
      </c>
      <c r="J2797" s="175" t="s">
        <v>2626</v>
      </c>
      <c r="K2797" s="175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62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76">
        <v>1</v>
      </c>
      <c r="Z2797" s="26">
        <f t="shared" si="559"/>
        <v>12274000</v>
      </c>
      <c r="AA2797" s="16">
        <v>7.2999999999999995E-2</v>
      </c>
      <c r="AB2797" s="35">
        <f t="shared" si="563"/>
        <v>896002</v>
      </c>
      <c r="AC2797" s="27">
        <f t="shared" si="564"/>
        <v>107520.23999999999</v>
      </c>
      <c r="AD2797" s="174">
        <v>0.12</v>
      </c>
      <c r="AE2797" s="173">
        <f t="shared" si="565"/>
        <v>1</v>
      </c>
      <c r="AF2797" s="173">
        <f>IF(AND(COUNTIFS($J$18:J2797,J2797)=1,AE2797=1),1,"")</f>
        <v>1</v>
      </c>
      <c r="AG2797" s="173">
        <f>IF(C2797="","",IF(AND(COUNTIFS($J$18:J2797,J2797)=1,C2797&lt;&gt;""),1,""))</f>
        <v>1</v>
      </c>
      <c r="AH2797" s="173">
        <f>IF(G2797="","",IF(AND(COUNTIFS($J$18:J2797,J2797)=1,G2797&lt;&gt;""),1,""))</f>
        <v>1</v>
      </c>
      <c r="AI2797" s="28">
        <f t="shared" si="566"/>
        <v>468573419.10712183</v>
      </c>
      <c r="AJ2797" s="28">
        <f t="shared" si="567"/>
        <v>55829466.862621114</v>
      </c>
      <c r="AK2797" s="29">
        <f t="shared" si="568"/>
        <v>0.11914774629983395</v>
      </c>
      <c r="AL2797" s="25"/>
      <c r="AM2797" s="25"/>
      <c r="AN2797" s="25"/>
      <c r="AO2797" s="25"/>
      <c r="AP2797" s="45" t="str">
        <f t="shared" si="569"/>
        <v>CancelCancel</v>
      </c>
      <c r="AQ2797" s="45" t="str">
        <f t="shared" si="570"/>
        <v>CancelCancelJPY</v>
      </c>
    </row>
    <row r="2798" spans="1:43" s="15" customFormat="1">
      <c r="A2798" s="172" t="s">
        <v>171</v>
      </c>
      <c r="B2798" s="172"/>
      <c r="C2798" s="172" t="s">
        <v>171</v>
      </c>
      <c r="D2798" s="57" t="str">
        <f t="shared" si="560"/>
        <v/>
      </c>
      <c r="E2798" s="16" t="s">
        <v>171</v>
      </c>
      <c r="F2798" s="16" t="s">
        <v>171</v>
      </c>
      <c r="G2798" s="172" t="s">
        <v>171</v>
      </c>
      <c r="H2798" s="175"/>
      <c r="I2798" s="57" t="str">
        <f t="shared" si="561"/>
        <v>Cancel</v>
      </c>
      <c r="J2798" s="175" t="s">
        <v>2592</v>
      </c>
      <c r="K2798" s="175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62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76">
        <v>1</v>
      </c>
      <c r="Z2798" s="26">
        <f t="shared" si="559"/>
        <v>12650000</v>
      </c>
      <c r="AA2798" s="16">
        <v>7.3499999999999996E-2</v>
      </c>
      <c r="AB2798" s="35">
        <f t="shared" si="563"/>
        <v>929775</v>
      </c>
      <c r="AC2798" s="27">
        <f t="shared" si="564"/>
        <v>111573</v>
      </c>
      <c r="AD2798" s="174">
        <v>0.12</v>
      </c>
      <c r="AE2798" s="173">
        <f t="shared" si="565"/>
        <v>0</v>
      </c>
      <c r="AF2798" s="173" t="str">
        <f>IF(AND(COUNTIFS($J$18:J2798,J2798)=1,AE2798=1),1,"")</f>
        <v/>
      </c>
      <c r="AG2798" s="173" t="str">
        <f>IF(C2798="","",IF(AND(COUNTIFS($J$18:J2798,J2798)=1,C2798&lt;&gt;""),1,""))</f>
        <v/>
      </c>
      <c r="AH2798" s="173" t="str">
        <f>IF(G2798="","",IF(AND(COUNTIFS($J$18:J2798,J2798)=1,G2798&lt;&gt;""),1,""))</f>
        <v/>
      </c>
      <c r="AI2798" s="28">
        <f t="shared" si="566"/>
        <v>468573419.10712183</v>
      </c>
      <c r="AJ2798" s="28">
        <f t="shared" si="567"/>
        <v>55829466.862621114</v>
      </c>
      <c r="AK2798" s="29">
        <f t="shared" si="568"/>
        <v>0.11914774629983395</v>
      </c>
      <c r="AL2798" s="25"/>
      <c r="AM2798" s="25"/>
      <c r="AN2798" s="25"/>
      <c r="AO2798" s="25"/>
      <c r="AP2798" s="45" t="str">
        <f t="shared" si="569"/>
        <v>CancelCancel</v>
      </c>
      <c r="AQ2798" s="45" t="str">
        <f t="shared" si="570"/>
        <v>CancelCancelJPY</v>
      </c>
    </row>
    <row r="2799" spans="1:43" s="15" customFormat="1">
      <c r="A2799" s="172" t="s">
        <v>171</v>
      </c>
      <c r="B2799" s="172"/>
      <c r="C2799" s="172" t="s">
        <v>171</v>
      </c>
      <c r="D2799" s="57" t="str">
        <f t="shared" si="560"/>
        <v/>
      </c>
      <c r="E2799" s="16" t="s">
        <v>171</v>
      </c>
      <c r="F2799" s="16" t="s">
        <v>171</v>
      </c>
      <c r="G2799" s="172" t="s">
        <v>171</v>
      </c>
      <c r="H2799" s="175"/>
      <c r="I2799" s="57" t="str">
        <f t="shared" si="561"/>
        <v>Cancel</v>
      </c>
      <c r="J2799" s="175" t="s">
        <v>2627</v>
      </c>
      <c r="K2799" s="175" t="s">
        <v>3178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62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76">
        <v>1.1299999999999999</v>
      </c>
      <c r="Z2799" s="26">
        <f t="shared" si="559"/>
        <v>891600</v>
      </c>
      <c r="AA2799" s="16">
        <v>1.135</v>
      </c>
      <c r="AB2799" s="35">
        <f t="shared" si="563"/>
        <v>895545.13274336292</v>
      </c>
      <c r="AC2799" s="27">
        <f t="shared" si="564"/>
        <v>107465.41592920355</v>
      </c>
      <c r="AD2799" s="174">
        <v>0.12</v>
      </c>
      <c r="AE2799" s="173">
        <f t="shared" si="565"/>
        <v>0</v>
      </c>
      <c r="AF2799" s="173" t="str">
        <f>IF(AND(COUNTIFS($J$18:J2799,J2799)=1,AE2799=1),1,"")</f>
        <v/>
      </c>
      <c r="AG2799" s="173">
        <f>IF(C2799="","",IF(AND(COUNTIFS($J$18:J2799,J2799)=1,C2799&lt;&gt;""),1,""))</f>
        <v>1</v>
      </c>
      <c r="AH2799" s="173">
        <f>IF(G2799="","",IF(AND(COUNTIFS($J$18:J2799,J2799)=1,G2799&lt;&gt;""),1,""))</f>
        <v>1</v>
      </c>
      <c r="AI2799" s="28">
        <f t="shared" si="566"/>
        <v>468573419.10712183</v>
      </c>
      <c r="AJ2799" s="28">
        <f t="shared" si="567"/>
        <v>55829466.862621114</v>
      </c>
      <c r="AK2799" s="29">
        <f t="shared" si="568"/>
        <v>0.11914774629983395</v>
      </c>
      <c r="AL2799" s="25"/>
      <c r="AM2799" s="25"/>
      <c r="AN2799" s="25"/>
      <c r="AO2799" s="25"/>
      <c r="AP2799" s="45" t="str">
        <f t="shared" si="569"/>
        <v>CancelCancel</v>
      </c>
      <c r="AQ2799" s="45" t="str">
        <f t="shared" si="570"/>
        <v>CancelCancelRMB</v>
      </c>
    </row>
    <row r="2800" spans="1:43" s="15" customFormat="1">
      <c r="A2800" s="172" t="s">
        <v>171</v>
      </c>
      <c r="B2800" s="172"/>
      <c r="C2800" s="172" t="s">
        <v>171</v>
      </c>
      <c r="D2800" s="57" t="str">
        <f t="shared" si="560"/>
        <v/>
      </c>
      <c r="E2800" s="16" t="s">
        <v>171</v>
      </c>
      <c r="F2800" s="16" t="s">
        <v>171</v>
      </c>
      <c r="G2800" s="172" t="s">
        <v>171</v>
      </c>
      <c r="H2800" s="175"/>
      <c r="I2800" s="57" t="str">
        <f t="shared" si="561"/>
        <v>Cancel</v>
      </c>
      <c r="J2800" s="175" t="s">
        <v>2627</v>
      </c>
      <c r="K2800" s="175" t="s">
        <v>3178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62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76">
        <v>1.1299999999999999</v>
      </c>
      <c r="Z2800" s="26">
        <f t="shared" si="559"/>
        <v>818400</v>
      </c>
      <c r="AA2800" s="16">
        <v>1.135</v>
      </c>
      <c r="AB2800" s="35">
        <f t="shared" si="563"/>
        <v>822021.23893805325</v>
      </c>
      <c r="AC2800" s="27">
        <f t="shared" si="564"/>
        <v>98642.548672566394</v>
      </c>
      <c r="AD2800" s="174">
        <v>0.12</v>
      </c>
      <c r="AE2800" s="173">
        <f t="shared" si="565"/>
        <v>0</v>
      </c>
      <c r="AF2800" s="173" t="str">
        <f>IF(AND(COUNTIFS($J$18:J2800,J2800)=1,AE2800=1),1,"")</f>
        <v/>
      </c>
      <c r="AG2800" s="173" t="str">
        <f>IF(C2800="","",IF(AND(COUNTIFS($J$18:J2800,J2800)=1,C2800&lt;&gt;""),1,""))</f>
        <v/>
      </c>
      <c r="AH2800" s="173" t="str">
        <f>IF(G2800="","",IF(AND(COUNTIFS($J$18:J2800,J2800)=1,G2800&lt;&gt;""),1,""))</f>
        <v/>
      </c>
      <c r="AI2800" s="28">
        <f t="shared" si="566"/>
        <v>468573419.10712183</v>
      </c>
      <c r="AJ2800" s="28">
        <f t="shared" si="567"/>
        <v>55829466.862621114</v>
      </c>
      <c r="AK2800" s="29">
        <f t="shared" si="568"/>
        <v>0.11914774629983395</v>
      </c>
      <c r="AL2800" s="25"/>
      <c r="AM2800" s="25"/>
      <c r="AN2800" s="25"/>
      <c r="AO2800" s="25"/>
      <c r="AP2800" s="45" t="str">
        <f t="shared" si="569"/>
        <v>CancelCancel</v>
      </c>
      <c r="AQ2800" s="45" t="str">
        <f t="shared" si="570"/>
        <v>CancelCancelRMB</v>
      </c>
    </row>
    <row r="2801" spans="1:43" s="15" customFormat="1">
      <c r="A2801" s="172" t="s">
        <v>171</v>
      </c>
      <c r="B2801" s="172"/>
      <c r="C2801" s="172" t="s">
        <v>171</v>
      </c>
      <c r="D2801" s="57" t="str">
        <f t="shared" si="560"/>
        <v/>
      </c>
      <c r="E2801" s="16" t="s">
        <v>171</v>
      </c>
      <c r="F2801" s="16" t="s">
        <v>171</v>
      </c>
      <c r="G2801" s="172" t="s">
        <v>171</v>
      </c>
      <c r="H2801" s="175"/>
      <c r="I2801" s="57" t="str">
        <f t="shared" si="561"/>
        <v>Cancel</v>
      </c>
      <c r="J2801" s="175" t="s">
        <v>2628</v>
      </c>
      <c r="K2801" s="175" t="s">
        <v>3179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62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2629</v>
      </c>
      <c r="V2801" s="16" t="s">
        <v>2630</v>
      </c>
      <c r="W2801" s="16" t="s">
        <v>51</v>
      </c>
      <c r="X2801" s="34">
        <v>920000</v>
      </c>
      <c r="Y2801" s="176">
        <v>1.1299999999999999</v>
      </c>
      <c r="Z2801" s="26">
        <f t="shared" si="559"/>
        <v>920000</v>
      </c>
      <c r="AA2801" s="16">
        <v>1.135</v>
      </c>
      <c r="AB2801" s="35">
        <f t="shared" si="563"/>
        <v>924070.79646017705</v>
      </c>
      <c r="AC2801" s="27">
        <f t="shared" si="564"/>
        <v>110888.49557522124</v>
      </c>
      <c r="AD2801" s="174">
        <v>0.12</v>
      </c>
      <c r="AE2801" s="173">
        <f t="shared" si="565"/>
        <v>0</v>
      </c>
      <c r="AF2801" s="173" t="str">
        <f>IF(AND(COUNTIFS($J$18:J2801,J2801)=1,AE2801=1),1,"")</f>
        <v/>
      </c>
      <c r="AG2801" s="173">
        <f>IF(C2801="","",IF(AND(COUNTIFS($J$18:J2801,J2801)=1,C2801&lt;&gt;""),1,""))</f>
        <v>1</v>
      </c>
      <c r="AH2801" s="173">
        <f>IF(G2801="","",IF(AND(COUNTIFS($J$18:J2801,J2801)=1,G2801&lt;&gt;""),1,""))</f>
        <v>1</v>
      </c>
      <c r="AI2801" s="28">
        <f t="shared" si="566"/>
        <v>468573419.10712183</v>
      </c>
      <c r="AJ2801" s="28">
        <f t="shared" si="567"/>
        <v>55829466.862621114</v>
      </c>
      <c r="AK2801" s="29">
        <f t="shared" si="568"/>
        <v>0.11914774629983395</v>
      </c>
      <c r="AL2801" s="25"/>
      <c r="AM2801" s="25"/>
      <c r="AN2801" s="25"/>
      <c r="AO2801" s="25"/>
      <c r="AP2801" s="45" t="str">
        <f t="shared" si="569"/>
        <v>CancelCancel</v>
      </c>
      <c r="AQ2801" s="45" t="str">
        <f t="shared" si="570"/>
        <v>CancelCancelRMB</v>
      </c>
    </row>
    <row r="2802" spans="1:43" s="15" customFormat="1">
      <c r="A2802" s="172" t="s">
        <v>171</v>
      </c>
      <c r="B2802" s="172"/>
      <c r="C2802" s="172" t="s">
        <v>171</v>
      </c>
      <c r="D2802" s="57" t="str">
        <f t="shared" si="560"/>
        <v/>
      </c>
      <c r="E2802" s="16" t="s">
        <v>171</v>
      </c>
      <c r="F2802" s="16" t="s">
        <v>171</v>
      </c>
      <c r="G2802" s="172" t="s">
        <v>171</v>
      </c>
      <c r="H2802" s="175"/>
      <c r="I2802" s="57" t="str">
        <f t="shared" si="561"/>
        <v>Cancel</v>
      </c>
      <c r="J2802" s="175" t="s">
        <v>2592</v>
      </c>
      <c r="K2802" s="175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62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76">
        <v>1</v>
      </c>
      <c r="Z2802" s="26">
        <f t="shared" si="559"/>
        <v>12650000</v>
      </c>
      <c r="AA2802" s="16">
        <v>7.3499999999999996E-2</v>
      </c>
      <c r="AB2802" s="35">
        <f t="shared" si="563"/>
        <v>929775</v>
      </c>
      <c r="AC2802" s="27">
        <f t="shared" si="564"/>
        <v>111573</v>
      </c>
      <c r="AD2802" s="174">
        <v>0.12</v>
      </c>
      <c r="AE2802" s="173">
        <f t="shared" si="565"/>
        <v>0</v>
      </c>
      <c r="AF2802" s="173" t="str">
        <f>IF(AND(COUNTIFS($J$18:J2802,J2802)=1,AE2802=1),1,"")</f>
        <v/>
      </c>
      <c r="AG2802" s="173" t="str">
        <f>IF(C2802="","",IF(AND(COUNTIFS($J$18:J2802,J2802)=1,C2802&lt;&gt;""),1,""))</f>
        <v/>
      </c>
      <c r="AH2802" s="173" t="str">
        <f>IF(G2802="","",IF(AND(COUNTIFS($J$18:J2802,J2802)=1,G2802&lt;&gt;""),1,""))</f>
        <v/>
      </c>
      <c r="AI2802" s="28">
        <f t="shared" si="566"/>
        <v>468573419.10712183</v>
      </c>
      <c r="AJ2802" s="28">
        <f t="shared" si="567"/>
        <v>55829466.862621114</v>
      </c>
      <c r="AK2802" s="29">
        <f t="shared" si="568"/>
        <v>0.11914774629983395</v>
      </c>
      <c r="AL2802" s="25"/>
      <c r="AM2802" s="25"/>
      <c r="AN2802" s="25"/>
      <c r="AO2802" s="25"/>
      <c r="AP2802" s="45" t="str">
        <f t="shared" si="569"/>
        <v>CancelCancel</v>
      </c>
      <c r="AQ2802" s="45" t="str">
        <f t="shared" si="570"/>
        <v>CancelCancelJPY</v>
      </c>
    </row>
    <row r="2803" spans="1:43" s="15" customFormat="1">
      <c r="A2803" s="172" t="s">
        <v>171</v>
      </c>
      <c r="B2803" s="172"/>
      <c r="C2803" s="172" t="s">
        <v>171</v>
      </c>
      <c r="D2803" s="57" t="str">
        <f t="shared" si="560"/>
        <v/>
      </c>
      <c r="E2803" s="16" t="s">
        <v>171</v>
      </c>
      <c r="F2803" s="16" t="s">
        <v>171</v>
      </c>
      <c r="G2803" s="172" t="s">
        <v>171</v>
      </c>
      <c r="H2803" s="175"/>
      <c r="I2803" s="57" t="str">
        <f t="shared" si="561"/>
        <v>Cancel</v>
      </c>
      <c r="J2803" s="175" t="s">
        <v>2631</v>
      </c>
      <c r="K2803" s="175" t="s">
        <v>2632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62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76">
        <v>1.1299999999999999</v>
      </c>
      <c r="Z2803" s="26">
        <f t="shared" si="559"/>
        <v>910000</v>
      </c>
      <c r="AA2803" s="16">
        <v>1.095</v>
      </c>
      <c r="AB2803" s="35">
        <f t="shared" si="563"/>
        <v>881814.15929203539</v>
      </c>
      <c r="AC2803" s="27">
        <f t="shared" si="564"/>
        <v>105817.69911504425</v>
      </c>
      <c r="AD2803" s="174">
        <v>0.12</v>
      </c>
      <c r="AE2803" s="173">
        <f t="shared" si="565"/>
        <v>0</v>
      </c>
      <c r="AF2803" s="173" t="str">
        <f>IF(AND(COUNTIFS($J$18:J2803,J2803)=1,AE2803=1),1,"")</f>
        <v/>
      </c>
      <c r="AG2803" s="173">
        <f>IF(C2803="","",IF(AND(COUNTIFS($J$18:J2803,J2803)=1,C2803&lt;&gt;""),1,""))</f>
        <v>1</v>
      </c>
      <c r="AH2803" s="173">
        <f>IF(G2803="","",IF(AND(COUNTIFS($J$18:J2803,J2803)=1,G2803&lt;&gt;""),1,""))</f>
        <v>1</v>
      </c>
      <c r="AI2803" s="28">
        <f t="shared" si="566"/>
        <v>468573419.10712183</v>
      </c>
      <c r="AJ2803" s="28">
        <f t="shared" si="567"/>
        <v>55829466.862621114</v>
      </c>
      <c r="AK2803" s="29">
        <f t="shared" si="568"/>
        <v>0.11914774629983395</v>
      </c>
      <c r="AL2803" s="25"/>
      <c r="AM2803" s="25"/>
      <c r="AN2803" s="25"/>
      <c r="AO2803" s="25"/>
      <c r="AP2803" s="45" t="str">
        <f t="shared" si="569"/>
        <v>CancelCancel</v>
      </c>
      <c r="AQ2803" s="45" t="str">
        <f t="shared" si="570"/>
        <v>CancelCancelRMB</v>
      </c>
    </row>
    <row r="2804" spans="1:43" s="15" customFormat="1">
      <c r="A2804" s="172" t="s">
        <v>171</v>
      </c>
      <c r="B2804" s="172"/>
      <c r="C2804" s="172" t="s">
        <v>171</v>
      </c>
      <c r="D2804" s="57" t="str">
        <f t="shared" si="560"/>
        <v/>
      </c>
      <c r="E2804" s="16" t="s">
        <v>171</v>
      </c>
      <c r="F2804" s="16" t="s">
        <v>171</v>
      </c>
      <c r="G2804" s="172" t="s">
        <v>171</v>
      </c>
      <c r="H2804" s="175"/>
      <c r="I2804" s="57" t="str">
        <f t="shared" si="561"/>
        <v>Cancel</v>
      </c>
      <c r="J2804" s="175" t="s">
        <v>2633</v>
      </c>
      <c r="K2804" s="175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62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76">
        <v>1.1299999999999999</v>
      </c>
      <c r="Z2804" s="26">
        <f t="shared" si="559"/>
        <v>1416800</v>
      </c>
      <c r="AA2804" s="16">
        <v>1.095</v>
      </c>
      <c r="AB2804" s="35">
        <f t="shared" si="563"/>
        <v>1372916.814159292</v>
      </c>
      <c r="AC2804" s="27">
        <f t="shared" si="564"/>
        <v>164750.01769911504</v>
      </c>
      <c r="AD2804" s="174">
        <v>0.12</v>
      </c>
      <c r="AE2804" s="173">
        <f t="shared" si="565"/>
        <v>1</v>
      </c>
      <c r="AF2804" s="173">
        <f>IF(AND(COUNTIFS($J$18:J2804,J2804)=1,AE2804=1),1,"")</f>
        <v>1</v>
      </c>
      <c r="AG2804" s="173">
        <f>IF(C2804="","",IF(AND(COUNTIFS($J$18:J2804,J2804)=1,C2804&lt;&gt;""),1,""))</f>
        <v>1</v>
      </c>
      <c r="AH2804" s="173">
        <f>IF(G2804="","",IF(AND(COUNTIFS($J$18:J2804,J2804)=1,G2804&lt;&gt;""),1,""))</f>
        <v>1</v>
      </c>
      <c r="AI2804" s="28">
        <f t="shared" si="566"/>
        <v>468573419.10712183</v>
      </c>
      <c r="AJ2804" s="28">
        <f t="shared" si="567"/>
        <v>55829466.862621114</v>
      </c>
      <c r="AK2804" s="29">
        <f t="shared" si="568"/>
        <v>0.11914774629983395</v>
      </c>
      <c r="AL2804" s="25"/>
      <c r="AM2804" s="25"/>
      <c r="AN2804" s="25"/>
      <c r="AO2804" s="25"/>
      <c r="AP2804" s="45" t="str">
        <f t="shared" si="569"/>
        <v>CancelCancel</v>
      </c>
      <c r="AQ2804" s="45" t="str">
        <f t="shared" si="570"/>
        <v>CancelCancelRMB</v>
      </c>
    </row>
    <row r="2805" spans="1:43" s="15" customFormat="1">
      <c r="A2805" s="172" t="s">
        <v>171</v>
      </c>
      <c r="B2805" s="172"/>
      <c r="C2805" s="172" t="s">
        <v>171</v>
      </c>
      <c r="D2805" s="57" t="str">
        <f t="shared" si="560"/>
        <v/>
      </c>
      <c r="E2805" s="16" t="s">
        <v>171</v>
      </c>
      <c r="F2805" s="16" t="s">
        <v>171</v>
      </c>
      <c r="G2805" s="172" t="s">
        <v>171</v>
      </c>
      <c r="H2805" s="175"/>
      <c r="I2805" s="57" t="str">
        <f t="shared" si="561"/>
        <v>Cancel</v>
      </c>
      <c r="J2805" s="175" t="s">
        <v>2633</v>
      </c>
      <c r="K2805" s="175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62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76">
        <v>1.1299999999999999</v>
      </c>
      <c r="Z2805" s="26">
        <f t="shared" si="559"/>
        <v>1416800</v>
      </c>
      <c r="AA2805" s="16">
        <v>1.095</v>
      </c>
      <c r="AB2805" s="35">
        <f t="shared" si="563"/>
        <v>1372916.814159292</v>
      </c>
      <c r="AC2805" s="27">
        <f t="shared" si="564"/>
        <v>164750.01769911504</v>
      </c>
      <c r="AD2805" s="174">
        <v>0.12</v>
      </c>
      <c r="AE2805" s="173">
        <f t="shared" si="565"/>
        <v>1</v>
      </c>
      <c r="AF2805" s="173" t="str">
        <f>IF(AND(COUNTIFS($J$18:J2805,J2805)=1,AE2805=1),1,"")</f>
        <v/>
      </c>
      <c r="AG2805" s="173" t="str">
        <f>IF(C2805="","",IF(AND(COUNTIFS($J$18:J2805,J2805)=1,C2805&lt;&gt;""),1,""))</f>
        <v/>
      </c>
      <c r="AH2805" s="173" t="str">
        <f>IF(G2805="","",IF(AND(COUNTIFS($J$18:J2805,J2805)=1,G2805&lt;&gt;""),1,""))</f>
        <v/>
      </c>
      <c r="AI2805" s="28">
        <f t="shared" si="566"/>
        <v>468573419.10712183</v>
      </c>
      <c r="AJ2805" s="28">
        <f t="shared" si="567"/>
        <v>55829466.862621114</v>
      </c>
      <c r="AK2805" s="29">
        <f t="shared" si="568"/>
        <v>0.11914774629983395</v>
      </c>
      <c r="AL2805" s="25"/>
      <c r="AM2805" s="25"/>
      <c r="AN2805" s="25"/>
      <c r="AO2805" s="25"/>
      <c r="AP2805" s="45" t="str">
        <f t="shared" si="569"/>
        <v>CancelCancel</v>
      </c>
      <c r="AQ2805" s="45" t="str">
        <f t="shared" si="570"/>
        <v>CancelCancelRMB</v>
      </c>
    </row>
    <row r="2806" spans="1:43" s="15" customFormat="1">
      <c r="A2806" s="172" t="s">
        <v>171</v>
      </c>
      <c r="B2806" s="172"/>
      <c r="C2806" s="172" t="s">
        <v>171</v>
      </c>
      <c r="D2806" s="57" t="str">
        <f t="shared" si="560"/>
        <v/>
      </c>
      <c r="E2806" s="16" t="s">
        <v>171</v>
      </c>
      <c r="F2806" s="16" t="s">
        <v>171</v>
      </c>
      <c r="G2806" s="172" t="s">
        <v>171</v>
      </c>
      <c r="H2806" s="175"/>
      <c r="I2806" s="57" t="str">
        <f t="shared" si="561"/>
        <v>Cancel</v>
      </c>
      <c r="J2806" s="175" t="s">
        <v>2633</v>
      </c>
      <c r="K2806" s="175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62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76">
        <v>1.1299999999999999</v>
      </c>
      <c r="Z2806" s="26">
        <f t="shared" si="559"/>
        <v>1416800</v>
      </c>
      <c r="AA2806" s="16">
        <v>1.095</v>
      </c>
      <c r="AB2806" s="35">
        <f t="shared" si="563"/>
        <v>1372916.814159292</v>
      </c>
      <c r="AC2806" s="27">
        <f t="shared" si="564"/>
        <v>164750.01769911504</v>
      </c>
      <c r="AD2806" s="174">
        <v>0.12</v>
      </c>
      <c r="AE2806" s="173">
        <f t="shared" si="565"/>
        <v>1</v>
      </c>
      <c r="AF2806" s="173" t="str">
        <f>IF(AND(COUNTIFS($J$18:J2806,J2806)=1,AE2806=1),1,"")</f>
        <v/>
      </c>
      <c r="AG2806" s="173" t="str">
        <f>IF(C2806="","",IF(AND(COUNTIFS($J$18:J2806,J2806)=1,C2806&lt;&gt;""),1,""))</f>
        <v/>
      </c>
      <c r="AH2806" s="173" t="str">
        <f>IF(G2806="","",IF(AND(COUNTIFS($J$18:J2806,J2806)=1,G2806&lt;&gt;""),1,""))</f>
        <v/>
      </c>
      <c r="AI2806" s="28">
        <f t="shared" si="566"/>
        <v>468573419.10712183</v>
      </c>
      <c r="AJ2806" s="28">
        <f t="shared" si="567"/>
        <v>55829466.862621114</v>
      </c>
      <c r="AK2806" s="29">
        <f t="shared" si="568"/>
        <v>0.11914774629983395</v>
      </c>
      <c r="AL2806" s="25"/>
      <c r="AM2806" s="25"/>
      <c r="AN2806" s="25"/>
      <c r="AO2806" s="25"/>
      <c r="AP2806" s="45" t="str">
        <f t="shared" si="569"/>
        <v>CancelCancel</v>
      </c>
      <c r="AQ2806" s="45" t="str">
        <f t="shared" si="570"/>
        <v>CancelCancelRMB</v>
      </c>
    </row>
    <row r="2807" spans="1:43" s="15" customFormat="1">
      <c r="A2807" s="172" t="s">
        <v>171</v>
      </c>
      <c r="B2807" s="172"/>
      <c r="C2807" s="172" t="s">
        <v>171</v>
      </c>
      <c r="D2807" s="57" t="str">
        <f t="shared" si="560"/>
        <v/>
      </c>
      <c r="E2807" s="16" t="s">
        <v>171</v>
      </c>
      <c r="F2807" s="16" t="s">
        <v>171</v>
      </c>
      <c r="G2807" s="172" t="s">
        <v>171</v>
      </c>
      <c r="H2807" s="175"/>
      <c r="I2807" s="57" t="str">
        <f t="shared" si="561"/>
        <v>Cancel</v>
      </c>
      <c r="J2807" s="175" t="s">
        <v>2633</v>
      </c>
      <c r="K2807" s="175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62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76">
        <v>1.1299999999999999</v>
      </c>
      <c r="Z2807" s="26">
        <f t="shared" si="559"/>
        <v>1416800</v>
      </c>
      <c r="AA2807" s="16">
        <v>1.095</v>
      </c>
      <c r="AB2807" s="35">
        <f t="shared" si="563"/>
        <v>1372916.814159292</v>
      </c>
      <c r="AC2807" s="27">
        <f t="shared" si="564"/>
        <v>164750.01769911504</v>
      </c>
      <c r="AD2807" s="174">
        <v>0.12</v>
      </c>
      <c r="AE2807" s="173">
        <f t="shared" si="565"/>
        <v>1</v>
      </c>
      <c r="AF2807" s="173" t="str">
        <f>IF(AND(COUNTIFS($J$18:J2807,J2807)=1,AE2807=1),1,"")</f>
        <v/>
      </c>
      <c r="AG2807" s="173" t="str">
        <f>IF(C2807="","",IF(AND(COUNTIFS($J$18:J2807,J2807)=1,C2807&lt;&gt;""),1,""))</f>
        <v/>
      </c>
      <c r="AH2807" s="173" t="str">
        <f>IF(G2807="","",IF(AND(COUNTIFS($J$18:J2807,J2807)=1,G2807&lt;&gt;""),1,""))</f>
        <v/>
      </c>
      <c r="AI2807" s="28">
        <f t="shared" si="566"/>
        <v>468573419.10712183</v>
      </c>
      <c r="AJ2807" s="28">
        <f t="shared" si="567"/>
        <v>55829466.862621114</v>
      </c>
      <c r="AK2807" s="29">
        <f t="shared" si="568"/>
        <v>0.11914774629983395</v>
      </c>
      <c r="AL2807" s="25"/>
      <c r="AM2807" s="25"/>
      <c r="AN2807" s="25"/>
      <c r="AO2807" s="25"/>
      <c r="AP2807" s="45" t="str">
        <f t="shared" si="569"/>
        <v>CancelCancel</v>
      </c>
      <c r="AQ2807" s="45" t="str">
        <f t="shared" si="570"/>
        <v>CancelCancelRMB</v>
      </c>
    </row>
    <row r="2808" spans="1:43" s="15" customFormat="1">
      <c r="A2808" s="172" t="s">
        <v>171</v>
      </c>
      <c r="B2808" s="172"/>
      <c r="C2808" s="172" t="s">
        <v>171</v>
      </c>
      <c r="D2808" s="57" t="str">
        <f t="shared" si="560"/>
        <v/>
      </c>
      <c r="E2808" s="16" t="s">
        <v>171</v>
      </c>
      <c r="F2808" s="16" t="s">
        <v>171</v>
      </c>
      <c r="G2808" s="172" t="s">
        <v>171</v>
      </c>
      <c r="H2808" s="175"/>
      <c r="I2808" s="57" t="str">
        <f t="shared" si="561"/>
        <v>Cancel</v>
      </c>
      <c r="J2808" s="175" t="s">
        <v>2633</v>
      </c>
      <c r="K2808" s="175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62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76">
        <v>1.1299999999999999</v>
      </c>
      <c r="Z2808" s="26">
        <f t="shared" si="559"/>
        <v>1416800</v>
      </c>
      <c r="AA2808" s="16">
        <v>1.095</v>
      </c>
      <c r="AB2808" s="35">
        <f t="shared" si="563"/>
        <v>1372916.814159292</v>
      </c>
      <c r="AC2808" s="27">
        <f t="shared" si="564"/>
        <v>164750.01769911504</v>
      </c>
      <c r="AD2808" s="174">
        <v>0.12</v>
      </c>
      <c r="AE2808" s="173">
        <f t="shared" si="565"/>
        <v>1</v>
      </c>
      <c r="AF2808" s="173" t="str">
        <f>IF(AND(COUNTIFS($J$18:J2808,J2808)=1,AE2808=1),1,"")</f>
        <v/>
      </c>
      <c r="AG2808" s="173" t="str">
        <f>IF(C2808="","",IF(AND(COUNTIFS($J$18:J2808,J2808)=1,C2808&lt;&gt;""),1,""))</f>
        <v/>
      </c>
      <c r="AH2808" s="173" t="str">
        <f>IF(G2808="","",IF(AND(COUNTIFS($J$18:J2808,J2808)=1,G2808&lt;&gt;""),1,""))</f>
        <v/>
      </c>
      <c r="AI2808" s="28">
        <f t="shared" si="566"/>
        <v>468573419.10712183</v>
      </c>
      <c r="AJ2808" s="28">
        <f t="shared" si="567"/>
        <v>55829466.862621114</v>
      </c>
      <c r="AK2808" s="29">
        <f t="shared" si="568"/>
        <v>0.11914774629983395</v>
      </c>
      <c r="AL2808" s="25"/>
      <c r="AM2808" s="25"/>
      <c r="AN2808" s="25"/>
      <c r="AO2808" s="25"/>
      <c r="AP2808" s="45" t="str">
        <f t="shared" si="569"/>
        <v>CancelCancel</v>
      </c>
      <c r="AQ2808" s="45" t="str">
        <f t="shared" si="570"/>
        <v>CancelCancelRMB</v>
      </c>
    </row>
    <row r="2809" spans="1:43" s="15" customFormat="1">
      <c r="A2809" s="172" t="s">
        <v>171</v>
      </c>
      <c r="B2809" s="172"/>
      <c r="C2809" s="172" t="s">
        <v>171</v>
      </c>
      <c r="D2809" s="57" t="str">
        <f t="shared" si="560"/>
        <v/>
      </c>
      <c r="E2809" s="16" t="s">
        <v>171</v>
      </c>
      <c r="F2809" s="16" t="s">
        <v>171</v>
      </c>
      <c r="G2809" s="172" t="s">
        <v>171</v>
      </c>
      <c r="H2809" s="175"/>
      <c r="I2809" s="57" t="str">
        <f t="shared" si="561"/>
        <v>Cancel</v>
      </c>
      <c r="J2809" s="175" t="s">
        <v>2633</v>
      </c>
      <c r="K2809" s="175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62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76">
        <v>1.1299999999999999</v>
      </c>
      <c r="Z2809" s="26">
        <f t="shared" si="559"/>
        <v>1416800</v>
      </c>
      <c r="AA2809" s="16">
        <v>1.095</v>
      </c>
      <c r="AB2809" s="35">
        <f t="shared" si="563"/>
        <v>1372916.814159292</v>
      </c>
      <c r="AC2809" s="27">
        <f t="shared" si="564"/>
        <v>164750.01769911504</v>
      </c>
      <c r="AD2809" s="174">
        <v>0.12</v>
      </c>
      <c r="AE2809" s="173">
        <f t="shared" si="565"/>
        <v>1</v>
      </c>
      <c r="AF2809" s="173" t="str">
        <f>IF(AND(COUNTIFS($J$18:J2809,J2809)=1,AE2809=1),1,"")</f>
        <v/>
      </c>
      <c r="AG2809" s="173" t="str">
        <f>IF(C2809="","",IF(AND(COUNTIFS($J$18:J2809,J2809)=1,C2809&lt;&gt;""),1,""))</f>
        <v/>
      </c>
      <c r="AH2809" s="173" t="str">
        <f>IF(G2809="","",IF(AND(COUNTIFS($J$18:J2809,J2809)=1,G2809&lt;&gt;""),1,""))</f>
        <v/>
      </c>
      <c r="AI2809" s="28">
        <f t="shared" si="566"/>
        <v>468573419.10712183</v>
      </c>
      <c r="AJ2809" s="28">
        <f t="shared" si="567"/>
        <v>55829466.862621114</v>
      </c>
      <c r="AK2809" s="29">
        <f t="shared" si="568"/>
        <v>0.11914774629983395</v>
      </c>
      <c r="AL2809" s="25"/>
      <c r="AM2809" s="25"/>
      <c r="AN2809" s="25"/>
      <c r="AO2809" s="25"/>
      <c r="AP2809" s="45" t="str">
        <f t="shared" si="569"/>
        <v>CancelCancel</v>
      </c>
      <c r="AQ2809" s="45" t="str">
        <f t="shared" si="570"/>
        <v>CancelCancelRMB</v>
      </c>
    </row>
    <row r="2810" spans="1:43" s="15" customFormat="1">
      <c r="A2810" s="172" t="s">
        <v>171</v>
      </c>
      <c r="B2810" s="172"/>
      <c r="C2810" s="172" t="s">
        <v>171</v>
      </c>
      <c r="D2810" s="57" t="str">
        <f t="shared" si="560"/>
        <v/>
      </c>
      <c r="E2810" s="16" t="s">
        <v>171</v>
      </c>
      <c r="F2810" s="16" t="s">
        <v>171</v>
      </c>
      <c r="G2810" s="172" t="s">
        <v>171</v>
      </c>
      <c r="H2810" s="175"/>
      <c r="I2810" s="57" t="str">
        <f t="shared" si="561"/>
        <v>Cancel</v>
      </c>
      <c r="J2810" s="175" t="s">
        <v>2634</v>
      </c>
      <c r="K2810" s="175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62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76">
        <v>1</v>
      </c>
      <c r="Z2810" s="26">
        <f t="shared" si="559"/>
        <v>18880000</v>
      </c>
      <c r="AA2810" s="16">
        <v>7.4099999999999999E-2</v>
      </c>
      <c r="AB2810" s="35">
        <f t="shared" si="563"/>
        <v>1399008</v>
      </c>
      <c r="AC2810" s="27">
        <f t="shared" si="564"/>
        <v>167880.95999999999</v>
      </c>
      <c r="AD2810" s="174">
        <v>0.12</v>
      </c>
      <c r="AE2810" s="173">
        <f t="shared" si="565"/>
        <v>1</v>
      </c>
      <c r="AF2810" s="173">
        <f>IF(AND(COUNTIFS($J$18:J2810,J2810)=1,AE2810=1),1,"")</f>
        <v>1</v>
      </c>
      <c r="AG2810" s="173">
        <f>IF(C2810="","",IF(AND(COUNTIFS($J$18:J2810,J2810)=1,C2810&lt;&gt;""),1,""))</f>
        <v>1</v>
      </c>
      <c r="AH2810" s="173">
        <f>IF(G2810="","",IF(AND(COUNTIFS($J$18:J2810,J2810)=1,G2810&lt;&gt;""),1,""))</f>
        <v>1</v>
      </c>
      <c r="AI2810" s="28">
        <f t="shared" si="566"/>
        <v>468573419.10712183</v>
      </c>
      <c r="AJ2810" s="28">
        <f t="shared" si="567"/>
        <v>55829466.862621114</v>
      </c>
      <c r="AK2810" s="29">
        <f t="shared" si="568"/>
        <v>0.11914774629983395</v>
      </c>
      <c r="AL2810" s="25"/>
      <c r="AM2810" s="25"/>
      <c r="AN2810" s="25"/>
      <c r="AO2810" s="25"/>
      <c r="AP2810" s="45" t="str">
        <f t="shared" si="569"/>
        <v>CancelCancel</v>
      </c>
      <c r="AQ2810" s="45" t="str">
        <f t="shared" si="570"/>
        <v>CancelCancelJPY</v>
      </c>
    </row>
    <row r="2811" spans="1:43" s="15" customFormat="1">
      <c r="A2811" s="172" t="s">
        <v>171</v>
      </c>
      <c r="B2811" s="172"/>
      <c r="C2811" s="172" t="s">
        <v>171</v>
      </c>
      <c r="D2811" s="57" t="str">
        <f t="shared" si="560"/>
        <v/>
      </c>
      <c r="E2811" s="16" t="s">
        <v>171</v>
      </c>
      <c r="F2811" s="16" t="s">
        <v>171</v>
      </c>
      <c r="G2811" s="172" t="s">
        <v>171</v>
      </c>
      <c r="H2811" s="175"/>
      <c r="I2811" s="57" t="str">
        <f t="shared" si="561"/>
        <v>Cancel</v>
      </c>
      <c r="J2811" s="175" t="s">
        <v>2634</v>
      </c>
      <c r="K2811" s="175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62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76">
        <v>1</v>
      </c>
      <c r="Z2811" s="26">
        <f t="shared" si="559"/>
        <v>18880000</v>
      </c>
      <c r="AA2811" s="16">
        <v>7.4099999999999999E-2</v>
      </c>
      <c r="AB2811" s="35">
        <f t="shared" si="563"/>
        <v>1399008</v>
      </c>
      <c r="AC2811" s="27">
        <f t="shared" si="564"/>
        <v>167880.95999999999</v>
      </c>
      <c r="AD2811" s="174">
        <v>0.12</v>
      </c>
      <c r="AE2811" s="173">
        <f t="shared" si="565"/>
        <v>1</v>
      </c>
      <c r="AF2811" s="173" t="str">
        <f>IF(AND(COUNTIFS($J$18:J2811,J2811)=1,AE2811=1),1,"")</f>
        <v/>
      </c>
      <c r="AG2811" s="173" t="str">
        <f>IF(C2811="","",IF(AND(COUNTIFS($J$18:J2811,J2811)=1,C2811&lt;&gt;""),1,""))</f>
        <v/>
      </c>
      <c r="AH2811" s="173" t="str">
        <f>IF(G2811="","",IF(AND(COUNTIFS($J$18:J2811,J2811)=1,G2811&lt;&gt;""),1,""))</f>
        <v/>
      </c>
      <c r="AI2811" s="28">
        <f t="shared" si="566"/>
        <v>468573419.10712183</v>
      </c>
      <c r="AJ2811" s="28">
        <f t="shared" si="567"/>
        <v>55829466.862621114</v>
      </c>
      <c r="AK2811" s="29">
        <f t="shared" si="568"/>
        <v>0.11914774629983395</v>
      </c>
      <c r="AL2811" s="25"/>
      <c r="AM2811" s="25"/>
      <c r="AN2811" s="25"/>
      <c r="AO2811" s="25"/>
      <c r="AP2811" s="45" t="str">
        <f t="shared" si="569"/>
        <v>CancelCancel</v>
      </c>
      <c r="AQ2811" s="45" t="str">
        <f t="shared" si="570"/>
        <v>CancelCancelJPY</v>
      </c>
    </row>
    <row r="2812" spans="1:43" s="15" customFormat="1">
      <c r="A2812" s="172" t="s">
        <v>171</v>
      </c>
      <c r="B2812" s="172"/>
      <c r="C2812" s="172" t="s">
        <v>171</v>
      </c>
      <c r="D2812" s="57" t="str">
        <f t="shared" si="560"/>
        <v/>
      </c>
      <c r="E2812" s="16" t="s">
        <v>171</v>
      </c>
      <c r="F2812" s="16" t="s">
        <v>171</v>
      </c>
      <c r="G2812" s="172" t="s">
        <v>171</v>
      </c>
      <c r="H2812" s="175"/>
      <c r="I2812" s="57" t="str">
        <f t="shared" si="561"/>
        <v>Cancel</v>
      </c>
      <c r="J2812" s="175" t="s">
        <v>2634</v>
      </c>
      <c r="K2812" s="175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62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76">
        <v>1</v>
      </c>
      <c r="Z2812" s="26">
        <f t="shared" si="559"/>
        <v>18880000</v>
      </c>
      <c r="AA2812" s="16">
        <v>7.4099999999999999E-2</v>
      </c>
      <c r="AB2812" s="35">
        <f t="shared" si="563"/>
        <v>1399008</v>
      </c>
      <c r="AC2812" s="27">
        <f t="shared" si="564"/>
        <v>167880.95999999999</v>
      </c>
      <c r="AD2812" s="174">
        <v>0.12</v>
      </c>
      <c r="AE2812" s="173">
        <f t="shared" si="565"/>
        <v>1</v>
      </c>
      <c r="AF2812" s="173" t="str">
        <f>IF(AND(COUNTIFS($J$18:J2812,J2812)=1,AE2812=1),1,"")</f>
        <v/>
      </c>
      <c r="AG2812" s="173" t="str">
        <f>IF(C2812="","",IF(AND(COUNTIFS($J$18:J2812,J2812)=1,C2812&lt;&gt;""),1,""))</f>
        <v/>
      </c>
      <c r="AH2812" s="173" t="str">
        <f>IF(G2812="","",IF(AND(COUNTIFS($J$18:J2812,J2812)=1,G2812&lt;&gt;""),1,""))</f>
        <v/>
      </c>
      <c r="AI2812" s="28">
        <f t="shared" si="566"/>
        <v>468573419.10712183</v>
      </c>
      <c r="AJ2812" s="28">
        <f t="shared" si="567"/>
        <v>55829466.862621114</v>
      </c>
      <c r="AK2812" s="29">
        <f t="shared" si="568"/>
        <v>0.11914774629983395</v>
      </c>
      <c r="AL2812" s="25"/>
      <c r="AM2812" s="25"/>
      <c r="AN2812" s="25"/>
      <c r="AO2812" s="25"/>
      <c r="AP2812" s="45" t="str">
        <f t="shared" si="569"/>
        <v>CancelCancel</v>
      </c>
      <c r="AQ2812" s="45" t="str">
        <f t="shared" si="570"/>
        <v>CancelCancelJPY</v>
      </c>
    </row>
    <row r="2813" spans="1:43" s="15" customFormat="1">
      <c r="A2813" s="172" t="s">
        <v>171</v>
      </c>
      <c r="B2813" s="172"/>
      <c r="C2813" s="172" t="s">
        <v>171</v>
      </c>
      <c r="D2813" s="57" t="str">
        <f t="shared" si="560"/>
        <v/>
      </c>
      <c r="E2813" s="16" t="s">
        <v>171</v>
      </c>
      <c r="F2813" s="16" t="s">
        <v>171</v>
      </c>
      <c r="G2813" s="172" t="s">
        <v>171</v>
      </c>
      <c r="H2813" s="175"/>
      <c r="I2813" s="57" t="str">
        <f t="shared" si="561"/>
        <v>Cancel</v>
      </c>
      <c r="J2813" s="175" t="s">
        <v>2634</v>
      </c>
      <c r="K2813" s="175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62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76">
        <v>1</v>
      </c>
      <c r="Z2813" s="26">
        <f t="shared" si="559"/>
        <v>18880000</v>
      </c>
      <c r="AA2813" s="16">
        <v>7.4099999999999999E-2</v>
      </c>
      <c r="AB2813" s="35">
        <f t="shared" si="563"/>
        <v>1399008</v>
      </c>
      <c r="AC2813" s="27">
        <f t="shared" si="564"/>
        <v>167880.95999999999</v>
      </c>
      <c r="AD2813" s="174">
        <v>0.12</v>
      </c>
      <c r="AE2813" s="173">
        <f t="shared" si="565"/>
        <v>1</v>
      </c>
      <c r="AF2813" s="173" t="str">
        <f>IF(AND(COUNTIFS($J$18:J2813,J2813)=1,AE2813=1),1,"")</f>
        <v/>
      </c>
      <c r="AG2813" s="173" t="str">
        <f>IF(C2813="","",IF(AND(COUNTIFS($J$18:J2813,J2813)=1,C2813&lt;&gt;""),1,""))</f>
        <v/>
      </c>
      <c r="AH2813" s="173" t="str">
        <f>IF(G2813="","",IF(AND(COUNTIFS($J$18:J2813,J2813)=1,G2813&lt;&gt;""),1,""))</f>
        <v/>
      </c>
      <c r="AI2813" s="28">
        <f t="shared" si="566"/>
        <v>468573419.10712183</v>
      </c>
      <c r="AJ2813" s="28">
        <f t="shared" si="567"/>
        <v>55829466.862621114</v>
      </c>
      <c r="AK2813" s="29">
        <f t="shared" si="568"/>
        <v>0.11914774629983395</v>
      </c>
      <c r="AL2813" s="25"/>
      <c r="AM2813" s="25"/>
      <c r="AN2813" s="25"/>
      <c r="AO2813" s="25"/>
      <c r="AP2813" s="45" t="str">
        <f t="shared" si="569"/>
        <v>CancelCancel</v>
      </c>
      <c r="AQ2813" s="45" t="str">
        <f t="shared" si="570"/>
        <v>CancelCancelJPY</v>
      </c>
    </row>
    <row r="2814" spans="1:43" s="15" customFormat="1">
      <c r="A2814" s="172" t="s">
        <v>171</v>
      </c>
      <c r="B2814" s="172"/>
      <c r="C2814" s="172" t="s">
        <v>171</v>
      </c>
      <c r="D2814" s="57" t="str">
        <f t="shared" si="560"/>
        <v/>
      </c>
      <c r="E2814" s="16" t="s">
        <v>171</v>
      </c>
      <c r="F2814" s="16" t="s">
        <v>171</v>
      </c>
      <c r="G2814" s="172" t="s">
        <v>171</v>
      </c>
      <c r="H2814" s="175"/>
      <c r="I2814" s="57" t="str">
        <f t="shared" si="561"/>
        <v>Cancel</v>
      </c>
      <c r="J2814" s="175" t="s">
        <v>2634</v>
      </c>
      <c r="K2814" s="175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62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76">
        <v>1</v>
      </c>
      <c r="Z2814" s="26">
        <f t="shared" si="559"/>
        <v>18880000</v>
      </c>
      <c r="AA2814" s="16">
        <v>7.4099999999999999E-2</v>
      </c>
      <c r="AB2814" s="35">
        <f t="shared" si="563"/>
        <v>1399008</v>
      </c>
      <c r="AC2814" s="27">
        <f t="shared" si="564"/>
        <v>167880.95999999999</v>
      </c>
      <c r="AD2814" s="174">
        <v>0.12</v>
      </c>
      <c r="AE2814" s="173">
        <f t="shared" si="565"/>
        <v>1</v>
      </c>
      <c r="AF2814" s="173" t="str">
        <f>IF(AND(COUNTIFS($J$18:J2814,J2814)=1,AE2814=1),1,"")</f>
        <v/>
      </c>
      <c r="AG2814" s="173" t="str">
        <f>IF(C2814="","",IF(AND(COUNTIFS($J$18:J2814,J2814)=1,C2814&lt;&gt;""),1,""))</f>
        <v/>
      </c>
      <c r="AH2814" s="173" t="str">
        <f>IF(G2814="","",IF(AND(COUNTIFS($J$18:J2814,J2814)=1,G2814&lt;&gt;""),1,""))</f>
        <v/>
      </c>
      <c r="AI2814" s="28">
        <f t="shared" si="566"/>
        <v>468573419.10712183</v>
      </c>
      <c r="AJ2814" s="28">
        <f t="shared" si="567"/>
        <v>55829466.862621114</v>
      </c>
      <c r="AK2814" s="29">
        <f t="shared" si="568"/>
        <v>0.11914774629983395</v>
      </c>
      <c r="AL2814" s="25"/>
      <c r="AM2814" s="25"/>
      <c r="AN2814" s="25"/>
      <c r="AO2814" s="25"/>
      <c r="AP2814" s="45" t="str">
        <f t="shared" si="569"/>
        <v>CancelCancel</v>
      </c>
      <c r="AQ2814" s="45" t="str">
        <f t="shared" si="570"/>
        <v>CancelCancelJPY</v>
      </c>
    </row>
    <row r="2815" spans="1:43" s="15" customFormat="1">
      <c r="A2815" s="172" t="s">
        <v>171</v>
      </c>
      <c r="B2815" s="172"/>
      <c r="C2815" s="172" t="s">
        <v>171</v>
      </c>
      <c r="D2815" s="57" t="str">
        <f t="shared" si="560"/>
        <v/>
      </c>
      <c r="E2815" s="16" t="s">
        <v>171</v>
      </c>
      <c r="F2815" s="16" t="s">
        <v>171</v>
      </c>
      <c r="G2815" s="172" t="s">
        <v>171</v>
      </c>
      <c r="H2815" s="175"/>
      <c r="I2815" s="57" t="str">
        <f t="shared" si="561"/>
        <v>Cancel</v>
      </c>
      <c r="J2815" s="175" t="s">
        <v>2634</v>
      </c>
      <c r="K2815" s="175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62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76">
        <v>1</v>
      </c>
      <c r="Z2815" s="26">
        <f t="shared" si="559"/>
        <v>18880000</v>
      </c>
      <c r="AA2815" s="16">
        <v>7.4099999999999999E-2</v>
      </c>
      <c r="AB2815" s="35">
        <f t="shared" si="563"/>
        <v>1399008</v>
      </c>
      <c r="AC2815" s="27">
        <f t="shared" si="564"/>
        <v>167880.95999999999</v>
      </c>
      <c r="AD2815" s="174">
        <v>0.12</v>
      </c>
      <c r="AE2815" s="173">
        <f t="shared" si="565"/>
        <v>1</v>
      </c>
      <c r="AF2815" s="173" t="str">
        <f>IF(AND(COUNTIFS($J$18:J2815,J2815)=1,AE2815=1),1,"")</f>
        <v/>
      </c>
      <c r="AG2815" s="173" t="str">
        <f>IF(C2815="","",IF(AND(COUNTIFS($J$18:J2815,J2815)=1,C2815&lt;&gt;""),1,""))</f>
        <v/>
      </c>
      <c r="AH2815" s="173" t="str">
        <f>IF(G2815="","",IF(AND(COUNTIFS($J$18:J2815,J2815)=1,G2815&lt;&gt;""),1,""))</f>
        <v/>
      </c>
      <c r="AI2815" s="28">
        <f t="shared" si="566"/>
        <v>468573419.10712183</v>
      </c>
      <c r="AJ2815" s="28">
        <f t="shared" si="567"/>
        <v>55829466.862621114</v>
      </c>
      <c r="AK2815" s="29">
        <f t="shared" si="568"/>
        <v>0.11914774629983395</v>
      </c>
      <c r="AL2815" s="25"/>
      <c r="AM2815" s="25"/>
      <c r="AN2815" s="25"/>
      <c r="AO2815" s="25"/>
      <c r="AP2815" s="45" t="str">
        <f t="shared" si="569"/>
        <v>CancelCancel</v>
      </c>
      <c r="AQ2815" s="45" t="str">
        <f t="shared" si="570"/>
        <v>CancelCancelJPY</v>
      </c>
    </row>
    <row r="2816" spans="1:43" s="15" customFormat="1">
      <c r="A2816" s="172" t="s">
        <v>171</v>
      </c>
      <c r="B2816" s="172"/>
      <c r="C2816" s="172" t="s">
        <v>171</v>
      </c>
      <c r="D2816" s="57" t="str">
        <f t="shared" si="560"/>
        <v/>
      </c>
      <c r="E2816" s="16" t="s">
        <v>171</v>
      </c>
      <c r="F2816" s="16" t="s">
        <v>171</v>
      </c>
      <c r="G2816" s="172" t="s">
        <v>171</v>
      </c>
      <c r="H2816" s="175"/>
      <c r="I2816" s="57" t="str">
        <f t="shared" si="561"/>
        <v>Cancel</v>
      </c>
      <c r="J2816" s="175" t="s">
        <v>2635</v>
      </c>
      <c r="K2816" s="175" t="s">
        <v>2636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62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76">
        <v>1</v>
      </c>
      <c r="Z2816" s="26">
        <f t="shared" si="559"/>
        <v>10705500</v>
      </c>
      <c r="AA2816" s="16">
        <v>7.3400000000000007E-2</v>
      </c>
      <c r="AB2816" s="35">
        <f t="shared" si="563"/>
        <v>785783.70000000007</v>
      </c>
      <c r="AC2816" s="27">
        <f t="shared" si="564"/>
        <v>94294.044000000009</v>
      </c>
      <c r="AD2816" s="174">
        <v>0.12</v>
      </c>
      <c r="AE2816" s="173">
        <f t="shared" si="565"/>
        <v>0</v>
      </c>
      <c r="AF2816" s="173" t="str">
        <f>IF(AND(COUNTIFS($J$18:J2816,J2816)=1,AE2816=1),1,"")</f>
        <v/>
      </c>
      <c r="AG2816" s="173">
        <f>IF(C2816="","",IF(AND(COUNTIFS($J$18:J2816,J2816)=1,C2816&lt;&gt;""),1,""))</f>
        <v>1</v>
      </c>
      <c r="AH2816" s="173">
        <f>IF(G2816="","",IF(AND(COUNTIFS($J$18:J2816,J2816)=1,G2816&lt;&gt;""),1,""))</f>
        <v>1</v>
      </c>
      <c r="AI2816" s="28">
        <f t="shared" si="566"/>
        <v>468573419.10712183</v>
      </c>
      <c r="AJ2816" s="28">
        <f t="shared" si="567"/>
        <v>55829466.862621114</v>
      </c>
      <c r="AK2816" s="29">
        <f t="shared" si="568"/>
        <v>0.11914774629983395</v>
      </c>
      <c r="AL2816" s="25"/>
      <c r="AM2816" s="25"/>
      <c r="AN2816" s="25"/>
      <c r="AO2816" s="25"/>
      <c r="AP2816" s="45" t="str">
        <f t="shared" si="569"/>
        <v>CancelCancel</v>
      </c>
      <c r="AQ2816" s="45" t="str">
        <f t="shared" si="570"/>
        <v>CancelCancelJPY</v>
      </c>
    </row>
    <row r="2817" spans="1:43" s="15" customFormat="1">
      <c r="A2817" s="172" t="s">
        <v>171</v>
      </c>
      <c r="B2817" s="172"/>
      <c r="C2817" s="172" t="s">
        <v>171</v>
      </c>
      <c r="D2817" s="57" t="str">
        <f t="shared" si="560"/>
        <v/>
      </c>
      <c r="E2817" s="16" t="s">
        <v>171</v>
      </c>
      <c r="F2817" s="16" t="s">
        <v>171</v>
      </c>
      <c r="G2817" s="172" t="s">
        <v>171</v>
      </c>
      <c r="H2817" s="175"/>
      <c r="I2817" s="57" t="str">
        <f t="shared" si="561"/>
        <v>Cancel</v>
      </c>
      <c r="J2817" s="175" t="s">
        <v>2635</v>
      </c>
      <c r="K2817" s="175" t="s">
        <v>2637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62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76">
        <v>1</v>
      </c>
      <c r="Z2817" s="26">
        <f t="shared" si="559"/>
        <v>13794500</v>
      </c>
      <c r="AA2817" s="16">
        <v>7.3400000000000007E-2</v>
      </c>
      <c r="AB2817" s="35">
        <f t="shared" si="563"/>
        <v>1012516.3</v>
      </c>
      <c r="AC2817" s="27">
        <f t="shared" si="564"/>
        <v>121501.95600000001</v>
      </c>
      <c r="AD2817" s="174">
        <v>0.12</v>
      </c>
      <c r="AE2817" s="173">
        <f t="shared" si="565"/>
        <v>0</v>
      </c>
      <c r="AF2817" s="173" t="str">
        <f>IF(AND(COUNTIFS($J$18:J2817,J2817)=1,AE2817=1),1,"")</f>
        <v/>
      </c>
      <c r="AG2817" s="173" t="str">
        <f>IF(C2817="","",IF(AND(COUNTIFS($J$18:J2817,J2817)=1,C2817&lt;&gt;""),1,""))</f>
        <v/>
      </c>
      <c r="AH2817" s="173" t="str">
        <f>IF(G2817="","",IF(AND(COUNTIFS($J$18:J2817,J2817)=1,G2817&lt;&gt;""),1,""))</f>
        <v/>
      </c>
      <c r="AI2817" s="28">
        <f t="shared" si="566"/>
        <v>468573419.10712183</v>
      </c>
      <c r="AJ2817" s="28">
        <f t="shared" si="567"/>
        <v>55829466.862621114</v>
      </c>
      <c r="AK2817" s="29">
        <f t="shared" si="568"/>
        <v>0.11914774629983395</v>
      </c>
      <c r="AL2817" s="25"/>
      <c r="AM2817" s="25"/>
      <c r="AN2817" s="25"/>
      <c r="AO2817" s="25"/>
      <c r="AP2817" s="45" t="str">
        <f t="shared" si="569"/>
        <v>CancelCancel</v>
      </c>
      <c r="AQ2817" s="45" t="str">
        <f t="shared" si="570"/>
        <v>CancelCancelJPY</v>
      </c>
    </row>
    <row r="2818" spans="1:43" s="15" customFormat="1">
      <c r="A2818" s="172" t="s">
        <v>171</v>
      </c>
      <c r="B2818" s="172"/>
      <c r="C2818" s="172" t="s">
        <v>171</v>
      </c>
      <c r="D2818" s="57" t="str">
        <f t="shared" si="560"/>
        <v/>
      </c>
      <c r="E2818" s="16" t="s">
        <v>171</v>
      </c>
      <c r="F2818" s="16" t="s">
        <v>171</v>
      </c>
      <c r="G2818" s="172" t="s">
        <v>171</v>
      </c>
      <c r="H2818" s="175"/>
      <c r="I2818" s="57" t="str">
        <f t="shared" si="561"/>
        <v>Cancel</v>
      </c>
      <c r="J2818" s="175" t="s">
        <v>2638</v>
      </c>
      <c r="K2818" s="175" t="s">
        <v>2637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si="562"/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76">
        <v>1</v>
      </c>
      <c r="Z2818" s="26">
        <f t="shared" si="559"/>
        <v>10705500</v>
      </c>
      <c r="AA2818" s="16">
        <v>7.3999999999999996E-2</v>
      </c>
      <c r="AB2818" s="35">
        <f t="shared" si="563"/>
        <v>792207</v>
      </c>
      <c r="AC2818" s="27">
        <f t="shared" si="564"/>
        <v>95064.84</v>
      </c>
      <c r="AD2818" s="174">
        <v>0.12</v>
      </c>
      <c r="AE2818" s="173">
        <f t="shared" si="565"/>
        <v>0</v>
      </c>
      <c r="AF2818" s="173" t="str">
        <f>IF(AND(COUNTIFS($J$18:J2818,J2818)=1,AE2818=1),1,"")</f>
        <v/>
      </c>
      <c r="AG2818" s="173">
        <f>IF(C2818="","",IF(AND(COUNTIFS($J$18:J2818,J2818)=1,C2818&lt;&gt;""),1,""))</f>
        <v>1</v>
      </c>
      <c r="AH2818" s="173">
        <f>IF(G2818="","",IF(AND(COUNTIFS($J$18:J2818,J2818)=1,G2818&lt;&gt;""),1,""))</f>
        <v>1</v>
      </c>
      <c r="AI2818" s="28">
        <f t="shared" si="566"/>
        <v>468573419.10712183</v>
      </c>
      <c r="AJ2818" s="28">
        <f t="shared" si="567"/>
        <v>55829466.862621114</v>
      </c>
      <c r="AK2818" s="29">
        <f t="shared" si="568"/>
        <v>0.11914774629983395</v>
      </c>
      <c r="AL2818" s="25"/>
      <c r="AM2818" s="25"/>
      <c r="AN2818" s="25"/>
      <c r="AO2818" s="25"/>
      <c r="AP2818" s="45" t="str">
        <f t="shared" si="569"/>
        <v>CancelCancel</v>
      </c>
      <c r="AQ2818" s="45" t="str">
        <f t="shared" si="570"/>
        <v>CancelCancelJPY</v>
      </c>
    </row>
    <row r="2819" spans="1:43" s="15" customFormat="1">
      <c r="A2819" s="172" t="s">
        <v>171</v>
      </c>
      <c r="B2819" s="172"/>
      <c r="C2819" s="172" t="s">
        <v>171</v>
      </c>
      <c r="D2819" s="57" t="str">
        <f t="shared" si="560"/>
        <v/>
      </c>
      <c r="E2819" s="16" t="s">
        <v>171</v>
      </c>
      <c r="F2819" s="16" t="s">
        <v>171</v>
      </c>
      <c r="G2819" s="172" t="s">
        <v>171</v>
      </c>
      <c r="H2819" s="175"/>
      <c r="I2819" s="57" t="str">
        <f t="shared" si="561"/>
        <v>Cancel</v>
      </c>
      <c r="J2819" s="175" t="s">
        <v>2639</v>
      </c>
      <c r="K2819" s="175" t="s">
        <v>2637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2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76">
        <v>1</v>
      </c>
      <c r="Z2819" s="26">
        <f t="shared" si="559"/>
        <v>13794500</v>
      </c>
      <c r="AA2819" s="16">
        <v>7.3999999999999996E-2</v>
      </c>
      <c r="AB2819" s="35">
        <f t="shared" si="563"/>
        <v>1020793</v>
      </c>
      <c r="AC2819" s="27">
        <f t="shared" si="564"/>
        <v>122495.15999999999</v>
      </c>
      <c r="AD2819" s="174">
        <v>0.12</v>
      </c>
      <c r="AE2819" s="173">
        <f t="shared" si="565"/>
        <v>0</v>
      </c>
      <c r="AF2819" s="173" t="str">
        <f>IF(AND(COUNTIFS($J$18:J2819,J2819)=1,AE2819=1),1,"")</f>
        <v/>
      </c>
      <c r="AG2819" s="173" t="str">
        <f>IF(C2819="","",IF(AND(COUNTIFS($J$18:J2819,J2819)=1,C2819&lt;&gt;""),1,""))</f>
        <v/>
      </c>
      <c r="AH2819" s="173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2" t="s">
        <v>171</v>
      </c>
      <c r="B2820" s="172"/>
      <c r="C2820" s="172" t="s">
        <v>171</v>
      </c>
      <c r="D2820" s="57" t="str">
        <f t="shared" si="560"/>
        <v/>
      </c>
      <c r="E2820" s="16" t="s">
        <v>171</v>
      </c>
      <c r="F2820" s="16" t="s">
        <v>171</v>
      </c>
      <c r="G2820" s="172" t="s">
        <v>171</v>
      </c>
      <c r="H2820" s="175"/>
      <c r="I2820" s="57" t="str">
        <f t="shared" si="561"/>
        <v>Cancel</v>
      </c>
      <c r="J2820" s="175" t="s">
        <v>2640</v>
      </c>
      <c r="K2820" s="175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2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76">
        <v>1</v>
      </c>
      <c r="Z2820" s="26">
        <f t="shared" si="559"/>
        <v>8150000</v>
      </c>
      <c r="AA2820" s="16">
        <v>7.3999999999999996E-2</v>
      </c>
      <c r="AB2820" s="35">
        <f t="shared" si="563"/>
        <v>603100</v>
      </c>
      <c r="AC2820" s="27">
        <f t="shared" si="564"/>
        <v>72372</v>
      </c>
      <c r="AD2820" s="174">
        <v>0.12</v>
      </c>
      <c r="AE2820" s="173">
        <f t="shared" si="565"/>
        <v>1</v>
      </c>
      <c r="AF2820" s="173">
        <f>IF(AND(COUNTIFS($J$18:J2820,J2820)=1,AE2820=1),1,"")</f>
        <v>1</v>
      </c>
      <c r="AG2820" s="173">
        <f>IF(C2820="","",IF(AND(COUNTIFS($J$18:J2820,J2820)=1,C2820&lt;&gt;""),1,""))</f>
        <v>1</v>
      </c>
      <c r="AH2820" s="173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2" t="s">
        <v>171</v>
      </c>
      <c r="B2821" s="172"/>
      <c r="C2821" s="172" t="s">
        <v>171</v>
      </c>
      <c r="D2821" s="57" t="str">
        <f t="shared" si="560"/>
        <v/>
      </c>
      <c r="E2821" s="16" t="s">
        <v>171</v>
      </c>
      <c r="F2821" s="16" t="s">
        <v>171</v>
      </c>
      <c r="G2821" s="172" t="s">
        <v>171</v>
      </c>
      <c r="H2821" s="175"/>
      <c r="I2821" s="57" t="str">
        <f t="shared" si="561"/>
        <v>Cancel</v>
      </c>
      <c r="J2821" s="175" t="s">
        <v>2641</v>
      </c>
      <c r="K2821" s="175" t="s">
        <v>2599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2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76">
        <v>1</v>
      </c>
      <c r="Z2821" s="26">
        <f t="shared" si="559"/>
        <v>10000000</v>
      </c>
      <c r="AA2821" s="16">
        <v>7.17E-2</v>
      </c>
      <c r="AB2821" s="35">
        <f t="shared" si="563"/>
        <v>717000</v>
      </c>
      <c r="AC2821" s="27">
        <f t="shared" si="564"/>
        <v>86040</v>
      </c>
      <c r="AD2821" s="174">
        <v>0.12</v>
      </c>
      <c r="AE2821" s="173">
        <f t="shared" si="565"/>
        <v>1</v>
      </c>
      <c r="AF2821" s="173">
        <f>IF(AND(COUNTIFS($J$18:J2821,J2821)=1,AE2821=1),1,"")</f>
        <v>1</v>
      </c>
      <c r="AG2821" s="173">
        <f>IF(C2821="","",IF(AND(COUNTIFS($J$18:J2821,J2821)=1,C2821&lt;&gt;""),1,""))</f>
        <v>1</v>
      </c>
      <c r="AH2821" s="173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2" t="s">
        <v>171</v>
      </c>
      <c r="B2822" s="172"/>
      <c r="C2822" s="172" t="s">
        <v>171</v>
      </c>
      <c r="D2822" s="57" t="str">
        <f t="shared" si="560"/>
        <v/>
      </c>
      <c r="E2822" s="16" t="s">
        <v>171</v>
      </c>
      <c r="F2822" s="16" t="s">
        <v>171</v>
      </c>
      <c r="G2822" s="172" t="s">
        <v>171</v>
      </c>
      <c r="H2822" s="175"/>
      <c r="I2822" s="57" t="str">
        <f t="shared" si="561"/>
        <v>Cancel</v>
      </c>
      <c r="J2822" s="175" t="s">
        <v>2641</v>
      </c>
      <c r="K2822" s="175" t="s">
        <v>2599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2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76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3"/>
        <v>717000</v>
      </c>
      <c r="AC2822" s="27">
        <f t="shared" si="564"/>
        <v>86040</v>
      </c>
      <c r="AD2822" s="174">
        <v>0.12</v>
      </c>
      <c r="AE2822" s="173">
        <f t="shared" si="565"/>
        <v>1</v>
      </c>
      <c r="AF2822" s="173" t="str">
        <f>IF(AND(COUNTIFS($J$18:J2822,J2822)=1,AE2822=1),1,"")</f>
        <v/>
      </c>
      <c r="AG2822" s="173" t="str">
        <f>IF(C2822="","",IF(AND(COUNTIFS($J$18:J2822,J2822)=1,C2822&lt;&gt;""),1,""))</f>
        <v/>
      </c>
      <c r="AH2822" s="173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2" t="s">
        <v>171</v>
      </c>
      <c r="B2823" s="172"/>
      <c r="C2823" s="172" t="s">
        <v>171</v>
      </c>
      <c r="D2823" s="57" t="str">
        <f t="shared" si="560"/>
        <v/>
      </c>
      <c r="E2823" s="16" t="s">
        <v>171</v>
      </c>
      <c r="F2823" s="16" t="s">
        <v>171</v>
      </c>
      <c r="G2823" s="172" t="s">
        <v>171</v>
      </c>
      <c r="H2823" s="175"/>
      <c r="I2823" s="57" t="str">
        <f t="shared" si="561"/>
        <v>Cancel</v>
      </c>
      <c r="J2823" s="175" t="s">
        <v>2641</v>
      </c>
      <c r="K2823" s="175" t="s">
        <v>2599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2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76">
        <v>1</v>
      </c>
      <c r="Z2823" s="26">
        <f t="shared" si="571"/>
        <v>15800000</v>
      </c>
      <c r="AA2823" s="16">
        <v>7.17E-2</v>
      </c>
      <c r="AB2823" s="35">
        <f t="shared" si="563"/>
        <v>1132860</v>
      </c>
      <c r="AC2823" s="27">
        <f t="shared" si="564"/>
        <v>135943.19999999998</v>
      </c>
      <c r="AD2823" s="174">
        <v>0.12</v>
      </c>
      <c r="AE2823" s="173">
        <f t="shared" si="565"/>
        <v>1</v>
      </c>
      <c r="AF2823" s="173" t="str">
        <f>IF(AND(COUNTIFS($J$18:J2823,J2823)=1,AE2823=1),1,"")</f>
        <v/>
      </c>
      <c r="AG2823" s="173" t="str">
        <f>IF(C2823="","",IF(AND(COUNTIFS($J$18:J2823,J2823)=1,C2823&lt;&gt;""),1,""))</f>
        <v/>
      </c>
      <c r="AH2823" s="173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2" t="s">
        <v>171</v>
      </c>
      <c r="B2824" s="172"/>
      <c r="C2824" s="172" t="s">
        <v>171</v>
      </c>
      <c r="D2824" s="57" t="str">
        <f t="shared" si="560"/>
        <v/>
      </c>
      <c r="E2824" s="16" t="s">
        <v>171</v>
      </c>
      <c r="F2824" s="16" t="s">
        <v>171</v>
      </c>
      <c r="G2824" s="172" t="s">
        <v>171</v>
      </c>
      <c r="H2824" s="175"/>
      <c r="I2824" s="57" t="str">
        <f t="shared" si="561"/>
        <v>Cancel</v>
      </c>
      <c r="J2824" s="175" t="s">
        <v>2642</v>
      </c>
      <c r="K2824" s="175" t="s">
        <v>2599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2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76">
        <v>1</v>
      </c>
      <c r="Z2824" s="26">
        <f t="shared" si="571"/>
        <v>15800000</v>
      </c>
      <c r="AA2824" s="16">
        <v>7.17E-2</v>
      </c>
      <c r="AB2824" s="35">
        <f t="shared" si="563"/>
        <v>1132860</v>
      </c>
      <c r="AC2824" s="27">
        <f t="shared" si="564"/>
        <v>135943.19999999998</v>
      </c>
      <c r="AD2824" s="174">
        <v>0.12</v>
      </c>
      <c r="AE2824" s="173">
        <f t="shared" si="565"/>
        <v>1</v>
      </c>
      <c r="AF2824" s="173" t="str">
        <f>IF(AND(COUNTIFS($J$18:J2824,J2824)=1,AE2824=1),1,"")</f>
        <v/>
      </c>
      <c r="AG2824" s="173" t="str">
        <f>IF(C2824="","",IF(AND(COUNTIFS($J$18:J2824,J2824)=1,C2824&lt;&gt;""),1,""))</f>
        <v/>
      </c>
      <c r="AH2824" s="173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2" t="s">
        <v>171</v>
      </c>
      <c r="B2825" s="172"/>
      <c r="C2825" s="172" t="s">
        <v>171</v>
      </c>
      <c r="D2825" s="57" t="str">
        <f t="shared" si="560"/>
        <v/>
      </c>
      <c r="E2825" s="16" t="s">
        <v>171</v>
      </c>
      <c r="F2825" s="16" t="s">
        <v>171</v>
      </c>
      <c r="G2825" s="172" t="s">
        <v>171</v>
      </c>
      <c r="H2825" s="175"/>
      <c r="I2825" s="57" t="str">
        <f t="shared" si="561"/>
        <v>Cancel</v>
      </c>
      <c r="J2825" s="175" t="s">
        <v>2643</v>
      </c>
      <c r="K2825" s="175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2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76">
        <v>1</v>
      </c>
      <c r="Z2825" s="26">
        <f t="shared" si="571"/>
        <v>11000000</v>
      </c>
      <c r="AA2825" s="16">
        <v>7.0199999999999999E-2</v>
      </c>
      <c r="AB2825" s="35">
        <f t="shared" si="563"/>
        <v>772200</v>
      </c>
      <c r="AC2825" s="27">
        <f t="shared" si="564"/>
        <v>92664</v>
      </c>
      <c r="AD2825" s="174">
        <v>0.12</v>
      </c>
      <c r="AE2825" s="173">
        <f t="shared" si="565"/>
        <v>0</v>
      </c>
      <c r="AF2825" s="173" t="str">
        <f>IF(AND(COUNTIFS($J$18:J2825,J2825)=1,AE2825=1),1,"")</f>
        <v/>
      </c>
      <c r="AG2825" s="173">
        <f>IF(C2825="","",IF(AND(COUNTIFS($J$18:J2825,J2825)=1,C2825&lt;&gt;""),1,""))</f>
        <v>1</v>
      </c>
      <c r="AH2825" s="173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2" t="s">
        <v>171</v>
      </c>
      <c r="B2826" s="172"/>
      <c r="C2826" s="172" t="s">
        <v>171</v>
      </c>
      <c r="D2826" s="57" t="str">
        <f t="shared" si="560"/>
        <v/>
      </c>
      <c r="E2826" s="16" t="s">
        <v>171</v>
      </c>
      <c r="F2826" s="16" t="s">
        <v>171</v>
      </c>
      <c r="G2826" s="172" t="s">
        <v>171</v>
      </c>
      <c r="H2826" s="175"/>
      <c r="I2826" s="57" t="str">
        <f t="shared" si="561"/>
        <v>Cancel</v>
      </c>
      <c r="J2826" s="175" t="s">
        <v>2644</v>
      </c>
      <c r="K2826" s="175" t="s">
        <v>2645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2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76">
        <v>1</v>
      </c>
      <c r="Z2826" s="26">
        <f t="shared" si="571"/>
        <v>14700000</v>
      </c>
      <c r="AA2826" s="16">
        <v>7.2900000000000006E-2</v>
      </c>
      <c r="AB2826" s="35">
        <f t="shared" si="563"/>
        <v>1071630</v>
      </c>
      <c r="AC2826" s="27">
        <f t="shared" si="564"/>
        <v>128595.59999999999</v>
      </c>
      <c r="AD2826" s="174">
        <v>0.12</v>
      </c>
      <c r="AE2826" s="173">
        <f t="shared" si="565"/>
        <v>0</v>
      </c>
      <c r="AF2826" s="173" t="str">
        <f>IF(AND(COUNTIFS($J$18:J2826,J2826)=1,AE2826=1),1,"")</f>
        <v/>
      </c>
      <c r="AG2826" s="173">
        <f>IF(C2826="","",IF(AND(COUNTIFS($J$18:J2826,J2826)=1,C2826&lt;&gt;""),1,""))</f>
        <v>1</v>
      </c>
      <c r="AH2826" s="173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2" t="s">
        <v>171</v>
      </c>
      <c r="B2827" s="172"/>
      <c r="C2827" s="172" t="s">
        <v>171</v>
      </c>
      <c r="D2827" s="57" t="str">
        <f t="shared" si="560"/>
        <v/>
      </c>
      <c r="E2827" s="16" t="s">
        <v>171</v>
      </c>
      <c r="F2827" s="16" t="s">
        <v>171</v>
      </c>
      <c r="G2827" s="172" t="s">
        <v>171</v>
      </c>
      <c r="H2827" s="175"/>
      <c r="I2827" s="57" t="str">
        <f t="shared" si="561"/>
        <v>Cancel</v>
      </c>
      <c r="J2827" s="175" t="s">
        <v>2646</v>
      </c>
      <c r="K2827" s="175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2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76">
        <v>1</v>
      </c>
      <c r="Z2827" s="26">
        <f t="shared" si="571"/>
        <v>8544600</v>
      </c>
      <c r="AA2827" s="16">
        <v>7.2999999999999995E-2</v>
      </c>
      <c r="AB2827" s="35">
        <f t="shared" si="563"/>
        <v>623755.79999999993</v>
      </c>
      <c r="AC2827" s="27">
        <f t="shared" si="564"/>
        <v>74850.695999999982</v>
      </c>
      <c r="AD2827" s="174">
        <v>0.12</v>
      </c>
      <c r="AE2827" s="173">
        <f t="shared" si="565"/>
        <v>1</v>
      </c>
      <c r="AF2827" s="173">
        <f>IF(AND(COUNTIFS($J$18:J2827,J2827)=1,AE2827=1),1,"")</f>
        <v>1</v>
      </c>
      <c r="AG2827" s="173">
        <f>IF(C2827="","",IF(AND(COUNTIFS($J$18:J2827,J2827)=1,C2827&lt;&gt;""),1,""))</f>
        <v>1</v>
      </c>
      <c r="AH2827" s="173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2" t="s">
        <v>171</v>
      </c>
      <c r="B2828" s="172"/>
      <c r="C2828" s="172" t="s">
        <v>171</v>
      </c>
      <c r="D2828" s="57" t="str">
        <f t="shared" si="560"/>
        <v/>
      </c>
      <c r="E2828" s="16" t="s">
        <v>171</v>
      </c>
      <c r="F2828" s="16" t="s">
        <v>171</v>
      </c>
      <c r="G2828" s="172" t="s">
        <v>171</v>
      </c>
      <c r="H2828" s="175"/>
      <c r="I2828" s="57" t="str">
        <f t="shared" si="561"/>
        <v>Cancel</v>
      </c>
      <c r="J2828" s="175" t="s">
        <v>2646</v>
      </c>
      <c r="K2828" s="175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2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76">
        <v>1</v>
      </c>
      <c r="Z2828" s="26">
        <f t="shared" si="571"/>
        <v>8544600</v>
      </c>
      <c r="AA2828" s="16">
        <v>7.2999999999999995E-2</v>
      </c>
      <c r="AB2828" s="35">
        <f t="shared" si="563"/>
        <v>623755.79999999993</v>
      </c>
      <c r="AC2828" s="27">
        <f t="shared" si="564"/>
        <v>74850.695999999982</v>
      </c>
      <c r="AD2828" s="174">
        <v>0.12</v>
      </c>
      <c r="AE2828" s="173">
        <f t="shared" si="565"/>
        <v>1</v>
      </c>
      <c r="AF2828" s="173" t="str">
        <f>IF(AND(COUNTIFS($J$18:J2828,J2828)=1,AE2828=1),1,"")</f>
        <v/>
      </c>
      <c r="AG2828" s="173" t="str">
        <f>IF(C2828="","",IF(AND(COUNTIFS($J$18:J2828,J2828)=1,C2828&lt;&gt;""),1,""))</f>
        <v/>
      </c>
      <c r="AH2828" s="173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2" t="s">
        <v>171</v>
      </c>
      <c r="B2829" s="172"/>
      <c r="C2829" s="172" t="s">
        <v>171</v>
      </c>
      <c r="D2829" s="57" t="str">
        <f t="shared" si="560"/>
        <v/>
      </c>
      <c r="E2829" s="16" t="s">
        <v>171</v>
      </c>
      <c r="F2829" s="16" t="s">
        <v>171</v>
      </c>
      <c r="G2829" s="172" t="s">
        <v>171</v>
      </c>
      <c r="H2829" s="175"/>
      <c r="I2829" s="57" t="str">
        <f t="shared" si="561"/>
        <v>Cancel</v>
      </c>
      <c r="J2829" s="175" t="s">
        <v>2647</v>
      </c>
      <c r="K2829" s="175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2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76">
        <v>1</v>
      </c>
      <c r="Z2829" s="26">
        <f t="shared" si="571"/>
        <v>16150000</v>
      </c>
      <c r="AA2829" s="16">
        <v>7.2999999999999995E-2</v>
      </c>
      <c r="AB2829" s="35">
        <f t="shared" si="563"/>
        <v>1178950</v>
      </c>
      <c r="AC2829" s="27">
        <f t="shared" si="564"/>
        <v>141474</v>
      </c>
      <c r="AD2829" s="174">
        <v>0.12</v>
      </c>
      <c r="AE2829" s="173">
        <f t="shared" si="565"/>
        <v>0</v>
      </c>
      <c r="AF2829" s="173" t="str">
        <f>IF(AND(COUNTIFS($J$18:J2829,J2829)=1,AE2829=1),1,"")</f>
        <v/>
      </c>
      <c r="AG2829" s="173">
        <f>IF(C2829="","",IF(AND(COUNTIFS($J$18:J2829,J2829)=1,C2829&lt;&gt;""),1,""))</f>
        <v>1</v>
      </c>
      <c r="AH2829" s="173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2" t="s">
        <v>171</v>
      </c>
      <c r="B2830" s="172"/>
      <c r="C2830" s="172" t="s">
        <v>171</v>
      </c>
      <c r="D2830" s="57" t="str">
        <f t="shared" si="560"/>
        <v/>
      </c>
      <c r="E2830" s="16" t="s">
        <v>171</v>
      </c>
      <c r="F2830" s="16" t="s">
        <v>171</v>
      </c>
      <c r="G2830" s="172" t="s">
        <v>171</v>
      </c>
      <c r="H2830" s="175"/>
      <c r="I2830" s="57" t="str">
        <f t="shared" si="561"/>
        <v>Cancel</v>
      </c>
      <c r="J2830" s="175" t="s">
        <v>2647</v>
      </c>
      <c r="K2830" s="175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2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76">
        <v>1</v>
      </c>
      <c r="Z2830" s="26">
        <f t="shared" si="571"/>
        <v>16150000</v>
      </c>
      <c r="AA2830" s="16">
        <v>7.2999999999999995E-2</v>
      </c>
      <c r="AB2830" s="35">
        <f t="shared" si="563"/>
        <v>1178950</v>
      </c>
      <c r="AC2830" s="27">
        <f t="shared" si="564"/>
        <v>141474</v>
      </c>
      <c r="AD2830" s="174">
        <v>0.12</v>
      </c>
      <c r="AE2830" s="173">
        <f t="shared" si="565"/>
        <v>0</v>
      </c>
      <c r="AF2830" s="173" t="str">
        <f>IF(AND(COUNTIFS($J$18:J2830,J2830)=1,AE2830=1),1,"")</f>
        <v/>
      </c>
      <c r="AG2830" s="173" t="str">
        <f>IF(C2830="","",IF(AND(COUNTIFS($J$18:J2830,J2830)=1,C2830&lt;&gt;""),1,""))</f>
        <v/>
      </c>
      <c r="AH2830" s="173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2" t="s">
        <v>171</v>
      </c>
      <c r="B2831" s="172"/>
      <c r="C2831" s="172" t="s">
        <v>171</v>
      </c>
      <c r="D2831" s="57" t="str">
        <f t="shared" si="560"/>
        <v/>
      </c>
      <c r="E2831" s="16" t="s">
        <v>171</v>
      </c>
      <c r="F2831" s="16" t="s">
        <v>171</v>
      </c>
      <c r="G2831" s="172" t="s">
        <v>171</v>
      </c>
      <c r="H2831" s="175"/>
      <c r="I2831" s="57" t="str">
        <f t="shared" si="561"/>
        <v>Cancel</v>
      </c>
      <c r="J2831" s="175" t="s">
        <v>2648</v>
      </c>
      <c r="K2831" s="175" t="s">
        <v>2649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2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76">
        <v>1</v>
      </c>
      <c r="Z2831" s="26">
        <f t="shared" si="571"/>
        <v>11840000</v>
      </c>
      <c r="AA2831" s="16">
        <v>7.2999999999999995E-2</v>
      </c>
      <c r="AB2831" s="35">
        <f t="shared" si="563"/>
        <v>864320</v>
      </c>
      <c r="AC2831" s="27">
        <f t="shared" si="564"/>
        <v>103718.39999999999</v>
      </c>
      <c r="AD2831" s="174">
        <v>0.12</v>
      </c>
      <c r="AE2831" s="173">
        <f t="shared" si="565"/>
        <v>1</v>
      </c>
      <c r="AF2831" s="173">
        <f>IF(AND(COUNTIFS($J$18:J2831,J2831)=1,AE2831=1),1,"")</f>
        <v>1</v>
      </c>
      <c r="AG2831" s="173">
        <f>IF(C2831="","",IF(AND(COUNTIFS($J$18:J2831,J2831)=1,C2831&lt;&gt;""),1,""))</f>
        <v>1</v>
      </c>
      <c r="AH2831" s="173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2" t="s">
        <v>171</v>
      </c>
      <c r="B2832" s="172"/>
      <c r="C2832" s="172" t="s">
        <v>171</v>
      </c>
      <c r="D2832" s="57" t="str">
        <f t="shared" si="560"/>
        <v/>
      </c>
      <c r="E2832" s="16" t="s">
        <v>171</v>
      </c>
      <c r="F2832" s="16" t="s">
        <v>171</v>
      </c>
      <c r="G2832" s="172" t="s">
        <v>171</v>
      </c>
      <c r="H2832" s="175"/>
      <c r="I2832" s="57" t="str">
        <f t="shared" si="561"/>
        <v>Cancel</v>
      </c>
      <c r="J2832" s="175" t="s">
        <v>2650</v>
      </c>
      <c r="K2832" s="175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2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76">
        <v>1.1299999999999999</v>
      </c>
      <c r="Z2832" s="26">
        <f t="shared" si="571"/>
        <v>810000</v>
      </c>
      <c r="AA2832" s="16">
        <v>1.1100000000000001</v>
      </c>
      <c r="AB2832" s="35">
        <f t="shared" si="563"/>
        <v>795663.71681415953</v>
      </c>
      <c r="AC2832" s="27">
        <f t="shared" si="564"/>
        <v>95479.646017699139</v>
      </c>
      <c r="AD2832" s="174">
        <v>0.12</v>
      </c>
      <c r="AE2832" s="173">
        <f t="shared" si="565"/>
        <v>1</v>
      </c>
      <c r="AF2832" s="173">
        <f>IF(AND(COUNTIFS($J$18:J2832,J2832)=1,AE2832=1),1,"")</f>
        <v>1</v>
      </c>
      <c r="AG2832" s="173">
        <f>IF(C2832="","",IF(AND(COUNTIFS($J$18:J2832,J2832)=1,C2832&lt;&gt;""),1,""))</f>
        <v>1</v>
      </c>
      <c r="AH2832" s="173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2" t="s">
        <v>171</v>
      </c>
      <c r="B2833" s="172"/>
      <c r="C2833" s="172" t="s">
        <v>171</v>
      </c>
      <c r="D2833" s="57" t="str">
        <f t="shared" si="560"/>
        <v/>
      </c>
      <c r="E2833" s="16" t="s">
        <v>171</v>
      </c>
      <c r="F2833" s="16" t="s">
        <v>171</v>
      </c>
      <c r="G2833" s="172" t="s">
        <v>171</v>
      </c>
      <c r="H2833" s="175"/>
      <c r="I2833" s="57" t="str">
        <f t="shared" si="561"/>
        <v>Cancel</v>
      </c>
      <c r="J2833" s="175" t="s">
        <v>2650</v>
      </c>
      <c r="K2833" s="175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2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76">
        <v>1.1299999999999999</v>
      </c>
      <c r="Z2833" s="26">
        <f t="shared" si="571"/>
        <v>690000</v>
      </c>
      <c r="AA2833" s="16">
        <v>1.1100000000000001</v>
      </c>
      <c r="AB2833" s="35">
        <f t="shared" si="563"/>
        <v>677787.6106194692</v>
      </c>
      <c r="AC2833" s="27">
        <f t="shared" si="564"/>
        <v>81334.513274336306</v>
      </c>
      <c r="AD2833" s="174">
        <v>0.12</v>
      </c>
      <c r="AE2833" s="173">
        <f t="shared" si="565"/>
        <v>1</v>
      </c>
      <c r="AF2833" s="173" t="str">
        <f>IF(AND(COUNTIFS($J$18:J2833,J2833)=1,AE2833=1),1,"")</f>
        <v/>
      </c>
      <c r="AG2833" s="173" t="str">
        <f>IF(C2833="","",IF(AND(COUNTIFS($J$18:J2833,J2833)=1,C2833&lt;&gt;""),1,""))</f>
        <v/>
      </c>
      <c r="AH2833" s="173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2" t="s">
        <v>171</v>
      </c>
      <c r="B2834" s="172"/>
      <c r="C2834" s="172" t="s">
        <v>171</v>
      </c>
      <c r="D2834" s="57" t="str">
        <f t="shared" si="560"/>
        <v/>
      </c>
      <c r="E2834" s="16" t="s">
        <v>171</v>
      </c>
      <c r="F2834" s="16" t="s">
        <v>171</v>
      </c>
      <c r="G2834" s="172" t="s">
        <v>171</v>
      </c>
      <c r="H2834" s="175"/>
      <c r="I2834" s="57" t="str">
        <f t="shared" si="561"/>
        <v>Cancel</v>
      </c>
      <c r="J2834" s="175" t="s">
        <v>2651</v>
      </c>
      <c r="K2834" s="175" t="s">
        <v>3180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2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76">
        <v>1.1299999999999999</v>
      </c>
      <c r="Z2834" s="26">
        <f t="shared" si="571"/>
        <v>664000</v>
      </c>
      <c r="AA2834" s="16">
        <v>1.1100000000000001</v>
      </c>
      <c r="AB2834" s="35">
        <f t="shared" si="563"/>
        <v>652247.78761061956</v>
      </c>
      <c r="AC2834" s="27">
        <f t="shared" si="564"/>
        <v>78269.73451327435</v>
      </c>
      <c r="AD2834" s="174">
        <v>0.12</v>
      </c>
      <c r="AE2834" s="173">
        <f t="shared" si="565"/>
        <v>1</v>
      </c>
      <c r="AF2834" s="173">
        <f>IF(AND(COUNTIFS($J$18:J2834,J2834)=1,AE2834=1),1,"")</f>
        <v>1</v>
      </c>
      <c r="AG2834" s="173">
        <f>IF(C2834="","",IF(AND(COUNTIFS($J$18:J2834,J2834)=1,C2834&lt;&gt;""),1,""))</f>
        <v>1</v>
      </c>
      <c r="AH2834" s="173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2" t="s">
        <v>171</v>
      </c>
      <c r="B2835" s="172"/>
      <c r="C2835" s="172" t="s">
        <v>171</v>
      </c>
      <c r="D2835" s="57" t="str">
        <f t="shared" si="560"/>
        <v/>
      </c>
      <c r="E2835" s="16" t="s">
        <v>171</v>
      </c>
      <c r="F2835" s="16" t="s">
        <v>171</v>
      </c>
      <c r="G2835" s="172" t="s">
        <v>171</v>
      </c>
      <c r="H2835" s="175"/>
      <c r="I2835" s="57" t="str">
        <f t="shared" si="561"/>
        <v>Cancel</v>
      </c>
      <c r="J2835" s="175" t="s">
        <v>2651</v>
      </c>
      <c r="K2835" s="175" t="s">
        <v>3180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2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76">
        <v>1.1299999999999999</v>
      </c>
      <c r="Z2835" s="26">
        <f t="shared" si="571"/>
        <v>664000</v>
      </c>
      <c r="AA2835" s="16">
        <v>1.1100000000000001</v>
      </c>
      <c r="AB2835" s="35">
        <f t="shared" si="563"/>
        <v>652247.78761061956</v>
      </c>
      <c r="AC2835" s="27">
        <f t="shared" si="564"/>
        <v>78269.73451327435</v>
      </c>
      <c r="AD2835" s="174">
        <v>0.12</v>
      </c>
      <c r="AE2835" s="173">
        <f t="shared" si="565"/>
        <v>1</v>
      </c>
      <c r="AF2835" s="173" t="str">
        <f>IF(AND(COUNTIFS($J$18:J2835,J2835)=1,AE2835=1),1,"")</f>
        <v/>
      </c>
      <c r="AG2835" s="173" t="str">
        <f>IF(C2835="","",IF(AND(COUNTIFS($J$18:J2835,J2835)=1,C2835&lt;&gt;""),1,""))</f>
        <v/>
      </c>
      <c r="AH2835" s="173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2" t="s">
        <v>171</v>
      </c>
      <c r="B2836" s="172"/>
      <c r="C2836" s="172" t="s">
        <v>171</v>
      </c>
      <c r="D2836" s="57" t="str">
        <f t="shared" si="560"/>
        <v/>
      </c>
      <c r="E2836" s="16" t="s">
        <v>171</v>
      </c>
      <c r="F2836" s="16" t="s">
        <v>171</v>
      </c>
      <c r="G2836" s="172" t="s">
        <v>171</v>
      </c>
      <c r="H2836" s="175"/>
      <c r="I2836" s="57" t="str">
        <f t="shared" si="561"/>
        <v>Cancel</v>
      </c>
      <c r="J2836" s="175" t="s">
        <v>2652</v>
      </c>
      <c r="K2836" s="175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2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76">
        <v>1</v>
      </c>
      <c r="Z2836" s="26">
        <f t="shared" si="571"/>
        <v>11998800</v>
      </c>
      <c r="AA2836" s="16">
        <v>7.3599999999999999E-2</v>
      </c>
      <c r="AB2836" s="35">
        <f t="shared" si="563"/>
        <v>883111.67999999993</v>
      </c>
      <c r="AC2836" s="27">
        <f t="shared" si="564"/>
        <v>105973.40159999998</v>
      </c>
      <c r="AD2836" s="174">
        <v>0.12</v>
      </c>
      <c r="AE2836" s="173">
        <f t="shared" si="565"/>
        <v>1</v>
      </c>
      <c r="AF2836" s="173">
        <f>IF(AND(COUNTIFS($J$18:J2836,J2836)=1,AE2836=1),1,"")</f>
        <v>1</v>
      </c>
      <c r="AG2836" s="173">
        <f>IF(C2836="","",IF(AND(COUNTIFS($J$18:J2836,J2836)=1,C2836&lt;&gt;""),1,""))</f>
        <v>1</v>
      </c>
      <c r="AH2836" s="173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2" t="s">
        <v>171</v>
      </c>
      <c r="B2837" s="172"/>
      <c r="C2837" s="172" t="s">
        <v>171</v>
      </c>
      <c r="D2837" s="57" t="str">
        <f t="shared" si="560"/>
        <v/>
      </c>
      <c r="E2837" s="16" t="s">
        <v>171</v>
      </c>
      <c r="F2837" s="16" t="s">
        <v>171</v>
      </c>
      <c r="G2837" s="172" t="s">
        <v>171</v>
      </c>
      <c r="H2837" s="175"/>
      <c r="I2837" s="57" t="str">
        <f t="shared" si="561"/>
        <v>Cancel</v>
      </c>
      <c r="J2837" s="175" t="s">
        <v>2653</v>
      </c>
      <c r="K2837" s="175" t="s">
        <v>2654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2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76">
        <v>1.1299999999999999</v>
      </c>
      <c r="Z2837" s="26">
        <f t="shared" si="571"/>
        <v>1067000</v>
      </c>
      <c r="AA2837" s="16">
        <v>1.095</v>
      </c>
      <c r="AB2837" s="35">
        <f t="shared" si="563"/>
        <v>1033951.3274336284</v>
      </c>
      <c r="AC2837" s="27">
        <f t="shared" si="564"/>
        <v>124074.1592920354</v>
      </c>
      <c r="AD2837" s="174">
        <v>0.12</v>
      </c>
      <c r="AE2837" s="173">
        <f t="shared" si="565"/>
        <v>1</v>
      </c>
      <c r="AF2837" s="173">
        <f>IF(AND(COUNTIFS($J$18:J2837,J2837)=1,AE2837=1),1,"")</f>
        <v>1</v>
      </c>
      <c r="AG2837" s="173">
        <f>IF(C2837="","",IF(AND(COUNTIFS($J$18:J2837,J2837)=1,C2837&lt;&gt;""),1,""))</f>
        <v>1</v>
      </c>
      <c r="AH2837" s="173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2" t="s">
        <v>171</v>
      </c>
      <c r="B2838" s="172"/>
      <c r="C2838" s="172" t="s">
        <v>171</v>
      </c>
      <c r="D2838" s="57" t="str">
        <f t="shared" si="560"/>
        <v/>
      </c>
      <c r="E2838" s="16" t="s">
        <v>171</v>
      </c>
      <c r="F2838" s="16" t="s">
        <v>171</v>
      </c>
      <c r="G2838" s="172" t="s">
        <v>171</v>
      </c>
      <c r="H2838" s="175"/>
      <c r="I2838" s="57" t="str">
        <f t="shared" si="561"/>
        <v>Cancel</v>
      </c>
      <c r="J2838" s="175" t="s">
        <v>2655</v>
      </c>
      <c r="K2838" s="175" t="s">
        <v>2656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2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76">
        <v>1</v>
      </c>
      <c r="Z2838" s="26">
        <f t="shared" si="571"/>
        <v>13360000</v>
      </c>
      <c r="AA2838" s="16">
        <v>7.4300000000000005E-2</v>
      </c>
      <c r="AB2838" s="35">
        <f t="shared" si="563"/>
        <v>992648.00000000012</v>
      </c>
      <c r="AC2838" s="27">
        <f t="shared" si="564"/>
        <v>119117.76000000001</v>
      </c>
      <c r="AD2838" s="174">
        <v>0.12</v>
      </c>
      <c r="AE2838" s="173">
        <f t="shared" si="565"/>
        <v>1</v>
      </c>
      <c r="AF2838" s="173">
        <f>IF(AND(COUNTIFS($J$18:J2838,J2838)=1,AE2838=1),1,"")</f>
        <v>1</v>
      </c>
      <c r="AG2838" s="173">
        <f>IF(C2838="","",IF(AND(COUNTIFS($J$18:J2838,J2838)=1,C2838&lt;&gt;""),1,""))</f>
        <v>1</v>
      </c>
      <c r="AH2838" s="173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2" t="s">
        <v>171</v>
      </c>
      <c r="B2839" s="172"/>
      <c r="C2839" s="172" t="s">
        <v>171</v>
      </c>
      <c r="D2839" s="57" t="str">
        <f t="shared" si="560"/>
        <v/>
      </c>
      <c r="E2839" s="16" t="s">
        <v>171</v>
      </c>
      <c r="F2839" s="16" t="s">
        <v>171</v>
      </c>
      <c r="G2839" s="172" t="s">
        <v>171</v>
      </c>
      <c r="H2839" s="175"/>
      <c r="I2839" s="57" t="str">
        <f t="shared" si="561"/>
        <v>Cancel</v>
      </c>
      <c r="J2839" s="175" t="s">
        <v>2655</v>
      </c>
      <c r="K2839" s="175" t="s">
        <v>2656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2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76">
        <v>1</v>
      </c>
      <c r="Z2839" s="26">
        <f t="shared" si="571"/>
        <v>8500000</v>
      </c>
      <c r="AA2839" s="16">
        <v>7.4300000000000005E-2</v>
      </c>
      <c r="AB2839" s="35">
        <f t="shared" si="563"/>
        <v>631550</v>
      </c>
      <c r="AC2839" s="27">
        <f t="shared" si="564"/>
        <v>75786</v>
      </c>
      <c r="AD2839" s="174">
        <v>0.12</v>
      </c>
      <c r="AE2839" s="173">
        <f t="shared" si="565"/>
        <v>1</v>
      </c>
      <c r="AF2839" s="173" t="str">
        <f>IF(AND(COUNTIFS($J$18:J2839,J2839)=1,AE2839=1),1,"")</f>
        <v/>
      </c>
      <c r="AG2839" s="173" t="str">
        <f>IF(C2839="","",IF(AND(COUNTIFS($J$18:J2839,J2839)=1,C2839&lt;&gt;""),1,""))</f>
        <v/>
      </c>
      <c r="AH2839" s="173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2" t="s">
        <v>171</v>
      </c>
      <c r="B2840" s="172"/>
      <c r="C2840" s="172" t="s">
        <v>171</v>
      </c>
      <c r="D2840" s="57" t="str">
        <f t="shared" si="560"/>
        <v/>
      </c>
      <c r="E2840" s="16" t="s">
        <v>171</v>
      </c>
      <c r="F2840" s="16" t="s">
        <v>171</v>
      </c>
      <c r="G2840" s="172" t="s">
        <v>171</v>
      </c>
      <c r="H2840" s="175"/>
      <c r="I2840" s="57" t="str">
        <f t="shared" si="561"/>
        <v>Cancel</v>
      </c>
      <c r="J2840" s="175" t="s">
        <v>2657</v>
      </c>
      <c r="K2840" s="175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2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76">
        <v>1</v>
      </c>
      <c r="Z2840" s="26">
        <f t="shared" si="571"/>
        <v>14356000</v>
      </c>
      <c r="AA2840" s="16">
        <v>7.3400000000000007E-2</v>
      </c>
      <c r="AB2840" s="35">
        <f t="shared" si="563"/>
        <v>1053730.4000000001</v>
      </c>
      <c r="AC2840" s="27">
        <f t="shared" si="564"/>
        <v>126447.64800000002</v>
      </c>
      <c r="AD2840" s="174">
        <v>0.12</v>
      </c>
      <c r="AE2840" s="173">
        <f t="shared" si="565"/>
        <v>0</v>
      </c>
      <c r="AF2840" s="173" t="str">
        <f>IF(AND(COUNTIFS($J$18:J2840,J2840)=1,AE2840=1),1,"")</f>
        <v/>
      </c>
      <c r="AG2840" s="173">
        <f>IF(C2840="","",IF(AND(COUNTIFS($J$18:J2840,J2840)=1,C2840&lt;&gt;""),1,""))</f>
        <v>1</v>
      </c>
      <c r="AH2840" s="173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2" t="s">
        <v>171</v>
      </c>
      <c r="B2841" s="172"/>
      <c r="C2841" s="172" t="s">
        <v>171</v>
      </c>
      <c r="D2841" s="57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171</v>
      </c>
      <c r="F2841" s="16" t="s">
        <v>171</v>
      </c>
      <c r="G2841" s="172" t="s">
        <v>171</v>
      </c>
      <c r="H2841" s="175"/>
      <c r="I2841" s="57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5" t="s">
        <v>2658</v>
      </c>
      <c r="K2841" s="175" t="s">
        <v>2659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ref="P2841:P2904" si="574">IF(M2841="","",IF(AND(N2841&gt;0,L2841&lt;&gt;""),"MAIN UNIT",IF(AND(O2841&gt;0,L2841&lt;&gt;""),"SERVICE/ PARTS","C66 SERVICE/OTHERS")))</f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76">
        <v>1.1299999999999999</v>
      </c>
      <c r="Z2841" s="26">
        <f t="shared" si="571"/>
        <v>1500000</v>
      </c>
      <c r="AA2841" s="16">
        <v>1.089</v>
      </c>
      <c r="AB2841" s="35">
        <f t="shared" ref="AB2841:AB2904" si="575">IF(AND(R2841&lt;&gt;"C66",R2841&lt;&gt;""),Z2841/Y2841*AA2841,"")</f>
        <v>1445575.2212389382</v>
      </c>
      <c r="AC2841" s="27">
        <f t="shared" ref="AC2841:AC2904" si="576">IF(R2841&lt;&gt;"",AB2841*AD2841,"")</f>
        <v>173469.02654867258</v>
      </c>
      <c r="AD2841" s="174">
        <v>0.12</v>
      </c>
      <c r="AE2841" s="173">
        <f t="shared" ref="AE2841:AE2904" si="577">IF(Q2841="","",IF(Q2841="Yes",1,0))</f>
        <v>1</v>
      </c>
      <c r="AF2841" s="173">
        <f>IF(AND(COUNTIFS($J$18:J2841,J2841)=1,AE2841=1),1,"")</f>
        <v>1</v>
      </c>
      <c r="AG2841" s="173">
        <f>IF(C2841="","",IF(AND(COUNTIFS($J$18:J2841,J2841)=1,C2841&lt;&gt;""),1,""))</f>
        <v>1</v>
      </c>
      <c r="AH2841" s="173">
        <f>IF(G2841="","",IF(AND(COUNTIFS($J$18:J2841,J2841)=1,G2841&lt;&gt;""),1,""))</f>
        <v>1</v>
      </c>
      <c r="AI2841" s="28">
        <f t="shared" ref="AI2841:AI2904" si="578">IF(P2841="C66 SERVICE","",SUMIFS(AB:AB,F:F,F2841,G:G,G2841,E:E,E2841))</f>
        <v>468573419.10712183</v>
      </c>
      <c r="AJ2841" s="28">
        <f t="shared" ref="AJ2841:AJ2904" si="579">IF(P2841="C66 SERVICE","",SUMIFS(AC:AC,F:F,F2841,G:G,G2841,E:E,E2841))</f>
        <v>55829466.862621114</v>
      </c>
      <c r="AK2841" s="29">
        <f t="shared" ref="AK2841:AK2904" si="580">IF(AJ2841&gt;0,AJ2841/AI2841,"")</f>
        <v>0.11914774629983395</v>
      </c>
      <c r="AL2841" s="25"/>
      <c r="AM2841" s="25"/>
      <c r="AN2841" s="25"/>
      <c r="AO2841" s="25"/>
      <c r="AP2841" s="45" t="str">
        <f t="shared" ref="AP2841:AP2904" si="581">IF(F2841="","",F2841&amp;G2841)</f>
        <v>CancelCancel</v>
      </c>
      <c r="AQ2841" s="45" t="str">
        <f t="shared" ref="AQ2841:AQ2904" si="582">IF(W2841="","",F2841&amp;G2841&amp;W2841)</f>
        <v>CancelCancelRMB</v>
      </c>
    </row>
    <row r="2842" spans="1:43" s="15" customFormat="1">
      <c r="A2842" s="172" t="s">
        <v>171</v>
      </c>
      <c r="B2842" s="172"/>
      <c r="C2842" s="172" t="s">
        <v>171</v>
      </c>
      <c r="D2842" s="57" t="str">
        <f t="shared" si="572"/>
        <v/>
      </c>
      <c r="E2842" s="16" t="s">
        <v>171</v>
      </c>
      <c r="F2842" s="16" t="s">
        <v>171</v>
      </c>
      <c r="G2842" s="172" t="s">
        <v>171</v>
      </c>
      <c r="H2842" s="175"/>
      <c r="I2842" s="57" t="str">
        <f t="shared" si="573"/>
        <v>Cancel</v>
      </c>
      <c r="J2842" s="175" t="s">
        <v>2658</v>
      </c>
      <c r="K2842" s="175" t="s">
        <v>2659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74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76">
        <v>1.1299999999999999</v>
      </c>
      <c r="Z2842" s="26">
        <f t="shared" si="571"/>
        <v>1500000</v>
      </c>
      <c r="AA2842" s="16">
        <v>1.089</v>
      </c>
      <c r="AB2842" s="35">
        <f t="shared" si="575"/>
        <v>1445575.2212389382</v>
      </c>
      <c r="AC2842" s="27">
        <f t="shared" si="576"/>
        <v>173469.02654867258</v>
      </c>
      <c r="AD2842" s="174">
        <v>0.12</v>
      </c>
      <c r="AE2842" s="173">
        <f t="shared" si="577"/>
        <v>1</v>
      </c>
      <c r="AF2842" s="173" t="str">
        <f>IF(AND(COUNTIFS($J$18:J2842,J2842)=1,AE2842=1),1,"")</f>
        <v/>
      </c>
      <c r="AG2842" s="173" t="str">
        <f>IF(C2842="","",IF(AND(COUNTIFS($J$18:J2842,J2842)=1,C2842&lt;&gt;""),1,""))</f>
        <v/>
      </c>
      <c r="AH2842" s="173" t="str">
        <f>IF(G2842="","",IF(AND(COUNTIFS($J$18:J2842,J2842)=1,G2842&lt;&gt;""),1,""))</f>
        <v/>
      </c>
      <c r="AI2842" s="28">
        <f t="shared" si="578"/>
        <v>468573419.10712183</v>
      </c>
      <c r="AJ2842" s="28">
        <f t="shared" si="579"/>
        <v>55829466.862621114</v>
      </c>
      <c r="AK2842" s="29">
        <f t="shared" si="580"/>
        <v>0.11914774629983395</v>
      </c>
      <c r="AL2842" s="25"/>
      <c r="AM2842" s="25"/>
      <c r="AN2842" s="25"/>
      <c r="AO2842" s="25"/>
      <c r="AP2842" s="45" t="str">
        <f t="shared" si="581"/>
        <v>CancelCancel</v>
      </c>
      <c r="AQ2842" s="45" t="str">
        <f t="shared" si="582"/>
        <v>CancelCancelRMB</v>
      </c>
    </row>
    <row r="2843" spans="1:43" s="15" customFormat="1">
      <c r="A2843" s="172" t="s">
        <v>171</v>
      </c>
      <c r="B2843" s="172"/>
      <c r="C2843" s="172" t="s">
        <v>171</v>
      </c>
      <c r="D2843" s="57" t="str">
        <f t="shared" si="572"/>
        <v/>
      </c>
      <c r="E2843" s="16" t="s">
        <v>171</v>
      </c>
      <c r="F2843" s="16" t="s">
        <v>171</v>
      </c>
      <c r="G2843" s="172" t="s">
        <v>171</v>
      </c>
      <c r="H2843" s="175"/>
      <c r="I2843" s="57" t="str">
        <f t="shared" si="573"/>
        <v>Cancel</v>
      </c>
      <c r="J2843" s="175" t="s">
        <v>2660</v>
      </c>
      <c r="K2843" s="175" t="s">
        <v>2661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74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76">
        <v>1</v>
      </c>
      <c r="Z2843" s="26">
        <f t="shared" si="571"/>
        <v>14000000</v>
      </c>
      <c r="AA2843" s="16">
        <v>7.5700000000000003E-2</v>
      </c>
      <c r="AB2843" s="35">
        <f t="shared" si="575"/>
        <v>1059800</v>
      </c>
      <c r="AC2843" s="27">
        <f t="shared" si="576"/>
        <v>127176</v>
      </c>
      <c r="AD2843" s="174">
        <v>0.12</v>
      </c>
      <c r="AE2843" s="173">
        <f t="shared" si="577"/>
        <v>0</v>
      </c>
      <c r="AF2843" s="173" t="str">
        <f>IF(AND(COUNTIFS($J$18:J2843,J2843)=1,AE2843=1),1,"")</f>
        <v/>
      </c>
      <c r="AG2843" s="173">
        <f>IF(C2843="","",IF(AND(COUNTIFS($J$18:J2843,J2843)=1,C2843&lt;&gt;""),1,""))</f>
        <v>1</v>
      </c>
      <c r="AH2843" s="173">
        <f>IF(G2843="","",IF(AND(COUNTIFS($J$18:J2843,J2843)=1,G2843&lt;&gt;""),1,""))</f>
        <v>1</v>
      </c>
      <c r="AI2843" s="28">
        <f t="shared" si="578"/>
        <v>468573419.10712183</v>
      </c>
      <c r="AJ2843" s="28">
        <f t="shared" si="579"/>
        <v>55829466.862621114</v>
      </c>
      <c r="AK2843" s="29">
        <f t="shared" si="580"/>
        <v>0.11914774629983395</v>
      </c>
      <c r="AL2843" s="25"/>
      <c r="AM2843" s="25"/>
      <c r="AN2843" s="25"/>
      <c r="AO2843" s="25"/>
      <c r="AP2843" s="45" t="str">
        <f t="shared" si="581"/>
        <v>CancelCancel</v>
      </c>
      <c r="AQ2843" s="45" t="str">
        <f t="shared" si="582"/>
        <v>CancelCancelJPY</v>
      </c>
    </row>
    <row r="2844" spans="1:43" s="15" customFormat="1">
      <c r="A2844" s="172" t="s">
        <v>171</v>
      </c>
      <c r="B2844" s="172"/>
      <c r="C2844" s="172" t="s">
        <v>171</v>
      </c>
      <c r="D2844" s="57" t="str">
        <f t="shared" si="572"/>
        <v/>
      </c>
      <c r="E2844" s="16" t="s">
        <v>171</v>
      </c>
      <c r="F2844" s="16" t="s">
        <v>171</v>
      </c>
      <c r="G2844" s="172" t="s">
        <v>171</v>
      </c>
      <c r="H2844" s="175"/>
      <c r="I2844" s="57" t="str">
        <f t="shared" si="573"/>
        <v>Cancel</v>
      </c>
      <c r="J2844" s="175" t="s">
        <v>2660</v>
      </c>
      <c r="K2844" s="175" t="s">
        <v>2661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74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76">
        <v>1</v>
      </c>
      <c r="Z2844" s="26">
        <f t="shared" si="571"/>
        <v>14000000</v>
      </c>
      <c r="AA2844" s="16">
        <v>7.5700000000000003E-2</v>
      </c>
      <c r="AB2844" s="35">
        <f t="shared" si="575"/>
        <v>1059800</v>
      </c>
      <c r="AC2844" s="27">
        <f t="shared" si="576"/>
        <v>127176</v>
      </c>
      <c r="AD2844" s="174">
        <v>0.12</v>
      </c>
      <c r="AE2844" s="173">
        <f t="shared" si="577"/>
        <v>0</v>
      </c>
      <c r="AF2844" s="173" t="str">
        <f>IF(AND(COUNTIFS($J$18:J2844,J2844)=1,AE2844=1),1,"")</f>
        <v/>
      </c>
      <c r="AG2844" s="173" t="str">
        <f>IF(C2844="","",IF(AND(COUNTIFS($J$18:J2844,J2844)=1,C2844&lt;&gt;""),1,""))</f>
        <v/>
      </c>
      <c r="AH2844" s="173" t="str">
        <f>IF(G2844="","",IF(AND(COUNTIFS($J$18:J2844,J2844)=1,G2844&lt;&gt;""),1,""))</f>
        <v/>
      </c>
      <c r="AI2844" s="28">
        <f t="shared" si="578"/>
        <v>468573419.10712183</v>
      </c>
      <c r="AJ2844" s="28">
        <f t="shared" si="579"/>
        <v>55829466.862621114</v>
      </c>
      <c r="AK2844" s="29">
        <f t="shared" si="580"/>
        <v>0.11914774629983395</v>
      </c>
      <c r="AL2844" s="25"/>
      <c r="AM2844" s="25"/>
      <c r="AN2844" s="25"/>
      <c r="AO2844" s="25"/>
      <c r="AP2844" s="45" t="str">
        <f t="shared" si="581"/>
        <v>CancelCancel</v>
      </c>
      <c r="AQ2844" s="45" t="str">
        <f t="shared" si="582"/>
        <v>CancelCancelJPY</v>
      </c>
    </row>
    <row r="2845" spans="1:43" s="15" customFormat="1">
      <c r="A2845" s="172" t="s">
        <v>171</v>
      </c>
      <c r="B2845" s="172"/>
      <c r="C2845" s="172" t="s">
        <v>171</v>
      </c>
      <c r="D2845" s="57" t="str">
        <f t="shared" si="572"/>
        <v/>
      </c>
      <c r="E2845" s="16" t="s">
        <v>171</v>
      </c>
      <c r="F2845" s="16" t="s">
        <v>171</v>
      </c>
      <c r="G2845" s="172" t="s">
        <v>171</v>
      </c>
      <c r="H2845" s="175"/>
      <c r="I2845" s="57" t="str">
        <f t="shared" si="573"/>
        <v>Cancel</v>
      </c>
      <c r="J2845" s="175" t="s">
        <v>2660</v>
      </c>
      <c r="K2845" s="175" t="s">
        <v>2661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74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76">
        <v>1</v>
      </c>
      <c r="Z2845" s="26">
        <f t="shared" si="571"/>
        <v>14000000</v>
      </c>
      <c r="AA2845" s="16">
        <v>7.5700000000000003E-2</v>
      </c>
      <c r="AB2845" s="35">
        <f t="shared" si="575"/>
        <v>1059800</v>
      </c>
      <c r="AC2845" s="27">
        <f t="shared" si="576"/>
        <v>127176</v>
      </c>
      <c r="AD2845" s="174">
        <v>0.12</v>
      </c>
      <c r="AE2845" s="173">
        <f t="shared" si="577"/>
        <v>0</v>
      </c>
      <c r="AF2845" s="173" t="str">
        <f>IF(AND(COUNTIFS($J$18:J2845,J2845)=1,AE2845=1),1,"")</f>
        <v/>
      </c>
      <c r="AG2845" s="173" t="str">
        <f>IF(C2845="","",IF(AND(COUNTIFS($J$18:J2845,J2845)=1,C2845&lt;&gt;""),1,""))</f>
        <v/>
      </c>
      <c r="AH2845" s="173" t="str">
        <f>IF(G2845="","",IF(AND(COUNTIFS($J$18:J2845,J2845)=1,G2845&lt;&gt;""),1,""))</f>
        <v/>
      </c>
      <c r="AI2845" s="28">
        <f t="shared" si="578"/>
        <v>468573419.10712183</v>
      </c>
      <c r="AJ2845" s="28">
        <f t="shared" si="579"/>
        <v>55829466.862621114</v>
      </c>
      <c r="AK2845" s="29">
        <f t="shared" si="580"/>
        <v>0.11914774629983395</v>
      </c>
      <c r="AL2845" s="25"/>
      <c r="AM2845" s="25"/>
      <c r="AN2845" s="25"/>
      <c r="AO2845" s="25"/>
      <c r="AP2845" s="45" t="str">
        <f t="shared" si="581"/>
        <v>CancelCancel</v>
      </c>
      <c r="AQ2845" s="45" t="str">
        <f t="shared" si="582"/>
        <v>CancelCancelJPY</v>
      </c>
    </row>
    <row r="2846" spans="1:43" s="15" customFormat="1">
      <c r="A2846" s="172" t="s">
        <v>171</v>
      </c>
      <c r="B2846" s="172"/>
      <c r="C2846" s="172" t="s">
        <v>171</v>
      </c>
      <c r="D2846" s="57" t="str">
        <f t="shared" si="572"/>
        <v/>
      </c>
      <c r="E2846" s="16" t="s">
        <v>171</v>
      </c>
      <c r="F2846" s="16" t="s">
        <v>171</v>
      </c>
      <c r="G2846" s="172" t="s">
        <v>171</v>
      </c>
      <c r="H2846" s="175"/>
      <c r="I2846" s="57" t="str">
        <f t="shared" si="573"/>
        <v>Cancel</v>
      </c>
      <c r="J2846" s="175" t="s">
        <v>2660</v>
      </c>
      <c r="K2846" s="175" t="s">
        <v>2661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74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76">
        <v>1</v>
      </c>
      <c r="Z2846" s="26">
        <f t="shared" si="571"/>
        <v>14000000</v>
      </c>
      <c r="AA2846" s="16">
        <v>7.5700000000000003E-2</v>
      </c>
      <c r="AB2846" s="35">
        <f t="shared" si="575"/>
        <v>1059800</v>
      </c>
      <c r="AC2846" s="27">
        <f t="shared" si="576"/>
        <v>127176</v>
      </c>
      <c r="AD2846" s="174">
        <v>0.12</v>
      </c>
      <c r="AE2846" s="173">
        <f t="shared" si="577"/>
        <v>0</v>
      </c>
      <c r="AF2846" s="173" t="str">
        <f>IF(AND(COUNTIFS($J$18:J2846,J2846)=1,AE2846=1),1,"")</f>
        <v/>
      </c>
      <c r="AG2846" s="173" t="str">
        <f>IF(C2846="","",IF(AND(COUNTIFS($J$18:J2846,J2846)=1,C2846&lt;&gt;""),1,""))</f>
        <v/>
      </c>
      <c r="AH2846" s="173" t="str">
        <f>IF(G2846="","",IF(AND(COUNTIFS($J$18:J2846,J2846)=1,G2846&lt;&gt;""),1,""))</f>
        <v/>
      </c>
      <c r="AI2846" s="28">
        <f t="shared" si="578"/>
        <v>468573419.10712183</v>
      </c>
      <c r="AJ2846" s="28">
        <f t="shared" si="579"/>
        <v>55829466.862621114</v>
      </c>
      <c r="AK2846" s="29">
        <f t="shared" si="580"/>
        <v>0.11914774629983395</v>
      </c>
      <c r="AL2846" s="25"/>
      <c r="AM2846" s="25"/>
      <c r="AN2846" s="25"/>
      <c r="AO2846" s="25"/>
      <c r="AP2846" s="45" t="str">
        <f t="shared" si="581"/>
        <v>CancelCancel</v>
      </c>
      <c r="AQ2846" s="45" t="str">
        <f t="shared" si="582"/>
        <v>CancelCancelJPY</v>
      </c>
    </row>
    <row r="2847" spans="1:43" s="15" customFormat="1">
      <c r="A2847" s="172" t="s">
        <v>171</v>
      </c>
      <c r="B2847" s="172"/>
      <c r="C2847" s="172" t="s">
        <v>171</v>
      </c>
      <c r="D2847" s="57" t="str">
        <f t="shared" si="572"/>
        <v/>
      </c>
      <c r="E2847" s="16" t="s">
        <v>171</v>
      </c>
      <c r="F2847" s="16" t="s">
        <v>171</v>
      </c>
      <c r="G2847" s="172" t="s">
        <v>171</v>
      </c>
      <c r="H2847" s="175"/>
      <c r="I2847" s="57" t="str">
        <f t="shared" si="573"/>
        <v>Cancel</v>
      </c>
      <c r="J2847" s="175" t="s">
        <v>2660</v>
      </c>
      <c r="K2847" s="175" t="s">
        <v>2661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74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76">
        <v>1</v>
      </c>
      <c r="Z2847" s="26">
        <f t="shared" si="571"/>
        <v>24000000</v>
      </c>
      <c r="AA2847" s="16">
        <v>7.5700000000000003E-2</v>
      </c>
      <c r="AB2847" s="35">
        <f t="shared" si="575"/>
        <v>1816800</v>
      </c>
      <c r="AC2847" s="27">
        <f t="shared" si="576"/>
        <v>218016</v>
      </c>
      <c r="AD2847" s="174">
        <v>0.12</v>
      </c>
      <c r="AE2847" s="173">
        <f t="shared" si="577"/>
        <v>0</v>
      </c>
      <c r="AF2847" s="173" t="str">
        <f>IF(AND(COUNTIFS($J$18:J2847,J2847)=1,AE2847=1),1,"")</f>
        <v/>
      </c>
      <c r="AG2847" s="173" t="str">
        <f>IF(C2847="","",IF(AND(COUNTIFS($J$18:J2847,J2847)=1,C2847&lt;&gt;""),1,""))</f>
        <v/>
      </c>
      <c r="AH2847" s="173" t="str">
        <f>IF(G2847="","",IF(AND(COUNTIFS($J$18:J2847,J2847)=1,G2847&lt;&gt;""),1,""))</f>
        <v/>
      </c>
      <c r="AI2847" s="28">
        <f t="shared" si="578"/>
        <v>468573419.10712183</v>
      </c>
      <c r="AJ2847" s="28">
        <f t="shared" si="579"/>
        <v>55829466.862621114</v>
      </c>
      <c r="AK2847" s="29">
        <f t="shared" si="580"/>
        <v>0.11914774629983395</v>
      </c>
      <c r="AL2847" s="25"/>
      <c r="AM2847" s="25"/>
      <c r="AN2847" s="25"/>
      <c r="AO2847" s="25"/>
      <c r="AP2847" s="45" t="str">
        <f t="shared" si="581"/>
        <v>CancelCancel</v>
      </c>
      <c r="AQ2847" s="45" t="str">
        <f t="shared" si="582"/>
        <v>CancelCancelJPY</v>
      </c>
    </row>
    <row r="2848" spans="1:43" s="15" customFormat="1">
      <c r="A2848" s="172" t="s">
        <v>171</v>
      </c>
      <c r="B2848" s="172"/>
      <c r="C2848" s="172" t="s">
        <v>171</v>
      </c>
      <c r="D2848" s="57" t="str">
        <f t="shared" si="572"/>
        <v/>
      </c>
      <c r="E2848" s="16" t="s">
        <v>171</v>
      </c>
      <c r="F2848" s="16" t="s">
        <v>171</v>
      </c>
      <c r="G2848" s="172" t="s">
        <v>171</v>
      </c>
      <c r="H2848" s="175"/>
      <c r="I2848" s="57" t="str">
        <f t="shared" si="573"/>
        <v>Cancel</v>
      </c>
      <c r="J2848" s="175" t="s">
        <v>2662</v>
      </c>
      <c r="K2848" s="175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74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76">
        <v>1</v>
      </c>
      <c r="Z2848" s="26">
        <f t="shared" si="571"/>
        <v>8758000</v>
      </c>
      <c r="AA2848" s="16">
        <v>7.5700000000000003E-2</v>
      </c>
      <c r="AB2848" s="35">
        <f t="shared" si="575"/>
        <v>662980.6</v>
      </c>
      <c r="AC2848" s="27">
        <f t="shared" si="576"/>
        <v>79557.671999999991</v>
      </c>
      <c r="AD2848" s="174">
        <v>0.12</v>
      </c>
      <c r="AE2848" s="173">
        <f t="shared" si="577"/>
        <v>0</v>
      </c>
      <c r="AF2848" s="173" t="str">
        <f>IF(AND(COUNTIFS($J$18:J2848,J2848)=1,AE2848=1),1,"")</f>
        <v/>
      </c>
      <c r="AG2848" s="173">
        <f>IF(C2848="","",IF(AND(COUNTIFS($J$18:J2848,J2848)=1,C2848&lt;&gt;""),1,""))</f>
        <v>1</v>
      </c>
      <c r="AH2848" s="173">
        <f>IF(G2848="","",IF(AND(COUNTIFS($J$18:J2848,J2848)=1,G2848&lt;&gt;""),1,""))</f>
        <v>1</v>
      </c>
      <c r="AI2848" s="28">
        <f t="shared" si="578"/>
        <v>468573419.10712183</v>
      </c>
      <c r="AJ2848" s="28">
        <f t="shared" si="579"/>
        <v>55829466.862621114</v>
      </c>
      <c r="AK2848" s="29">
        <f t="shared" si="580"/>
        <v>0.11914774629983395</v>
      </c>
      <c r="AL2848" s="25"/>
      <c r="AM2848" s="25"/>
      <c r="AN2848" s="25"/>
      <c r="AO2848" s="25"/>
      <c r="AP2848" s="45" t="str">
        <f t="shared" si="581"/>
        <v>CancelCancel</v>
      </c>
      <c r="AQ2848" s="45" t="str">
        <f t="shared" si="582"/>
        <v>CancelCancelJPY</v>
      </c>
    </row>
    <row r="2849" spans="1:43" s="15" customFormat="1">
      <c r="A2849" s="172" t="s">
        <v>171</v>
      </c>
      <c r="B2849" s="172"/>
      <c r="C2849" s="172" t="s">
        <v>171</v>
      </c>
      <c r="D2849" s="57" t="str">
        <f t="shared" si="572"/>
        <v/>
      </c>
      <c r="E2849" s="16" t="s">
        <v>171</v>
      </c>
      <c r="F2849" s="16" t="s">
        <v>171</v>
      </c>
      <c r="G2849" s="172" t="s">
        <v>171</v>
      </c>
      <c r="H2849" s="175"/>
      <c r="I2849" s="57" t="str">
        <f t="shared" si="573"/>
        <v>Cancel</v>
      </c>
      <c r="J2849" s="175" t="s">
        <v>2663</v>
      </c>
      <c r="K2849" s="175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74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76">
        <v>1</v>
      </c>
      <c r="Z2849" s="26">
        <f t="shared" si="571"/>
        <v>12725000</v>
      </c>
      <c r="AA2849" s="16">
        <v>7.3400000000000007E-2</v>
      </c>
      <c r="AB2849" s="35">
        <f t="shared" si="575"/>
        <v>934015.00000000012</v>
      </c>
      <c r="AC2849" s="27">
        <f t="shared" si="576"/>
        <v>112081.8</v>
      </c>
      <c r="AD2849" s="174">
        <v>0.12</v>
      </c>
      <c r="AE2849" s="173">
        <f t="shared" si="577"/>
        <v>0</v>
      </c>
      <c r="AF2849" s="173" t="str">
        <f>IF(AND(COUNTIFS($J$18:J2849,J2849)=1,AE2849=1),1,"")</f>
        <v/>
      </c>
      <c r="AG2849" s="173">
        <f>IF(C2849="","",IF(AND(COUNTIFS($J$18:J2849,J2849)=1,C2849&lt;&gt;""),1,""))</f>
        <v>1</v>
      </c>
      <c r="AH2849" s="173">
        <f>IF(G2849="","",IF(AND(COUNTIFS($J$18:J2849,J2849)=1,G2849&lt;&gt;""),1,""))</f>
        <v>1</v>
      </c>
      <c r="AI2849" s="28">
        <f t="shared" si="578"/>
        <v>468573419.10712183</v>
      </c>
      <c r="AJ2849" s="28">
        <f t="shared" si="579"/>
        <v>55829466.862621114</v>
      </c>
      <c r="AK2849" s="29">
        <f t="shared" si="580"/>
        <v>0.11914774629983395</v>
      </c>
      <c r="AL2849" s="25"/>
      <c r="AM2849" s="25"/>
      <c r="AN2849" s="25"/>
      <c r="AO2849" s="25"/>
      <c r="AP2849" s="45" t="str">
        <f t="shared" si="581"/>
        <v>CancelCancel</v>
      </c>
      <c r="AQ2849" s="45" t="str">
        <f t="shared" si="582"/>
        <v>CancelCancelJPY</v>
      </c>
    </row>
    <row r="2850" spans="1:43" s="15" customFormat="1">
      <c r="A2850" s="172" t="s">
        <v>171</v>
      </c>
      <c r="B2850" s="172"/>
      <c r="C2850" s="172" t="s">
        <v>171</v>
      </c>
      <c r="D2850" s="57" t="str">
        <f t="shared" si="572"/>
        <v/>
      </c>
      <c r="E2850" s="16" t="s">
        <v>171</v>
      </c>
      <c r="F2850" s="16" t="s">
        <v>171</v>
      </c>
      <c r="G2850" s="172" t="s">
        <v>171</v>
      </c>
      <c r="H2850" s="175"/>
      <c r="I2850" s="57" t="str">
        <f t="shared" si="573"/>
        <v>Cancel</v>
      </c>
      <c r="J2850" s="175" t="s">
        <v>2664</v>
      </c>
      <c r="K2850" s="175" t="s">
        <v>2665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74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76">
        <v>1</v>
      </c>
      <c r="Z2850" s="26">
        <f t="shared" si="571"/>
        <v>9225000</v>
      </c>
      <c r="AA2850" s="16">
        <v>7.4899999999999994E-2</v>
      </c>
      <c r="AB2850" s="35">
        <f t="shared" si="575"/>
        <v>690952.5</v>
      </c>
      <c r="AC2850" s="27">
        <f t="shared" si="576"/>
        <v>82914.3</v>
      </c>
      <c r="AD2850" s="174">
        <v>0.12</v>
      </c>
      <c r="AE2850" s="173">
        <f t="shared" si="577"/>
        <v>0</v>
      </c>
      <c r="AF2850" s="173" t="str">
        <f>IF(AND(COUNTIFS($J$18:J2850,J2850)=1,AE2850=1),1,"")</f>
        <v/>
      </c>
      <c r="AG2850" s="173">
        <f>IF(C2850="","",IF(AND(COUNTIFS($J$18:J2850,J2850)=1,C2850&lt;&gt;""),1,""))</f>
        <v>1</v>
      </c>
      <c r="AH2850" s="173">
        <f>IF(G2850="","",IF(AND(COUNTIFS($J$18:J2850,J2850)=1,G2850&lt;&gt;""),1,""))</f>
        <v>1</v>
      </c>
      <c r="AI2850" s="28">
        <f t="shared" si="578"/>
        <v>468573419.10712183</v>
      </c>
      <c r="AJ2850" s="28">
        <f t="shared" si="579"/>
        <v>55829466.862621114</v>
      </c>
      <c r="AK2850" s="29">
        <f t="shared" si="580"/>
        <v>0.11914774629983395</v>
      </c>
      <c r="AL2850" s="25"/>
      <c r="AM2850" s="25"/>
      <c r="AN2850" s="25"/>
      <c r="AO2850" s="25"/>
      <c r="AP2850" s="45" t="str">
        <f t="shared" si="581"/>
        <v>CancelCancel</v>
      </c>
      <c r="AQ2850" s="45" t="str">
        <f t="shared" si="582"/>
        <v>CancelCancelJPY</v>
      </c>
    </row>
    <row r="2851" spans="1:43" s="15" customFormat="1">
      <c r="A2851" s="172" t="s">
        <v>171</v>
      </c>
      <c r="B2851" s="172"/>
      <c r="C2851" s="172" t="s">
        <v>171</v>
      </c>
      <c r="D2851" s="57" t="str">
        <f t="shared" si="572"/>
        <v/>
      </c>
      <c r="E2851" s="16" t="s">
        <v>171</v>
      </c>
      <c r="F2851" s="16" t="s">
        <v>171</v>
      </c>
      <c r="G2851" s="172" t="s">
        <v>171</v>
      </c>
      <c r="H2851" s="175"/>
      <c r="I2851" s="57" t="str">
        <f t="shared" si="573"/>
        <v>Cancel</v>
      </c>
      <c r="J2851" s="175" t="s">
        <v>2664</v>
      </c>
      <c r="K2851" s="175" t="s">
        <v>2665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74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76">
        <v>1</v>
      </c>
      <c r="Z2851" s="26">
        <f t="shared" si="571"/>
        <v>9225000</v>
      </c>
      <c r="AA2851" s="16">
        <v>7.4899999999999994E-2</v>
      </c>
      <c r="AB2851" s="35">
        <f t="shared" si="575"/>
        <v>690952.5</v>
      </c>
      <c r="AC2851" s="27">
        <f t="shared" si="576"/>
        <v>82914.3</v>
      </c>
      <c r="AD2851" s="174">
        <v>0.12</v>
      </c>
      <c r="AE2851" s="173">
        <f t="shared" si="577"/>
        <v>0</v>
      </c>
      <c r="AF2851" s="173" t="str">
        <f>IF(AND(COUNTIFS($J$18:J2851,J2851)=1,AE2851=1),1,"")</f>
        <v/>
      </c>
      <c r="AG2851" s="173" t="str">
        <f>IF(C2851="","",IF(AND(COUNTIFS($J$18:J2851,J2851)=1,C2851&lt;&gt;""),1,""))</f>
        <v/>
      </c>
      <c r="AH2851" s="173" t="str">
        <f>IF(G2851="","",IF(AND(COUNTIFS($J$18:J2851,J2851)=1,G2851&lt;&gt;""),1,""))</f>
        <v/>
      </c>
      <c r="AI2851" s="28">
        <f t="shared" si="578"/>
        <v>468573419.10712183</v>
      </c>
      <c r="AJ2851" s="28">
        <f t="shared" si="579"/>
        <v>55829466.862621114</v>
      </c>
      <c r="AK2851" s="29">
        <f t="shared" si="580"/>
        <v>0.11914774629983395</v>
      </c>
      <c r="AL2851" s="25"/>
      <c r="AM2851" s="25"/>
      <c r="AN2851" s="25"/>
      <c r="AO2851" s="25"/>
      <c r="AP2851" s="45" t="str">
        <f t="shared" si="581"/>
        <v>CancelCancel</v>
      </c>
      <c r="AQ2851" s="45" t="str">
        <f t="shared" si="582"/>
        <v>CancelCancelJPY</v>
      </c>
    </row>
    <row r="2852" spans="1:43" s="15" customFormat="1">
      <c r="A2852" s="172" t="s">
        <v>171</v>
      </c>
      <c r="B2852" s="172"/>
      <c r="C2852" s="172" t="s">
        <v>171</v>
      </c>
      <c r="D2852" s="57" t="str">
        <f t="shared" si="572"/>
        <v/>
      </c>
      <c r="E2852" s="16" t="s">
        <v>171</v>
      </c>
      <c r="F2852" s="16" t="s">
        <v>171</v>
      </c>
      <c r="G2852" s="172" t="s">
        <v>171</v>
      </c>
      <c r="H2852" s="175"/>
      <c r="I2852" s="57" t="str">
        <f t="shared" si="573"/>
        <v>Cancel</v>
      </c>
      <c r="J2852" s="175" t="s">
        <v>2666</v>
      </c>
      <c r="K2852" s="175" t="s">
        <v>2667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74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76">
        <v>1</v>
      </c>
      <c r="Z2852" s="26">
        <f t="shared" si="571"/>
        <v>9500000</v>
      </c>
      <c r="AA2852" s="16">
        <v>7.4899999999999994E-2</v>
      </c>
      <c r="AB2852" s="35">
        <f t="shared" si="575"/>
        <v>711550</v>
      </c>
      <c r="AC2852" s="27">
        <f t="shared" si="576"/>
        <v>85386</v>
      </c>
      <c r="AD2852" s="174">
        <v>0.12</v>
      </c>
      <c r="AE2852" s="173">
        <f t="shared" si="577"/>
        <v>1</v>
      </c>
      <c r="AF2852" s="173">
        <f>IF(AND(COUNTIFS($J$18:J2852,J2852)=1,AE2852=1),1,"")</f>
        <v>1</v>
      </c>
      <c r="AG2852" s="173">
        <f>IF(C2852="","",IF(AND(COUNTIFS($J$18:J2852,J2852)=1,C2852&lt;&gt;""),1,""))</f>
        <v>1</v>
      </c>
      <c r="AH2852" s="173">
        <f>IF(G2852="","",IF(AND(COUNTIFS($J$18:J2852,J2852)=1,G2852&lt;&gt;""),1,""))</f>
        <v>1</v>
      </c>
      <c r="AI2852" s="28">
        <f t="shared" si="578"/>
        <v>468573419.10712183</v>
      </c>
      <c r="AJ2852" s="28">
        <f t="shared" si="579"/>
        <v>55829466.862621114</v>
      </c>
      <c r="AK2852" s="29">
        <f t="shared" si="580"/>
        <v>0.11914774629983395</v>
      </c>
      <c r="AL2852" s="25"/>
      <c r="AM2852" s="25"/>
      <c r="AN2852" s="25"/>
      <c r="AO2852" s="25"/>
      <c r="AP2852" s="45" t="str">
        <f t="shared" si="581"/>
        <v>CancelCancel</v>
      </c>
      <c r="AQ2852" s="45" t="str">
        <f t="shared" si="582"/>
        <v>CancelCancelJPY</v>
      </c>
    </row>
    <row r="2853" spans="1:43" s="15" customFormat="1">
      <c r="A2853" s="172" t="s">
        <v>171</v>
      </c>
      <c r="B2853" s="172"/>
      <c r="C2853" s="172" t="s">
        <v>171</v>
      </c>
      <c r="D2853" s="57" t="str">
        <f t="shared" si="572"/>
        <v/>
      </c>
      <c r="E2853" s="16" t="s">
        <v>171</v>
      </c>
      <c r="F2853" s="16" t="s">
        <v>171</v>
      </c>
      <c r="G2853" s="172" t="s">
        <v>171</v>
      </c>
      <c r="H2853" s="175"/>
      <c r="I2853" s="57" t="str">
        <f t="shared" si="573"/>
        <v>Cancel</v>
      </c>
      <c r="J2853" s="175" t="s">
        <v>2668</v>
      </c>
      <c r="K2853" s="175" t="s">
        <v>2669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74"/>
        <v>MAIN UNIT</v>
      </c>
      <c r="Q2853" s="16" t="s">
        <v>56</v>
      </c>
      <c r="R2853" s="16" t="s">
        <v>49</v>
      </c>
      <c r="S2853" s="16" t="s">
        <v>38</v>
      </c>
      <c r="T2853" s="16" t="s">
        <v>2539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76">
        <v>1.1299999999999999</v>
      </c>
      <c r="Z2853" s="26">
        <f t="shared" si="571"/>
        <v>1000000</v>
      </c>
      <c r="AA2853" s="16">
        <v>1.1299999999999999</v>
      </c>
      <c r="AB2853" s="35">
        <f t="shared" si="575"/>
        <v>1000000</v>
      </c>
      <c r="AC2853" s="27">
        <f t="shared" si="576"/>
        <v>120000</v>
      </c>
      <c r="AD2853" s="174">
        <v>0.12</v>
      </c>
      <c r="AE2853" s="173">
        <f t="shared" si="577"/>
        <v>1</v>
      </c>
      <c r="AF2853" s="173">
        <f>IF(AND(COUNTIFS($J$18:J2853,J2853)=1,AE2853=1),1,"")</f>
        <v>1</v>
      </c>
      <c r="AG2853" s="173">
        <f>IF(C2853="","",IF(AND(COUNTIFS($J$18:J2853,J2853)=1,C2853&lt;&gt;""),1,""))</f>
        <v>1</v>
      </c>
      <c r="AH2853" s="173">
        <f>IF(G2853="","",IF(AND(COUNTIFS($J$18:J2853,J2853)=1,G2853&lt;&gt;""),1,""))</f>
        <v>1</v>
      </c>
      <c r="AI2853" s="28">
        <f t="shared" si="578"/>
        <v>468573419.10712183</v>
      </c>
      <c r="AJ2853" s="28">
        <f t="shared" si="579"/>
        <v>55829466.862621114</v>
      </c>
      <c r="AK2853" s="29">
        <f t="shared" si="580"/>
        <v>0.11914774629983395</v>
      </c>
      <c r="AL2853" s="25"/>
      <c r="AM2853" s="25"/>
      <c r="AN2853" s="25"/>
      <c r="AO2853" s="25"/>
      <c r="AP2853" s="45" t="str">
        <f t="shared" si="581"/>
        <v>CancelCancel</v>
      </c>
      <c r="AQ2853" s="45" t="str">
        <f t="shared" si="582"/>
        <v>CancelCancelRMB</v>
      </c>
    </row>
    <row r="2854" spans="1:43" s="15" customFormat="1">
      <c r="A2854" s="172" t="s">
        <v>171</v>
      </c>
      <c r="B2854" s="172"/>
      <c r="C2854" s="172" t="s">
        <v>171</v>
      </c>
      <c r="D2854" s="57" t="str">
        <f t="shared" si="572"/>
        <v/>
      </c>
      <c r="E2854" s="16" t="s">
        <v>171</v>
      </c>
      <c r="F2854" s="16" t="s">
        <v>171</v>
      </c>
      <c r="G2854" s="172" t="s">
        <v>171</v>
      </c>
      <c r="H2854" s="175"/>
      <c r="I2854" s="57" t="str">
        <f t="shared" si="573"/>
        <v>Cancel</v>
      </c>
      <c r="J2854" s="175" t="s">
        <v>2668</v>
      </c>
      <c r="K2854" s="175" t="s">
        <v>2669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74"/>
        <v>MAIN UNIT</v>
      </c>
      <c r="Q2854" s="16" t="s">
        <v>56</v>
      </c>
      <c r="R2854" s="16" t="s">
        <v>49</v>
      </c>
      <c r="S2854" s="16" t="s">
        <v>38</v>
      </c>
      <c r="T2854" s="16" t="s">
        <v>2539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76">
        <v>1.1299999999999999</v>
      </c>
      <c r="Z2854" s="26">
        <f t="shared" si="571"/>
        <v>550000</v>
      </c>
      <c r="AA2854" s="16">
        <v>1.1299999999999999</v>
      </c>
      <c r="AB2854" s="35">
        <f t="shared" si="575"/>
        <v>550000</v>
      </c>
      <c r="AC2854" s="27">
        <f t="shared" si="576"/>
        <v>66000</v>
      </c>
      <c r="AD2854" s="174">
        <v>0.12</v>
      </c>
      <c r="AE2854" s="173">
        <f t="shared" si="577"/>
        <v>1</v>
      </c>
      <c r="AF2854" s="173" t="str">
        <f>IF(AND(COUNTIFS($J$18:J2854,J2854)=1,AE2854=1),1,"")</f>
        <v/>
      </c>
      <c r="AG2854" s="173" t="str">
        <f>IF(C2854="","",IF(AND(COUNTIFS($J$18:J2854,J2854)=1,C2854&lt;&gt;""),1,""))</f>
        <v/>
      </c>
      <c r="AH2854" s="173" t="str">
        <f>IF(G2854="","",IF(AND(COUNTIFS($J$18:J2854,J2854)=1,G2854&lt;&gt;""),1,""))</f>
        <v/>
      </c>
      <c r="AI2854" s="28">
        <f t="shared" si="578"/>
        <v>468573419.10712183</v>
      </c>
      <c r="AJ2854" s="28">
        <f t="shared" si="579"/>
        <v>55829466.862621114</v>
      </c>
      <c r="AK2854" s="29">
        <f t="shared" si="580"/>
        <v>0.11914774629983395</v>
      </c>
      <c r="AL2854" s="25"/>
      <c r="AM2854" s="25"/>
      <c r="AN2854" s="25"/>
      <c r="AO2854" s="25"/>
      <c r="AP2854" s="45" t="str">
        <f t="shared" si="581"/>
        <v>CancelCancel</v>
      </c>
      <c r="AQ2854" s="45" t="str">
        <f t="shared" si="582"/>
        <v>CancelCancelRMB</v>
      </c>
    </row>
    <row r="2855" spans="1:43" s="15" customFormat="1">
      <c r="A2855" s="172" t="s">
        <v>171</v>
      </c>
      <c r="B2855" s="172"/>
      <c r="C2855" s="172" t="s">
        <v>171</v>
      </c>
      <c r="D2855" s="57" t="str">
        <f t="shared" si="572"/>
        <v/>
      </c>
      <c r="E2855" s="16" t="s">
        <v>171</v>
      </c>
      <c r="F2855" s="16" t="s">
        <v>171</v>
      </c>
      <c r="G2855" s="172" t="s">
        <v>171</v>
      </c>
      <c r="H2855" s="175"/>
      <c r="I2855" s="57" t="str">
        <f t="shared" si="573"/>
        <v>Cancel</v>
      </c>
      <c r="J2855" s="175" t="s">
        <v>2668</v>
      </c>
      <c r="K2855" s="175" t="s">
        <v>2669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74"/>
        <v>MAIN UNIT</v>
      </c>
      <c r="Q2855" s="16" t="s">
        <v>56</v>
      </c>
      <c r="R2855" s="16" t="s">
        <v>49</v>
      </c>
      <c r="S2855" s="16" t="s">
        <v>38</v>
      </c>
      <c r="T2855" s="16" t="s">
        <v>2539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76">
        <v>1.1299999999999999</v>
      </c>
      <c r="Z2855" s="26">
        <f t="shared" si="571"/>
        <v>588550</v>
      </c>
      <c r="AA2855" s="16">
        <v>1.1299999999999999</v>
      </c>
      <c r="AB2855" s="35">
        <f t="shared" si="575"/>
        <v>588550</v>
      </c>
      <c r="AC2855" s="27">
        <f t="shared" si="576"/>
        <v>70626</v>
      </c>
      <c r="AD2855" s="174">
        <v>0.12</v>
      </c>
      <c r="AE2855" s="173">
        <f t="shared" si="577"/>
        <v>1</v>
      </c>
      <c r="AF2855" s="173" t="str">
        <f>IF(AND(COUNTIFS($J$18:J2855,J2855)=1,AE2855=1),1,"")</f>
        <v/>
      </c>
      <c r="AG2855" s="173" t="str">
        <f>IF(C2855="","",IF(AND(COUNTIFS($J$18:J2855,J2855)=1,C2855&lt;&gt;""),1,""))</f>
        <v/>
      </c>
      <c r="AH2855" s="173" t="str">
        <f>IF(G2855="","",IF(AND(COUNTIFS($J$18:J2855,J2855)=1,G2855&lt;&gt;""),1,""))</f>
        <v/>
      </c>
      <c r="AI2855" s="28">
        <f t="shared" si="578"/>
        <v>468573419.10712183</v>
      </c>
      <c r="AJ2855" s="28">
        <f t="shared" si="579"/>
        <v>55829466.862621114</v>
      </c>
      <c r="AK2855" s="29">
        <f t="shared" si="580"/>
        <v>0.11914774629983395</v>
      </c>
      <c r="AL2855" s="25"/>
      <c r="AM2855" s="25"/>
      <c r="AN2855" s="25"/>
      <c r="AO2855" s="25"/>
      <c r="AP2855" s="45" t="str">
        <f t="shared" si="581"/>
        <v>CancelCancel</v>
      </c>
      <c r="AQ2855" s="45" t="str">
        <f t="shared" si="582"/>
        <v>CancelCancelRMB</v>
      </c>
    </row>
    <row r="2856" spans="1:43" s="15" customFormat="1">
      <c r="A2856" s="172" t="s">
        <v>171</v>
      </c>
      <c r="B2856" s="172"/>
      <c r="C2856" s="172" t="s">
        <v>171</v>
      </c>
      <c r="D2856" s="57" t="str">
        <f t="shared" si="572"/>
        <v/>
      </c>
      <c r="E2856" s="16" t="s">
        <v>171</v>
      </c>
      <c r="F2856" s="16" t="s">
        <v>171</v>
      </c>
      <c r="G2856" s="172" t="s">
        <v>171</v>
      </c>
      <c r="H2856" s="175"/>
      <c r="I2856" s="57" t="str">
        <f t="shared" si="573"/>
        <v>Cancel</v>
      </c>
      <c r="J2856" s="175" t="s">
        <v>2668</v>
      </c>
      <c r="K2856" s="175" t="s">
        <v>2669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74"/>
        <v>MAIN UNIT</v>
      </c>
      <c r="Q2856" s="16" t="s">
        <v>56</v>
      </c>
      <c r="R2856" s="16" t="s">
        <v>49</v>
      </c>
      <c r="S2856" s="16" t="s">
        <v>38</v>
      </c>
      <c r="T2856" s="16" t="s">
        <v>2539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76">
        <v>1.1299999999999999</v>
      </c>
      <c r="Z2856" s="26">
        <f t="shared" si="571"/>
        <v>588550</v>
      </c>
      <c r="AA2856" s="16">
        <v>1.1299999999999999</v>
      </c>
      <c r="AB2856" s="35">
        <f t="shared" si="575"/>
        <v>588550</v>
      </c>
      <c r="AC2856" s="27">
        <f t="shared" si="576"/>
        <v>70626</v>
      </c>
      <c r="AD2856" s="174">
        <v>0.12</v>
      </c>
      <c r="AE2856" s="173">
        <f t="shared" si="577"/>
        <v>1</v>
      </c>
      <c r="AF2856" s="173" t="str">
        <f>IF(AND(COUNTIFS($J$18:J2856,J2856)=1,AE2856=1),1,"")</f>
        <v/>
      </c>
      <c r="AG2856" s="173" t="str">
        <f>IF(C2856="","",IF(AND(COUNTIFS($J$18:J2856,J2856)=1,C2856&lt;&gt;""),1,""))</f>
        <v/>
      </c>
      <c r="AH2856" s="173" t="str">
        <f>IF(G2856="","",IF(AND(COUNTIFS($J$18:J2856,J2856)=1,G2856&lt;&gt;""),1,""))</f>
        <v/>
      </c>
      <c r="AI2856" s="28">
        <f t="shared" si="578"/>
        <v>468573419.10712183</v>
      </c>
      <c r="AJ2856" s="28">
        <f t="shared" si="579"/>
        <v>55829466.862621114</v>
      </c>
      <c r="AK2856" s="29">
        <f t="shared" si="580"/>
        <v>0.11914774629983395</v>
      </c>
      <c r="AL2856" s="25"/>
      <c r="AM2856" s="25"/>
      <c r="AN2856" s="25"/>
      <c r="AO2856" s="25"/>
      <c r="AP2856" s="45" t="str">
        <f t="shared" si="581"/>
        <v>CancelCancel</v>
      </c>
      <c r="AQ2856" s="45" t="str">
        <f t="shared" si="582"/>
        <v>CancelCancelRMB</v>
      </c>
    </row>
    <row r="2857" spans="1:43" s="15" customFormat="1">
      <c r="A2857" s="172" t="s">
        <v>171</v>
      </c>
      <c r="B2857" s="172"/>
      <c r="C2857" s="172" t="s">
        <v>171</v>
      </c>
      <c r="D2857" s="57" t="str">
        <f t="shared" si="572"/>
        <v/>
      </c>
      <c r="E2857" s="16" t="s">
        <v>171</v>
      </c>
      <c r="F2857" s="16" t="s">
        <v>171</v>
      </c>
      <c r="G2857" s="172" t="s">
        <v>171</v>
      </c>
      <c r="H2857" s="175"/>
      <c r="I2857" s="57" t="str">
        <f t="shared" si="573"/>
        <v>Cancel</v>
      </c>
      <c r="J2857" s="175" t="s">
        <v>2670</v>
      </c>
      <c r="K2857" s="175" t="s">
        <v>2671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74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76" t="s">
        <v>996</v>
      </c>
      <c r="Z2857" s="26">
        <f t="shared" si="571"/>
        <v>970000</v>
      </c>
      <c r="AA2857" s="16">
        <v>1.155</v>
      </c>
      <c r="AB2857" s="35">
        <f t="shared" si="575"/>
        <v>991460.17699115048</v>
      </c>
      <c r="AC2857" s="27">
        <f t="shared" si="576"/>
        <v>118975.22123893806</v>
      </c>
      <c r="AD2857" s="174">
        <v>0.12</v>
      </c>
      <c r="AE2857" s="173">
        <f t="shared" si="577"/>
        <v>1</v>
      </c>
      <c r="AF2857" s="173">
        <f>IF(AND(COUNTIFS($J$18:J2857,J2857)=1,AE2857=1),1,"")</f>
        <v>1</v>
      </c>
      <c r="AG2857" s="173">
        <f>IF(C2857="","",IF(AND(COUNTIFS($J$18:J2857,J2857)=1,C2857&lt;&gt;""),1,""))</f>
        <v>1</v>
      </c>
      <c r="AH2857" s="173">
        <f>IF(G2857="","",IF(AND(COUNTIFS($J$18:J2857,J2857)=1,G2857&lt;&gt;""),1,""))</f>
        <v>1</v>
      </c>
      <c r="AI2857" s="28">
        <f t="shared" si="578"/>
        <v>468573419.10712183</v>
      </c>
      <c r="AJ2857" s="28">
        <f t="shared" si="579"/>
        <v>55829466.862621114</v>
      </c>
      <c r="AK2857" s="29">
        <f t="shared" si="580"/>
        <v>0.11914774629983395</v>
      </c>
      <c r="AL2857" s="25"/>
      <c r="AM2857" s="25"/>
      <c r="AN2857" s="25"/>
      <c r="AO2857" s="25"/>
      <c r="AP2857" s="45" t="str">
        <f t="shared" si="581"/>
        <v>CancelCancel</v>
      </c>
      <c r="AQ2857" s="45" t="str">
        <f t="shared" si="582"/>
        <v>CancelCancelRMB</v>
      </c>
    </row>
    <row r="2858" spans="1:43" s="15" customFormat="1">
      <c r="A2858" s="172" t="s">
        <v>171</v>
      </c>
      <c r="B2858" s="172"/>
      <c r="C2858" s="172" t="s">
        <v>171</v>
      </c>
      <c r="D2858" s="57" t="str">
        <f t="shared" si="572"/>
        <v/>
      </c>
      <c r="E2858" s="16" t="s">
        <v>171</v>
      </c>
      <c r="F2858" s="16" t="s">
        <v>171</v>
      </c>
      <c r="G2858" s="172" t="s">
        <v>171</v>
      </c>
      <c r="H2858" s="175"/>
      <c r="I2858" s="57" t="str">
        <f t="shared" si="573"/>
        <v>Cancel</v>
      </c>
      <c r="J2858" s="175" t="s">
        <v>2672</v>
      </c>
      <c r="K2858" s="175" t="s">
        <v>2673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74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76">
        <v>1</v>
      </c>
      <c r="Z2858" s="26">
        <f t="shared" si="571"/>
        <v>7771400</v>
      </c>
      <c r="AA2858" s="16">
        <v>7.4899999999999994E-2</v>
      </c>
      <c r="AB2858" s="35">
        <f t="shared" si="575"/>
        <v>582077.86</v>
      </c>
      <c r="AC2858" s="27">
        <f t="shared" si="576"/>
        <v>69849.343200000003</v>
      </c>
      <c r="AD2858" s="174">
        <v>0.12</v>
      </c>
      <c r="AE2858" s="173">
        <f t="shared" si="577"/>
        <v>1</v>
      </c>
      <c r="AF2858" s="173">
        <f>IF(AND(COUNTIFS($J$18:J2858,J2858)=1,AE2858=1),1,"")</f>
        <v>1</v>
      </c>
      <c r="AG2858" s="173">
        <f>IF(C2858="","",IF(AND(COUNTIFS($J$18:J2858,J2858)=1,C2858&lt;&gt;""),1,""))</f>
        <v>1</v>
      </c>
      <c r="AH2858" s="173">
        <f>IF(G2858="","",IF(AND(COUNTIFS($J$18:J2858,J2858)=1,G2858&lt;&gt;""),1,""))</f>
        <v>1</v>
      </c>
      <c r="AI2858" s="28">
        <f t="shared" si="578"/>
        <v>468573419.10712183</v>
      </c>
      <c r="AJ2858" s="28">
        <f t="shared" si="579"/>
        <v>55829466.862621114</v>
      </c>
      <c r="AK2858" s="29">
        <f t="shared" si="580"/>
        <v>0.11914774629983395</v>
      </c>
      <c r="AL2858" s="25"/>
      <c r="AM2858" s="25"/>
      <c r="AN2858" s="25"/>
      <c r="AO2858" s="25"/>
      <c r="AP2858" s="45" t="str">
        <f t="shared" si="581"/>
        <v>CancelCancel</v>
      </c>
      <c r="AQ2858" s="45" t="str">
        <f t="shared" si="582"/>
        <v>CancelCancelJPY</v>
      </c>
    </row>
    <row r="2859" spans="1:43" s="15" customFormat="1">
      <c r="A2859" s="177" t="s">
        <v>171</v>
      </c>
      <c r="B2859" s="172"/>
      <c r="C2859" s="172" t="s">
        <v>171</v>
      </c>
      <c r="D2859" s="57" t="str">
        <f t="shared" si="572"/>
        <v/>
      </c>
      <c r="E2859" s="16" t="s">
        <v>171</v>
      </c>
      <c r="F2859" s="16" t="s">
        <v>171</v>
      </c>
      <c r="G2859" s="172" t="s">
        <v>171</v>
      </c>
      <c r="H2859" s="175"/>
      <c r="I2859" s="57" t="str">
        <f t="shared" si="573"/>
        <v>Cancel</v>
      </c>
      <c r="J2859" s="175" t="s">
        <v>2674</v>
      </c>
      <c r="K2859" s="175" t="s">
        <v>2675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74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76">
        <v>1</v>
      </c>
      <c r="Z2859" s="26">
        <f t="shared" si="571"/>
        <v>28575000</v>
      </c>
      <c r="AA2859" s="16">
        <v>7.0400000000000004E-2</v>
      </c>
      <c r="AB2859" s="35">
        <f t="shared" si="575"/>
        <v>2011680.0000000002</v>
      </c>
      <c r="AC2859" s="27">
        <f t="shared" si="576"/>
        <v>241401.60000000001</v>
      </c>
      <c r="AD2859" s="174">
        <v>0.12</v>
      </c>
      <c r="AE2859" s="173">
        <f t="shared" si="577"/>
        <v>0</v>
      </c>
      <c r="AF2859" s="173" t="str">
        <f>IF(AND(COUNTIFS($J$18:J2859,J2859)=1,AE2859=1),1,"")</f>
        <v/>
      </c>
      <c r="AG2859" s="173">
        <f>IF(C2859="","",IF(AND(COUNTIFS($J$18:J2859,J2859)=1,C2859&lt;&gt;""),1,""))</f>
        <v>1</v>
      </c>
      <c r="AH2859" s="173">
        <f>IF(G2859="","",IF(AND(COUNTIFS($J$18:J2859,J2859)=1,G2859&lt;&gt;""),1,""))</f>
        <v>1</v>
      </c>
      <c r="AI2859" s="28">
        <f t="shared" si="578"/>
        <v>468573419.10712183</v>
      </c>
      <c r="AJ2859" s="28">
        <f t="shared" si="579"/>
        <v>55829466.862621114</v>
      </c>
      <c r="AK2859" s="29">
        <f t="shared" si="580"/>
        <v>0.11914774629983395</v>
      </c>
      <c r="AL2859" s="25"/>
      <c r="AM2859" s="25"/>
      <c r="AN2859" s="25"/>
      <c r="AO2859" s="25"/>
      <c r="AP2859" s="45" t="str">
        <f t="shared" si="581"/>
        <v>CancelCancel</v>
      </c>
      <c r="AQ2859" s="45" t="str">
        <f t="shared" si="582"/>
        <v>CancelCancelJPY</v>
      </c>
    </row>
    <row r="2860" spans="1:43" s="15" customFormat="1">
      <c r="A2860" s="177" t="s">
        <v>171</v>
      </c>
      <c r="B2860" s="172"/>
      <c r="C2860" s="172" t="s">
        <v>171</v>
      </c>
      <c r="D2860" s="57" t="str">
        <f t="shared" si="572"/>
        <v/>
      </c>
      <c r="E2860" s="16" t="s">
        <v>171</v>
      </c>
      <c r="F2860" s="16" t="s">
        <v>171</v>
      </c>
      <c r="G2860" s="172" t="s">
        <v>171</v>
      </c>
      <c r="H2860" s="175"/>
      <c r="I2860" s="57" t="str">
        <f t="shared" si="573"/>
        <v>Cancel</v>
      </c>
      <c r="J2860" s="175" t="s">
        <v>2674</v>
      </c>
      <c r="K2860" s="175" t="s">
        <v>2675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74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76">
        <v>1</v>
      </c>
      <c r="Z2860" s="26">
        <f t="shared" si="571"/>
        <v>14585000</v>
      </c>
      <c r="AA2860" s="16">
        <v>7.0199999999999999E-2</v>
      </c>
      <c r="AB2860" s="35">
        <f t="shared" si="575"/>
        <v>1023867</v>
      </c>
      <c r="AC2860" s="27">
        <f t="shared" si="576"/>
        <v>122864.04</v>
      </c>
      <c r="AD2860" s="174">
        <v>0.12</v>
      </c>
      <c r="AE2860" s="173">
        <f t="shared" si="577"/>
        <v>0</v>
      </c>
      <c r="AF2860" s="173" t="str">
        <f>IF(AND(COUNTIFS($J$18:J2860,J2860)=1,AE2860=1),1,"")</f>
        <v/>
      </c>
      <c r="AG2860" s="173" t="str">
        <f>IF(C2860="","",IF(AND(COUNTIFS($J$18:J2860,J2860)=1,C2860&lt;&gt;""),1,""))</f>
        <v/>
      </c>
      <c r="AH2860" s="173" t="str">
        <f>IF(G2860="","",IF(AND(COUNTIFS($J$18:J2860,J2860)=1,G2860&lt;&gt;""),1,""))</f>
        <v/>
      </c>
      <c r="AI2860" s="28">
        <f t="shared" si="578"/>
        <v>468573419.10712183</v>
      </c>
      <c r="AJ2860" s="28">
        <f t="shared" si="579"/>
        <v>55829466.862621114</v>
      </c>
      <c r="AK2860" s="29">
        <f t="shared" si="580"/>
        <v>0.11914774629983395</v>
      </c>
      <c r="AL2860" s="25"/>
      <c r="AM2860" s="25"/>
      <c r="AN2860" s="25"/>
      <c r="AO2860" s="25"/>
      <c r="AP2860" s="45" t="str">
        <f t="shared" si="581"/>
        <v>CancelCancel</v>
      </c>
      <c r="AQ2860" s="45" t="str">
        <f t="shared" si="582"/>
        <v>CancelCancelJPY</v>
      </c>
    </row>
    <row r="2861" spans="1:43" s="15" customFormat="1">
      <c r="A2861" s="177" t="s">
        <v>171</v>
      </c>
      <c r="B2861" s="172"/>
      <c r="C2861" s="172" t="s">
        <v>171</v>
      </c>
      <c r="D2861" s="57" t="str">
        <f t="shared" si="572"/>
        <v/>
      </c>
      <c r="E2861" s="16" t="s">
        <v>171</v>
      </c>
      <c r="F2861" s="16" t="s">
        <v>171</v>
      </c>
      <c r="G2861" s="172" t="s">
        <v>171</v>
      </c>
      <c r="H2861" s="175"/>
      <c r="I2861" s="57" t="str">
        <f t="shared" si="573"/>
        <v>Cancel</v>
      </c>
      <c r="J2861" s="175" t="s">
        <v>2674</v>
      </c>
      <c r="K2861" s="175" t="s">
        <v>2675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74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76">
        <v>1</v>
      </c>
      <c r="Z2861" s="26">
        <f t="shared" si="571"/>
        <v>14585000</v>
      </c>
      <c r="AA2861" s="16">
        <v>7.0199999999999999E-2</v>
      </c>
      <c r="AB2861" s="35">
        <f t="shared" si="575"/>
        <v>1023867</v>
      </c>
      <c r="AC2861" s="27">
        <f t="shared" si="576"/>
        <v>122864.04</v>
      </c>
      <c r="AD2861" s="174">
        <v>0.12</v>
      </c>
      <c r="AE2861" s="173">
        <f t="shared" si="577"/>
        <v>0</v>
      </c>
      <c r="AF2861" s="173" t="str">
        <f>IF(AND(COUNTIFS($J$18:J2861,J2861)=1,AE2861=1),1,"")</f>
        <v/>
      </c>
      <c r="AG2861" s="173" t="str">
        <f>IF(C2861="","",IF(AND(COUNTIFS($J$18:J2861,J2861)=1,C2861&lt;&gt;""),1,""))</f>
        <v/>
      </c>
      <c r="AH2861" s="173" t="str">
        <f>IF(G2861="","",IF(AND(COUNTIFS($J$18:J2861,J2861)=1,G2861&lt;&gt;""),1,""))</f>
        <v/>
      </c>
      <c r="AI2861" s="28">
        <f t="shared" si="578"/>
        <v>468573419.10712183</v>
      </c>
      <c r="AJ2861" s="28">
        <f t="shared" si="579"/>
        <v>55829466.862621114</v>
      </c>
      <c r="AK2861" s="29">
        <f t="shared" si="580"/>
        <v>0.11914774629983395</v>
      </c>
      <c r="AL2861" s="25"/>
      <c r="AM2861" s="25"/>
      <c r="AN2861" s="25"/>
      <c r="AO2861" s="25"/>
      <c r="AP2861" s="45" t="str">
        <f t="shared" si="581"/>
        <v>CancelCancel</v>
      </c>
      <c r="AQ2861" s="45" t="str">
        <f t="shared" si="582"/>
        <v>CancelCancelJPY</v>
      </c>
    </row>
    <row r="2862" spans="1:43" s="15" customFormat="1">
      <c r="A2862" s="177" t="s">
        <v>171</v>
      </c>
      <c r="B2862" s="172"/>
      <c r="C2862" s="172" t="s">
        <v>171</v>
      </c>
      <c r="D2862" s="57" t="str">
        <f t="shared" si="572"/>
        <v/>
      </c>
      <c r="E2862" s="16" t="s">
        <v>171</v>
      </c>
      <c r="F2862" s="16" t="s">
        <v>171</v>
      </c>
      <c r="G2862" s="172" t="s">
        <v>171</v>
      </c>
      <c r="H2862" s="175"/>
      <c r="I2862" s="57" t="str">
        <f t="shared" si="573"/>
        <v>Cancel</v>
      </c>
      <c r="J2862" s="175" t="s">
        <v>2674</v>
      </c>
      <c r="K2862" s="175" t="s">
        <v>2675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74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76">
        <v>1</v>
      </c>
      <c r="Z2862" s="26">
        <f t="shared" si="571"/>
        <v>28575000</v>
      </c>
      <c r="AA2862" s="16">
        <v>7.0400000000000004E-2</v>
      </c>
      <c r="AB2862" s="35">
        <f t="shared" si="575"/>
        <v>2011680.0000000002</v>
      </c>
      <c r="AC2862" s="27">
        <f t="shared" si="576"/>
        <v>241401.60000000001</v>
      </c>
      <c r="AD2862" s="174">
        <v>0.12</v>
      </c>
      <c r="AE2862" s="173">
        <f t="shared" si="577"/>
        <v>0</v>
      </c>
      <c r="AF2862" s="173" t="str">
        <f>IF(AND(COUNTIFS($J$18:J2862,J2862)=1,AE2862=1),1,"")</f>
        <v/>
      </c>
      <c r="AG2862" s="173" t="str">
        <f>IF(C2862="","",IF(AND(COUNTIFS($J$18:J2862,J2862)=1,C2862&lt;&gt;""),1,""))</f>
        <v/>
      </c>
      <c r="AH2862" s="173" t="str">
        <f>IF(G2862="","",IF(AND(COUNTIFS($J$18:J2862,J2862)=1,G2862&lt;&gt;""),1,""))</f>
        <v/>
      </c>
      <c r="AI2862" s="28">
        <f t="shared" si="578"/>
        <v>468573419.10712183</v>
      </c>
      <c r="AJ2862" s="28">
        <f t="shared" si="579"/>
        <v>55829466.862621114</v>
      </c>
      <c r="AK2862" s="29">
        <f t="shared" si="580"/>
        <v>0.11914774629983395</v>
      </c>
      <c r="AL2862" s="25"/>
      <c r="AM2862" s="25"/>
      <c r="AN2862" s="25"/>
      <c r="AO2862" s="25"/>
      <c r="AP2862" s="45" t="str">
        <f t="shared" si="581"/>
        <v>CancelCancel</v>
      </c>
      <c r="AQ2862" s="45" t="str">
        <f t="shared" si="582"/>
        <v>CancelCancelJPY</v>
      </c>
    </row>
    <row r="2863" spans="1:43" s="15" customFormat="1">
      <c r="A2863" s="177" t="s">
        <v>34</v>
      </c>
      <c r="B2863" s="172"/>
      <c r="C2863" s="172" t="s">
        <v>171</v>
      </c>
      <c r="D2863" s="57" t="str">
        <f t="shared" si="572"/>
        <v/>
      </c>
      <c r="E2863" s="16" t="s">
        <v>171</v>
      </c>
      <c r="F2863" s="16" t="s">
        <v>171</v>
      </c>
      <c r="G2863" s="172" t="s">
        <v>171</v>
      </c>
      <c r="H2863" s="175"/>
      <c r="I2863" s="57" t="str">
        <f t="shared" si="573"/>
        <v>Cancel</v>
      </c>
      <c r="J2863" s="175" t="s">
        <v>2676</v>
      </c>
      <c r="K2863" s="175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74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78" t="str">
        <f t="shared" ref="Y2863:Y2889" si="583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5"/>
        <v>773800</v>
      </c>
      <c r="AC2863" s="27">
        <f t="shared" si="576"/>
        <v>92856</v>
      </c>
      <c r="AD2863" s="174">
        <v>0.12</v>
      </c>
      <c r="AE2863" s="173">
        <f t="shared" si="577"/>
        <v>0</v>
      </c>
      <c r="AF2863" s="173" t="str">
        <f>IF(AND(COUNTIFS($J$18:J2863,J2863)=1,AE2863=1),1,"")</f>
        <v/>
      </c>
      <c r="AG2863" s="173">
        <f>IF(C2863="","",IF(AND(COUNTIFS($J$18:J2863,J2863)=1,C2863&lt;&gt;""),1,""))</f>
        <v>1</v>
      </c>
      <c r="AH2863" s="173">
        <f>IF(G2863="","",IF(AND(COUNTIFS($J$18:J2863,J2863)=1,G2863&lt;&gt;""),1,""))</f>
        <v>1</v>
      </c>
      <c r="AI2863" s="28">
        <f t="shared" si="578"/>
        <v>468573419.10712183</v>
      </c>
      <c r="AJ2863" s="28">
        <f t="shared" si="579"/>
        <v>55829466.862621114</v>
      </c>
      <c r="AK2863" s="29">
        <f t="shared" si="580"/>
        <v>0.11914774629983395</v>
      </c>
      <c r="AL2863" s="25"/>
      <c r="AM2863" s="25"/>
      <c r="AN2863" s="25"/>
      <c r="AO2863" s="25"/>
      <c r="AP2863" s="45" t="str">
        <f t="shared" si="581"/>
        <v>CancelCancel</v>
      </c>
      <c r="AQ2863" s="45" t="str">
        <f t="shared" si="582"/>
        <v>CancelCancelJPY</v>
      </c>
    </row>
    <row r="2864" spans="1:43" s="15" customFormat="1">
      <c r="A2864" s="177" t="s">
        <v>34</v>
      </c>
      <c r="B2864" s="172"/>
      <c r="C2864" s="172" t="s">
        <v>171</v>
      </c>
      <c r="D2864" s="57" t="str">
        <f t="shared" si="572"/>
        <v/>
      </c>
      <c r="E2864" s="16" t="s">
        <v>171</v>
      </c>
      <c r="F2864" s="16" t="s">
        <v>171</v>
      </c>
      <c r="G2864" s="172" t="s">
        <v>171</v>
      </c>
      <c r="H2864" s="175"/>
      <c r="I2864" s="57" t="str">
        <f t="shared" si="573"/>
        <v>Cancel</v>
      </c>
      <c r="J2864" s="175" t="s">
        <v>2676</v>
      </c>
      <c r="K2864" s="175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74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78" t="str">
        <f t="shared" si="583"/>
        <v>1</v>
      </c>
      <c r="Z2864" s="26">
        <f t="shared" si="571"/>
        <v>8150000</v>
      </c>
      <c r="AA2864" s="16">
        <v>7.2999999999999995E-2</v>
      </c>
      <c r="AB2864" s="35">
        <f t="shared" si="575"/>
        <v>594950</v>
      </c>
      <c r="AC2864" s="27">
        <f t="shared" si="576"/>
        <v>71394</v>
      </c>
      <c r="AD2864" s="174">
        <v>0.12</v>
      </c>
      <c r="AE2864" s="173">
        <f t="shared" si="577"/>
        <v>0</v>
      </c>
      <c r="AF2864" s="173" t="str">
        <f>IF(AND(COUNTIFS($J$18:J2864,J2864)=1,AE2864=1),1,"")</f>
        <v/>
      </c>
      <c r="AG2864" s="173" t="str">
        <f>IF(C2864="","",IF(AND(COUNTIFS($J$18:J2864,J2864)=1,C2864&lt;&gt;""),1,""))</f>
        <v/>
      </c>
      <c r="AH2864" s="173" t="str">
        <f>IF(G2864="","",IF(AND(COUNTIFS($J$18:J2864,J2864)=1,G2864&lt;&gt;""),1,""))</f>
        <v/>
      </c>
      <c r="AI2864" s="28">
        <f t="shared" si="578"/>
        <v>468573419.10712183</v>
      </c>
      <c r="AJ2864" s="28">
        <f t="shared" si="579"/>
        <v>55829466.862621114</v>
      </c>
      <c r="AK2864" s="29">
        <f t="shared" si="580"/>
        <v>0.11914774629983395</v>
      </c>
      <c r="AL2864" s="25"/>
      <c r="AM2864" s="25"/>
      <c r="AN2864" s="25"/>
      <c r="AO2864" s="25"/>
      <c r="AP2864" s="45" t="str">
        <f t="shared" si="581"/>
        <v>CancelCancel</v>
      </c>
      <c r="AQ2864" s="45" t="str">
        <f t="shared" si="582"/>
        <v>CancelCancelJPY</v>
      </c>
    </row>
    <row r="2865" spans="1:43" s="15" customFormat="1">
      <c r="A2865" s="177" t="s">
        <v>34</v>
      </c>
      <c r="B2865" s="172"/>
      <c r="C2865" s="172" t="s">
        <v>171</v>
      </c>
      <c r="D2865" s="57" t="str">
        <f t="shared" si="572"/>
        <v/>
      </c>
      <c r="E2865" s="16" t="s">
        <v>171</v>
      </c>
      <c r="F2865" s="16" t="s">
        <v>171</v>
      </c>
      <c r="G2865" s="172" t="s">
        <v>171</v>
      </c>
      <c r="H2865" s="175"/>
      <c r="I2865" s="57" t="str">
        <f t="shared" si="573"/>
        <v>Cancel</v>
      </c>
      <c r="J2865" s="175" t="s">
        <v>2676</v>
      </c>
      <c r="K2865" s="175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74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78" t="str">
        <f t="shared" si="583"/>
        <v>1</v>
      </c>
      <c r="Z2865" s="26">
        <f t="shared" si="571"/>
        <v>8150000</v>
      </c>
      <c r="AA2865" s="16">
        <v>7.2999999999999995E-2</v>
      </c>
      <c r="AB2865" s="35">
        <f t="shared" si="575"/>
        <v>594950</v>
      </c>
      <c r="AC2865" s="27">
        <f t="shared" si="576"/>
        <v>71394</v>
      </c>
      <c r="AD2865" s="174">
        <v>0.12</v>
      </c>
      <c r="AE2865" s="173">
        <f t="shared" si="577"/>
        <v>0</v>
      </c>
      <c r="AF2865" s="173" t="str">
        <f>IF(AND(COUNTIFS($J$18:J2865,J2865)=1,AE2865=1),1,"")</f>
        <v/>
      </c>
      <c r="AG2865" s="173" t="str">
        <f>IF(C2865="","",IF(AND(COUNTIFS($J$18:J2865,J2865)=1,C2865&lt;&gt;""),1,""))</f>
        <v/>
      </c>
      <c r="AH2865" s="173" t="str">
        <f>IF(G2865="","",IF(AND(COUNTIFS($J$18:J2865,J2865)=1,G2865&lt;&gt;""),1,""))</f>
        <v/>
      </c>
      <c r="AI2865" s="28">
        <f t="shared" si="578"/>
        <v>468573419.10712183</v>
      </c>
      <c r="AJ2865" s="28">
        <f t="shared" si="579"/>
        <v>55829466.862621114</v>
      </c>
      <c r="AK2865" s="29">
        <f t="shared" si="580"/>
        <v>0.11914774629983395</v>
      </c>
      <c r="AL2865" s="25"/>
      <c r="AM2865" s="25"/>
      <c r="AN2865" s="25"/>
      <c r="AO2865" s="25"/>
      <c r="AP2865" s="45" t="str">
        <f t="shared" si="581"/>
        <v>CancelCancel</v>
      </c>
      <c r="AQ2865" s="45" t="str">
        <f t="shared" si="582"/>
        <v>CancelCancelJPY</v>
      </c>
    </row>
    <row r="2866" spans="1:43" s="15" customFormat="1">
      <c r="A2866" s="177" t="s">
        <v>171</v>
      </c>
      <c r="B2866" s="172"/>
      <c r="C2866" s="172" t="s">
        <v>171</v>
      </c>
      <c r="D2866" s="57" t="str">
        <f t="shared" si="572"/>
        <v/>
      </c>
      <c r="E2866" s="16" t="s">
        <v>171</v>
      </c>
      <c r="F2866" s="16" t="s">
        <v>171</v>
      </c>
      <c r="G2866" s="172" t="s">
        <v>171</v>
      </c>
      <c r="H2866" s="175"/>
      <c r="I2866" s="57" t="str">
        <f t="shared" si="573"/>
        <v>Cancel</v>
      </c>
      <c r="J2866" s="175" t="s">
        <v>2677</v>
      </c>
      <c r="K2866" s="175" t="s">
        <v>2678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74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78" t="str">
        <f t="shared" si="583"/>
        <v>1</v>
      </c>
      <c r="Z2866" s="26">
        <f t="shared" si="571"/>
        <v>14000000</v>
      </c>
      <c r="AA2866" s="16">
        <v>7.3999999999999996E-2</v>
      </c>
      <c r="AB2866" s="35">
        <f t="shared" si="575"/>
        <v>1036000</v>
      </c>
      <c r="AC2866" s="27">
        <f t="shared" si="576"/>
        <v>130328.79999999999</v>
      </c>
      <c r="AD2866" s="174">
        <v>0.1258</v>
      </c>
      <c r="AE2866" s="173">
        <f t="shared" si="577"/>
        <v>1</v>
      </c>
      <c r="AF2866" s="173">
        <f>IF(AND(COUNTIFS($J$18:J2866,J2866)=1,AE2866=1),1,"")</f>
        <v>1</v>
      </c>
      <c r="AG2866" s="173">
        <f>IF(C2866="","",IF(AND(COUNTIFS($J$18:J2866,J2866)=1,C2866&lt;&gt;""),1,""))</f>
        <v>1</v>
      </c>
      <c r="AH2866" s="173">
        <f>IF(G2866="","",IF(AND(COUNTIFS($J$18:J2866,J2866)=1,G2866&lt;&gt;""),1,""))</f>
        <v>1</v>
      </c>
      <c r="AI2866" s="28">
        <f t="shared" si="578"/>
        <v>468573419.10712183</v>
      </c>
      <c r="AJ2866" s="28">
        <f t="shared" si="579"/>
        <v>55829466.862621114</v>
      </c>
      <c r="AK2866" s="29">
        <f t="shared" si="580"/>
        <v>0.11914774629983395</v>
      </c>
      <c r="AL2866" s="25"/>
      <c r="AM2866" s="25"/>
      <c r="AN2866" s="25"/>
      <c r="AO2866" s="25"/>
      <c r="AP2866" s="45" t="str">
        <f t="shared" si="581"/>
        <v>CancelCancel</v>
      </c>
      <c r="AQ2866" s="45" t="str">
        <f t="shared" si="582"/>
        <v>CancelCancelJPY</v>
      </c>
    </row>
    <row r="2867" spans="1:43" s="15" customFormat="1">
      <c r="A2867" s="177" t="s">
        <v>171</v>
      </c>
      <c r="B2867" s="172"/>
      <c r="C2867" s="172" t="s">
        <v>171</v>
      </c>
      <c r="D2867" s="57" t="str">
        <f t="shared" si="572"/>
        <v/>
      </c>
      <c r="E2867" s="16" t="s">
        <v>171</v>
      </c>
      <c r="F2867" s="16" t="s">
        <v>171</v>
      </c>
      <c r="G2867" s="172" t="s">
        <v>171</v>
      </c>
      <c r="H2867" s="175"/>
      <c r="I2867" s="57" t="str">
        <f t="shared" si="573"/>
        <v>Cancel</v>
      </c>
      <c r="J2867" s="175" t="s">
        <v>2679</v>
      </c>
      <c r="K2867" s="175" t="s">
        <v>2678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74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78" t="str">
        <f t="shared" si="583"/>
        <v>1</v>
      </c>
      <c r="Z2867" s="26">
        <f t="shared" si="571"/>
        <v>10500000</v>
      </c>
      <c r="AA2867" s="16">
        <v>7.3999999999999996E-2</v>
      </c>
      <c r="AB2867" s="35">
        <f t="shared" si="575"/>
        <v>777000</v>
      </c>
      <c r="AC2867" s="27">
        <f t="shared" si="576"/>
        <v>97746.599999999991</v>
      </c>
      <c r="AD2867" s="174">
        <v>0.1258</v>
      </c>
      <c r="AE2867" s="173">
        <f t="shared" si="577"/>
        <v>1</v>
      </c>
      <c r="AF2867" s="173" t="str">
        <f>IF(AND(COUNTIFS($J$18:J2867,J2867)=1,AE2867=1),1,"")</f>
        <v/>
      </c>
      <c r="AG2867" s="173" t="str">
        <f>IF(C2867="","",IF(AND(COUNTIFS($J$18:J2867,J2867)=1,C2867&lt;&gt;""),1,""))</f>
        <v/>
      </c>
      <c r="AH2867" s="173" t="str">
        <f>IF(G2867="","",IF(AND(COUNTIFS($J$18:J2867,J2867)=1,G2867&lt;&gt;""),1,""))</f>
        <v/>
      </c>
      <c r="AI2867" s="28">
        <f t="shared" si="578"/>
        <v>468573419.10712183</v>
      </c>
      <c r="AJ2867" s="28">
        <f t="shared" si="579"/>
        <v>55829466.862621114</v>
      </c>
      <c r="AK2867" s="29">
        <f t="shared" si="580"/>
        <v>0.11914774629983395</v>
      </c>
      <c r="AL2867" s="25"/>
      <c r="AM2867" s="25"/>
      <c r="AN2867" s="25"/>
      <c r="AO2867" s="25"/>
      <c r="AP2867" s="45" t="str">
        <f t="shared" si="581"/>
        <v>CancelCancel</v>
      </c>
      <c r="AQ2867" s="45" t="str">
        <f t="shared" si="582"/>
        <v>CancelCancelJPY</v>
      </c>
    </row>
    <row r="2868" spans="1:43" s="15" customFormat="1">
      <c r="A2868" s="177" t="s">
        <v>171</v>
      </c>
      <c r="B2868" s="172"/>
      <c r="C2868" s="172" t="s">
        <v>171</v>
      </c>
      <c r="D2868" s="57" t="str">
        <f t="shared" si="572"/>
        <v/>
      </c>
      <c r="E2868" s="16" t="s">
        <v>171</v>
      </c>
      <c r="F2868" s="16" t="s">
        <v>171</v>
      </c>
      <c r="G2868" s="172" t="s">
        <v>171</v>
      </c>
      <c r="H2868" s="175"/>
      <c r="I2868" s="57" t="str">
        <f t="shared" si="573"/>
        <v>Cancel</v>
      </c>
      <c r="J2868" s="175" t="s">
        <v>2677</v>
      </c>
      <c r="K2868" s="175" t="s">
        <v>2678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74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78" t="str">
        <f t="shared" si="583"/>
        <v>1</v>
      </c>
      <c r="Z2868" s="26">
        <f t="shared" si="571"/>
        <v>28000000</v>
      </c>
      <c r="AA2868" s="16">
        <v>7.3999999999999996E-2</v>
      </c>
      <c r="AB2868" s="35">
        <f t="shared" si="575"/>
        <v>2072000</v>
      </c>
      <c r="AC2868" s="27">
        <f t="shared" si="576"/>
        <v>248640</v>
      </c>
      <c r="AD2868" s="174">
        <v>0.12</v>
      </c>
      <c r="AE2868" s="173">
        <f t="shared" si="577"/>
        <v>1</v>
      </c>
      <c r="AF2868" s="173" t="str">
        <f>IF(AND(COUNTIFS($J$18:J2868,J2868)=1,AE2868=1),1,"")</f>
        <v/>
      </c>
      <c r="AG2868" s="173" t="str">
        <f>IF(C2868="","",IF(AND(COUNTIFS($J$18:J2868,J2868)=1,C2868&lt;&gt;""),1,""))</f>
        <v/>
      </c>
      <c r="AH2868" s="173" t="str">
        <f>IF(G2868="","",IF(AND(COUNTIFS($J$18:J2868,J2868)=1,G2868&lt;&gt;""),1,""))</f>
        <v/>
      </c>
      <c r="AI2868" s="28">
        <f t="shared" si="578"/>
        <v>468573419.10712183</v>
      </c>
      <c r="AJ2868" s="28">
        <f t="shared" si="579"/>
        <v>55829466.862621114</v>
      </c>
      <c r="AK2868" s="29">
        <f t="shared" si="580"/>
        <v>0.11914774629983395</v>
      </c>
      <c r="AL2868" s="25"/>
      <c r="AM2868" s="25"/>
      <c r="AN2868" s="25"/>
      <c r="AO2868" s="25"/>
      <c r="AP2868" s="45" t="str">
        <f t="shared" si="581"/>
        <v>CancelCancel</v>
      </c>
      <c r="AQ2868" s="45" t="str">
        <f t="shared" si="582"/>
        <v>CancelCancelJPY</v>
      </c>
    </row>
    <row r="2869" spans="1:43" s="15" customFormat="1">
      <c r="A2869" s="177" t="s">
        <v>171</v>
      </c>
      <c r="B2869" s="172"/>
      <c r="C2869" s="172" t="s">
        <v>171</v>
      </c>
      <c r="D2869" s="57" t="str">
        <f t="shared" si="572"/>
        <v/>
      </c>
      <c r="E2869" s="16" t="s">
        <v>171</v>
      </c>
      <c r="F2869" s="16" t="s">
        <v>171</v>
      </c>
      <c r="G2869" s="172" t="s">
        <v>171</v>
      </c>
      <c r="H2869" s="175"/>
      <c r="I2869" s="57" t="str">
        <f t="shared" si="573"/>
        <v>Cancel</v>
      </c>
      <c r="J2869" s="175" t="s">
        <v>2677</v>
      </c>
      <c r="K2869" s="175" t="s">
        <v>2678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74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78" t="str">
        <f t="shared" si="583"/>
        <v>1</v>
      </c>
      <c r="Z2869" s="26">
        <f t="shared" si="571"/>
        <v>42000000</v>
      </c>
      <c r="AA2869" s="16">
        <v>7.3400000000000007E-2</v>
      </c>
      <c r="AB2869" s="35">
        <f t="shared" si="575"/>
        <v>3082800.0000000005</v>
      </c>
      <c r="AC2869" s="27">
        <f t="shared" si="576"/>
        <v>369936.00000000006</v>
      </c>
      <c r="AD2869" s="174">
        <v>0.12</v>
      </c>
      <c r="AE2869" s="173">
        <f t="shared" si="577"/>
        <v>1</v>
      </c>
      <c r="AF2869" s="173" t="str">
        <f>IF(AND(COUNTIFS($J$18:J2869,J2869)=1,AE2869=1),1,"")</f>
        <v/>
      </c>
      <c r="AG2869" s="173" t="str">
        <f>IF(C2869="","",IF(AND(COUNTIFS($J$18:J2869,J2869)=1,C2869&lt;&gt;""),1,""))</f>
        <v/>
      </c>
      <c r="AH2869" s="173" t="str">
        <f>IF(G2869="","",IF(AND(COUNTIFS($J$18:J2869,J2869)=1,G2869&lt;&gt;""),1,""))</f>
        <v/>
      </c>
      <c r="AI2869" s="28">
        <f t="shared" si="578"/>
        <v>468573419.10712183</v>
      </c>
      <c r="AJ2869" s="28">
        <f t="shared" si="579"/>
        <v>55829466.862621114</v>
      </c>
      <c r="AK2869" s="29">
        <f t="shared" si="580"/>
        <v>0.11914774629983395</v>
      </c>
      <c r="AL2869" s="25"/>
      <c r="AM2869" s="25"/>
      <c r="AN2869" s="25"/>
      <c r="AO2869" s="25"/>
      <c r="AP2869" s="45" t="str">
        <f t="shared" si="581"/>
        <v>CancelCancel</v>
      </c>
      <c r="AQ2869" s="45" t="str">
        <f t="shared" si="582"/>
        <v>CancelCancelJPY</v>
      </c>
    </row>
    <row r="2870" spans="1:43" s="15" customFormat="1">
      <c r="A2870" s="177" t="s">
        <v>171</v>
      </c>
      <c r="B2870" s="172"/>
      <c r="C2870" s="172" t="s">
        <v>171</v>
      </c>
      <c r="D2870" s="57" t="str">
        <f t="shared" si="572"/>
        <v/>
      </c>
      <c r="E2870" s="16" t="s">
        <v>171</v>
      </c>
      <c r="F2870" s="16" t="s">
        <v>171</v>
      </c>
      <c r="G2870" s="172" t="s">
        <v>171</v>
      </c>
      <c r="H2870" s="175"/>
      <c r="I2870" s="57" t="str">
        <f t="shared" si="573"/>
        <v>Cancel</v>
      </c>
      <c r="J2870" s="175" t="s">
        <v>2677</v>
      </c>
      <c r="K2870" s="175" t="s">
        <v>2678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74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78" t="str">
        <f t="shared" si="583"/>
        <v>1</v>
      </c>
      <c r="Z2870" s="26">
        <f t="shared" si="571"/>
        <v>10500000</v>
      </c>
      <c r="AA2870" s="16">
        <v>7.3999999999999996E-2</v>
      </c>
      <c r="AB2870" s="35">
        <f t="shared" si="575"/>
        <v>777000</v>
      </c>
      <c r="AC2870" s="27">
        <f t="shared" si="576"/>
        <v>93240</v>
      </c>
      <c r="AD2870" s="174">
        <v>0.12</v>
      </c>
      <c r="AE2870" s="173">
        <f t="shared" si="577"/>
        <v>1</v>
      </c>
      <c r="AF2870" s="173" t="str">
        <f>IF(AND(COUNTIFS($J$18:J2870,J2870)=1,AE2870=1),1,"")</f>
        <v/>
      </c>
      <c r="AG2870" s="173" t="str">
        <f>IF(C2870="","",IF(AND(COUNTIFS($J$18:J2870,J2870)=1,C2870&lt;&gt;""),1,""))</f>
        <v/>
      </c>
      <c r="AH2870" s="173" t="str">
        <f>IF(G2870="","",IF(AND(COUNTIFS($J$18:J2870,J2870)=1,G2870&lt;&gt;""),1,""))</f>
        <v/>
      </c>
      <c r="AI2870" s="28">
        <f t="shared" si="578"/>
        <v>468573419.10712183</v>
      </c>
      <c r="AJ2870" s="28">
        <f t="shared" si="579"/>
        <v>55829466.862621114</v>
      </c>
      <c r="AK2870" s="29">
        <f t="shared" si="580"/>
        <v>0.11914774629983395</v>
      </c>
      <c r="AL2870" s="25"/>
      <c r="AM2870" s="25"/>
      <c r="AN2870" s="25"/>
      <c r="AO2870" s="25"/>
      <c r="AP2870" s="45" t="str">
        <f t="shared" si="581"/>
        <v>CancelCancel</v>
      </c>
      <c r="AQ2870" s="45" t="str">
        <f t="shared" si="582"/>
        <v>CancelCancelJPY</v>
      </c>
    </row>
    <row r="2871" spans="1:43" s="15" customFormat="1">
      <c r="A2871" s="177" t="s">
        <v>171</v>
      </c>
      <c r="B2871" s="172"/>
      <c r="C2871" s="172" t="s">
        <v>171</v>
      </c>
      <c r="D2871" s="57" t="str">
        <f t="shared" si="572"/>
        <v/>
      </c>
      <c r="E2871" s="16" t="s">
        <v>171</v>
      </c>
      <c r="F2871" s="16" t="s">
        <v>171</v>
      </c>
      <c r="G2871" s="172" t="s">
        <v>171</v>
      </c>
      <c r="H2871" s="175"/>
      <c r="I2871" s="57" t="str">
        <f t="shared" si="573"/>
        <v>Cancel</v>
      </c>
      <c r="J2871" s="175" t="s">
        <v>2677</v>
      </c>
      <c r="K2871" s="175" t="s">
        <v>2678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74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78" t="str">
        <f t="shared" si="583"/>
        <v>1</v>
      </c>
      <c r="Z2871" s="26">
        <f t="shared" si="571"/>
        <v>21000000</v>
      </c>
      <c r="AA2871" s="16">
        <v>7.3999999999999996E-2</v>
      </c>
      <c r="AB2871" s="35">
        <f t="shared" si="575"/>
        <v>1554000</v>
      </c>
      <c r="AC2871" s="27">
        <f t="shared" si="576"/>
        <v>195493.19999999998</v>
      </c>
      <c r="AD2871" s="174">
        <v>0.1258</v>
      </c>
      <c r="AE2871" s="173">
        <f t="shared" si="577"/>
        <v>1</v>
      </c>
      <c r="AF2871" s="173" t="str">
        <f>IF(AND(COUNTIFS($J$18:J2871,J2871)=1,AE2871=1),1,"")</f>
        <v/>
      </c>
      <c r="AG2871" s="173" t="str">
        <f>IF(C2871="","",IF(AND(COUNTIFS($J$18:J2871,J2871)=1,C2871&lt;&gt;""),1,""))</f>
        <v/>
      </c>
      <c r="AH2871" s="173" t="str">
        <f>IF(G2871="","",IF(AND(COUNTIFS($J$18:J2871,J2871)=1,G2871&lt;&gt;""),1,""))</f>
        <v/>
      </c>
      <c r="AI2871" s="28">
        <f t="shared" si="578"/>
        <v>468573419.10712183</v>
      </c>
      <c r="AJ2871" s="28">
        <f t="shared" si="579"/>
        <v>55829466.862621114</v>
      </c>
      <c r="AK2871" s="29">
        <f t="shared" si="580"/>
        <v>0.11914774629983395</v>
      </c>
      <c r="AL2871" s="25"/>
      <c r="AM2871" s="25"/>
      <c r="AN2871" s="25"/>
      <c r="AO2871" s="25"/>
      <c r="AP2871" s="45" t="str">
        <f t="shared" si="581"/>
        <v>CancelCancel</v>
      </c>
      <c r="AQ2871" s="45" t="str">
        <f t="shared" si="582"/>
        <v>CancelCancelJPY</v>
      </c>
    </row>
    <row r="2872" spans="1:43" s="15" customFormat="1">
      <c r="A2872" s="172" t="s">
        <v>171</v>
      </c>
      <c r="B2872" s="172"/>
      <c r="C2872" s="172" t="s">
        <v>171</v>
      </c>
      <c r="D2872" s="57" t="str">
        <f t="shared" si="572"/>
        <v/>
      </c>
      <c r="E2872" s="16" t="s">
        <v>171</v>
      </c>
      <c r="F2872" s="16" t="s">
        <v>171</v>
      </c>
      <c r="G2872" s="172" t="s">
        <v>171</v>
      </c>
      <c r="H2872" s="175"/>
      <c r="I2872" s="57" t="str">
        <f t="shared" si="573"/>
        <v>Cancel</v>
      </c>
      <c r="J2872" s="175" t="s">
        <v>2680</v>
      </c>
      <c r="K2872" s="175" t="s">
        <v>2681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74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78" t="str">
        <f t="shared" si="583"/>
        <v>1.13</v>
      </c>
      <c r="Z2872" s="26">
        <f t="shared" si="571"/>
        <v>1360000</v>
      </c>
      <c r="AA2872" s="16">
        <v>1.1100000000000001</v>
      </c>
      <c r="AB2872" s="35">
        <f t="shared" si="575"/>
        <v>1335929.2035398234</v>
      </c>
      <c r="AC2872" s="27">
        <f t="shared" si="576"/>
        <v>160311.5044247788</v>
      </c>
      <c r="AD2872" s="174">
        <v>0.12</v>
      </c>
      <c r="AE2872" s="173">
        <f t="shared" si="577"/>
        <v>1</v>
      </c>
      <c r="AF2872" s="173">
        <f>IF(AND(COUNTIFS($J$18:J2872,J2872)=1,AE2872=1),1,"")</f>
        <v>1</v>
      </c>
      <c r="AG2872" s="173">
        <f>IF(C2872="","",IF(AND(COUNTIFS($J$18:J2872,J2872)=1,C2872&lt;&gt;""),1,""))</f>
        <v>1</v>
      </c>
      <c r="AH2872" s="173">
        <f>IF(G2872="","",IF(AND(COUNTIFS($J$18:J2872,J2872)=1,G2872&lt;&gt;""),1,""))</f>
        <v>1</v>
      </c>
      <c r="AI2872" s="28">
        <f t="shared" si="578"/>
        <v>468573419.10712183</v>
      </c>
      <c r="AJ2872" s="28">
        <f t="shared" si="579"/>
        <v>55829466.862621114</v>
      </c>
      <c r="AK2872" s="29">
        <f t="shared" si="580"/>
        <v>0.11914774629983395</v>
      </c>
      <c r="AL2872" s="25"/>
      <c r="AM2872" s="25"/>
      <c r="AN2872" s="25"/>
      <c r="AO2872" s="25"/>
      <c r="AP2872" s="45" t="str">
        <f t="shared" si="581"/>
        <v>CancelCancel</v>
      </c>
      <c r="AQ2872" s="45" t="str">
        <f t="shared" si="582"/>
        <v>CancelCancelRMB</v>
      </c>
    </row>
    <row r="2873" spans="1:43" s="15" customFormat="1">
      <c r="A2873" s="172" t="s">
        <v>171</v>
      </c>
      <c r="B2873" s="172"/>
      <c r="C2873" s="172" t="s">
        <v>171</v>
      </c>
      <c r="D2873" s="57" t="str">
        <f t="shared" si="572"/>
        <v/>
      </c>
      <c r="E2873" s="16" t="s">
        <v>171</v>
      </c>
      <c r="F2873" s="16" t="s">
        <v>171</v>
      </c>
      <c r="G2873" s="172" t="s">
        <v>171</v>
      </c>
      <c r="H2873" s="175"/>
      <c r="I2873" s="57" t="str">
        <f t="shared" si="573"/>
        <v>Cancel</v>
      </c>
      <c r="J2873" s="175" t="s">
        <v>2682</v>
      </c>
      <c r="K2873" s="175" t="s">
        <v>2683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74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78" t="str">
        <f t="shared" si="583"/>
        <v>1.13</v>
      </c>
      <c r="Z2873" s="26">
        <f t="shared" si="571"/>
        <v>864000</v>
      </c>
      <c r="AA2873" s="16">
        <v>1.1100000000000001</v>
      </c>
      <c r="AB2873" s="35">
        <f t="shared" si="575"/>
        <v>848707.96460177004</v>
      </c>
      <c r="AC2873" s="27">
        <f t="shared" si="576"/>
        <v>101844.95575221241</v>
      </c>
      <c r="AD2873" s="174">
        <v>0.12</v>
      </c>
      <c r="AE2873" s="173">
        <f t="shared" si="577"/>
        <v>1</v>
      </c>
      <c r="AF2873" s="173">
        <f>IF(AND(COUNTIFS($J$18:J2873,J2873)=1,AE2873=1),1,"")</f>
        <v>1</v>
      </c>
      <c r="AG2873" s="173">
        <f>IF(C2873="","",IF(AND(COUNTIFS($J$18:J2873,J2873)=1,C2873&lt;&gt;""),1,""))</f>
        <v>1</v>
      </c>
      <c r="AH2873" s="173">
        <f>IF(G2873="","",IF(AND(COUNTIFS($J$18:J2873,J2873)=1,G2873&lt;&gt;""),1,""))</f>
        <v>1</v>
      </c>
      <c r="AI2873" s="28">
        <f t="shared" si="578"/>
        <v>468573419.10712183</v>
      </c>
      <c r="AJ2873" s="28">
        <f t="shared" si="579"/>
        <v>55829466.862621114</v>
      </c>
      <c r="AK2873" s="29">
        <f t="shared" si="580"/>
        <v>0.11914774629983395</v>
      </c>
      <c r="AL2873" s="25"/>
      <c r="AM2873" s="25"/>
      <c r="AN2873" s="25"/>
      <c r="AO2873" s="25"/>
      <c r="AP2873" s="45" t="str">
        <f t="shared" si="581"/>
        <v>CancelCancel</v>
      </c>
      <c r="AQ2873" s="45" t="str">
        <f t="shared" si="582"/>
        <v>CancelCancelRMB</v>
      </c>
    </row>
    <row r="2874" spans="1:43" s="15" customFormat="1">
      <c r="A2874" s="172" t="s">
        <v>171</v>
      </c>
      <c r="B2874" s="172"/>
      <c r="C2874" s="172" t="s">
        <v>171</v>
      </c>
      <c r="D2874" s="57" t="str">
        <f t="shared" si="572"/>
        <v/>
      </c>
      <c r="E2874" s="16" t="s">
        <v>171</v>
      </c>
      <c r="F2874" s="16" t="s">
        <v>171</v>
      </c>
      <c r="G2874" s="172" t="s">
        <v>171</v>
      </c>
      <c r="H2874" s="175"/>
      <c r="I2874" s="57" t="str">
        <f t="shared" si="573"/>
        <v>Cancel</v>
      </c>
      <c r="J2874" s="175" t="s">
        <v>2682</v>
      </c>
      <c r="K2874" s="175" t="s">
        <v>2683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74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78" t="str">
        <f t="shared" si="583"/>
        <v>1.13</v>
      </c>
      <c r="Z2874" s="26">
        <f t="shared" si="571"/>
        <v>864000</v>
      </c>
      <c r="AA2874" s="16">
        <v>1.1100000000000001</v>
      </c>
      <c r="AB2874" s="35">
        <f t="shared" si="575"/>
        <v>848707.96460177004</v>
      </c>
      <c r="AC2874" s="27">
        <f t="shared" si="576"/>
        <v>101844.95575221241</v>
      </c>
      <c r="AD2874" s="174">
        <v>0.12</v>
      </c>
      <c r="AE2874" s="173">
        <f t="shared" si="577"/>
        <v>1</v>
      </c>
      <c r="AF2874" s="173" t="str">
        <f>IF(AND(COUNTIFS($J$18:J2874,J2874)=1,AE2874=1),1,"")</f>
        <v/>
      </c>
      <c r="AG2874" s="173" t="str">
        <f>IF(C2874="","",IF(AND(COUNTIFS($J$18:J2874,J2874)=1,C2874&lt;&gt;""),1,""))</f>
        <v/>
      </c>
      <c r="AH2874" s="173" t="str">
        <f>IF(G2874="","",IF(AND(COUNTIFS($J$18:J2874,J2874)=1,G2874&lt;&gt;""),1,""))</f>
        <v/>
      </c>
      <c r="AI2874" s="28">
        <f t="shared" si="578"/>
        <v>468573419.10712183</v>
      </c>
      <c r="AJ2874" s="28">
        <f t="shared" si="579"/>
        <v>55829466.862621114</v>
      </c>
      <c r="AK2874" s="29">
        <f t="shared" si="580"/>
        <v>0.11914774629983395</v>
      </c>
      <c r="AL2874" s="25"/>
      <c r="AM2874" s="25"/>
      <c r="AN2874" s="25"/>
      <c r="AO2874" s="25"/>
      <c r="AP2874" s="45" t="str">
        <f t="shared" si="581"/>
        <v>CancelCancel</v>
      </c>
      <c r="AQ2874" s="45" t="str">
        <f t="shared" si="582"/>
        <v>CancelCancelRMB</v>
      </c>
    </row>
    <row r="2875" spans="1:43" s="15" customFormat="1">
      <c r="A2875" s="177" t="s">
        <v>171</v>
      </c>
      <c r="B2875" s="172"/>
      <c r="C2875" s="172" t="s">
        <v>171</v>
      </c>
      <c r="D2875" s="57" t="str">
        <f t="shared" si="572"/>
        <v/>
      </c>
      <c r="E2875" s="16" t="s">
        <v>171</v>
      </c>
      <c r="F2875" s="16" t="s">
        <v>171</v>
      </c>
      <c r="G2875" s="172" t="s">
        <v>171</v>
      </c>
      <c r="H2875" s="175"/>
      <c r="I2875" s="57" t="str">
        <f t="shared" si="573"/>
        <v>Cancel</v>
      </c>
      <c r="J2875" s="175" t="s">
        <v>2684</v>
      </c>
      <c r="K2875" s="175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74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78" t="str">
        <f t="shared" si="583"/>
        <v>1.13</v>
      </c>
      <c r="Z2875" s="26">
        <f t="shared" si="571"/>
        <v>1500000</v>
      </c>
      <c r="AA2875" s="16">
        <v>1.1100000000000001</v>
      </c>
      <c r="AB2875" s="35">
        <f t="shared" si="575"/>
        <v>1473451.3274336287</v>
      </c>
      <c r="AC2875" s="27">
        <f t="shared" si="576"/>
        <v>176814.15929203545</v>
      </c>
      <c r="AD2875" s="174">
        <v>0.12</v>
      </c>
      <c r="AE2875" s="173">
        <f t="shared" si="577"/>
        <v>1</v>
      </c>
      <c r="AF2875" s="173">
        <f>IF(AND(COUNTIFS($J$18:J2875,J2875)=1,AE2875=1),1,"")</f>
        <v>1</v>
      </c>
      <c r="AG2875" s="173">
        <f>IF(C2875="","",IF(AND(COUNTIFS($J$18:J2875,J2875)=1,C2875&lt;&gt;""),1,""))</f>
        <v>1</v>
      </c>
      <c r="AH2875" s="173">
        <f>IF(G2875="","",IF(AND(COUNTIFS($J$18:J2875,J2875)=1,G2875&lt;&gt;""),1,""))</f>
        <v>1</v>
      </c>
      <c r="AI2875" s="28">
        <f t="shared" si="578"/>
        <v>468573419.10712183</v>
      </c>
      <c r="AJ2875" s="28">
        <f t="shared" si="579"/>
        <v>55829466.862621114</v>
      </c>
      <c r="AK2875" s="29">
        <f t="shared" si="580"/>
        <v>0.11914774629983395</v>
      </c>
      <c r="AL2875" s="25"/>
      <c r="AM2875" s="25"/>
      <c r="AN2875" s="25"/>
      <c r="AO2875" s="25"/>
      <c r="AP2875" s="45" t="str">
        <f t="shared" si="581"/>
        <v>CancelCancel</v>
      </c>
      <c r="AQ2875" s="45" t="str">
        <f t="shared" si="582"/>
        <v>CancelCancelRMB</v>
      </c>
    </row>
    <row r="2876" spans="1:43" s="15" customFormat="1">
      <c r="A2876" s="177" t="s">
        <v>171</v>
      </c>
      <c r="B2876" s="172"/>
      <c r="C2876" s="172" t="s">
        <v>171</v>
      </c>
      <c r="D2876" s="57" t="str">
        <f t="shared" si="572"/>
        <v/>
      </c>
      <c r="E2876" s="16" t="s">
        <v>171</v>
      </c>
      <c r="F2876" s="16" t="s">
        <v>171</v>
      </c>
      <c r="G2876" s="172" t="s">
        <v>171</v>
      </c>
      <c r="H2876" s="175"/>
      <c r="I2876" s="57" t="str">
        <f t="shared" si="573"/>
        <v>Cancel</v>
      </c>
      <c r="J2876" s="175" t="s">
        <v>2684</v>
      </c>
      <c r="K2876" s="175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74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78" t="str">
        <f t="shared" si="583"/>
        <v>1.13</v>
      </c>
      <c r="Z2876" s="26">
        <f t="shared" si="571"/>
        <v>1500000</v>
      </c>
      <c r="AA2876" s="16">
        <v>1.1100000000000001</v>
      </c>
      <c r="AB2876" s="35">
        <f t="shared" si="575"/>
        <v>1473451.3274336287</v>
      </c>
      <c r="AC2876" s="27">
        <f t="shared" si="576"/>
        <v>176814.15929203545</v>
      </c>
      <c r="AD2876" s="174">
        <v>0.12</v>
      </c>
      <c r="AE2876" s="173">
        <f t="shared" si="577"/>
        <v>1</v>
      </c>
      <c r="AF2876" s="173" t="str">
        <f>IF(AND(COUNTIFS($J$18:J2876,J2876)=1,AE2876=1),1,"")</f>
        <v/>
      </c>
      <c r="AG2876" s="173" t="str">
        <f>IF(C2876="","",IF(AND(COUNTIFS($J$18:J2876,J2876)=1,C2876&lt;&gt;""),1,""))</f>
        <v/>
      </c>
      <c r="AH2876" s="173" t="str">
        <f>IF(G2876="","",IF(AND(COUNTIFS($J$18:J2876,J2876)=1,G2876&lt;&gt;""),1,""))</f>
        <v/>
      </c>
      <c r="AI2876" s="28">
        <f t="shared" si="578"/>
        <v>468573419.10712183</v>
      </c>
      <c r="AJ2876" s="28">
        <f t="shared" si="579"/>
        <v>55829466.862621114</v>
      </c>
      <c r="AK2876" s="29">
        <f t="shared" si="580"/>
        <v>0.11914774629983395</v>
      </c>
      <c r="AL2876" s="25"/>
      <c r="AM2876" s="25"/>
      <c r="AN2876" s="25"/>
      <c r="AO2876" s="25"/>
      <c r="AP2876" s="45" t="str">
        <f t="shared" si="581"/>
        <v>CancelCancel</v>
      </c>
      <c r="AQ2876" s="45" t="str">
        <f t="shared" si="582"/>
        <v>CancelCancelRMB</v>
      </c>
    </row>
    <row r="2877" spans="1:43" s="15" customFormat="1">
      <c r="A2877" s="177" t="s">
        <v>35</v>
      </c>
      <c r="B2877" s="172"/>
      <c r="C2877" s="172" t="s">
        <v>171</v>
      </c>
      <c r="D2877" s="57" t="str">
        <f t="shared" si="572"/>
        <v/>
      </c>
      <c r="E2877" s="16" t="s">
        <v>171</v>
      </c>
      <c r="F2877" s="16" t="s">
        <v>171</v>
      </c>
      <c r="G2877" s="172" t="s">
        <v>171</v>
      </c>
      <c r="H2877" s="175"/>
      <c r="I2877" s="57" t="str">
        <f t="shared" si="573"/>
        <v>Cancel</v>
      </c>
      <c r="J2877" s="175" t="s">
        <v>1429</v>
      </c>
      <c r="K2877" s="175" t="s">
        <v>2685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74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78" t="str">
        <f t="shared" si="583"/>
        <v>1.13</v>
      </c>
      <c r="Z2877" s="26">
        <f t="shared" si="571"/>
        <v>726152.5</v>
      </c>
      <c r="AA2877" s="16">
        <v>1.155</v>
      </c>
      <c r="AB2877" s="35">
        <f t="shared" si="575"/>
        <v>742217.82079646026</v>
      </c>
      <c r="AC2877" s="27">
        <f t="shared" si="576"/>
        <v>89066.138495575229</v>
      </c>
      <c r="AD2877" s="174">
        <v>0.12</v>
      </c>
      <c r="AE2877" s="173">
        <f t="shared" si="577"/>
        <v>1</v>
      </c>
      <c r="AF2877" s="173" t="str">
        <f>IF(AND(COUNTIFS($J$18:J2877,J2877)=1,AE2877=1),1,"")</f>
        <v/>
      </c>
      <c r="AG2877" s="173" t="str">
        <f>IF(C2877="","",IF(AND(COUNTIFS($J$18:J2877,J2877)=1,C2877&lt;&gt;""),1,""))</f>
        <v/>
      </c>
      <c r="AH2877" s="173" t="str">
        <f>IF(G2877="","",IF(AND(COUNTIFS($J$18:J2877,J2877)=1,G2877&lt;&gt;""),1,""))</f>
        <v/>
      </c>
      <c r="AI2877" s="28">
        <f t="shared" si="578"/>
        <v>468573419.10712183</v>
      </c>
      <c r="AJ2877" s="28">
        <f t="shared" si="579"/>
        <v>55829466.862621114</v>
      </c>
      <c r="AK2877" s="29">
        <f t="shared" si="580"/>
        <v>0.11914774629983395</v>
      </c>
      <c r="AL2877" s="25"/>
      <c r="AM2877" s="25"/>
      <c r="AN2877" s="25"/>
      <c r="AO2877" s="25"/>
      <c r="AP2877" s="45" t="str">
        <f t="shared" si="581"/>
        <v>CancelCancel</v>
      </c>
      <c r="AQ2877" s="45" t="str">
        <f t="shared" si="582"/>
        <v>CancelCancelRMB</v>
      </c>
    </row>
    <row r="2878" spans="1:43" s="15" customFormat="1">
      <c r="A2878" s="177" t="s">
        <v>35</v>
      </c>
      <c r="B2878" s="172"/>
      <c r="C2878" s="172" t="s">
        <v>171</v>
      </c>
      <c r="D2878" s="57" t="str">
        <f t="shared" si="572"/>
        <v/>
      </c>
      <c r="E2878" s="16" t="s">
        <v>171</v>
      </c>
      <c r="F2878" s="16" t="s">
        <v>171</v>
      </c>
      <c r="G2878" s="172" t="s">
        <v>171</v>
      </c>
      <c r="H2878" s="175"/>
      <c r="I2878" s="57" t="str">
        <f t="shared" si="573"/>
        <v>Cancel</v>
      </c>
      <c r="J2878" s="175" t="s">
        <v>1429</v>
      </c>
      <c r="K2878" s="175" t="s">
        <v>2685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74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78" t="str">
        <f t="shared" si="583"/>
        <v>1.13</v>
      </c>
      <c r="Z2878" s="26">
        <f t="shared" si="571"/>
        <v>726152.5</v>
      </c>
      <c r="AA2878" s="16">
        <v>1.155</v>
      </c>
      <c r="AB2878" s="35">
        <f t="shared" si="575"/>
        <v>742217.82079646026</v>
      </c>
      <c r="AC2878" s="27">
        <f t="shared" si="576"/>
        <v>89066.138495575229</v>
      </c>
      <c r="AD2878" s="174">
        <v>0.12</v>
      </c>
      <c r="AE2878" s="173">
        <f t="shared" si="577"/>
        <v>1</v>
      </c>
      <c r="AF2878" s="173" t="str">
        <f>IF(AND(COUNTIFS($J$18:J2878,J2878)=1,AE2878=1),1,"")</f>
        <v/>
      </c>
      <c r="AG2878" s="173" t="str">
        <f>IF(C2878="","",IF(AND(COUNTIFS($J$18:J2878,J2878)=1,C2878&lt;&gt;""),1,""))</f>
        <v/>
      </c>
      <c r="AH2878" s="173" t="str">
        <f>IF(G2878="","",IF(AND(COUNTIFS($J$18:J2878,J2878)=1,G2878&lt;&gt;""),1,""))</f>
        <v/>
      </c>
      <c r="AI2878" s="28">
        <f t="shared" si="578"/>
        <v>468573419.10712183</v>
      </c>
      <c r="AJ2878" s="28">
        <f t="shared" si="579"/>
        <v>55829466.862621114</v>
      </c>
      <c r="AK2878" s="29">
        <f t="shared" si="580"/>
        <v>0.11914774629983395</v>
      </c>
      <c r="AL2878" s="25"/>
      <c r="AM2878" s="25"/>
      <c r="AN2878" s="25"/>
      <c r="AO2878" s="25"/>
      <c r="AP2878" s="45" t="str">
        <f t="shared" si="581"/>
        <v>CancelCancel</v>
      </c>
      <c r="AQ2878" s="45" t="str">
        <f t="shared" si="582"/>
        <v>CancelCancelRMB</v>
      </c>
    </row>
    <row r="2879" spans="1:43" s="15" customFormat="1">
      <c r="A2879" s="177" t="s">
        <v>35</v>
      </c>
      <c r="B2879" s="172"/>
      <c r="C2879" s="172" t="s">
        <v>171</v>
      </c>
      <c r="D2879" s="57" t="str">
        <f t="shared" si="572"/>
        <v/>
      </c>
      <c r="E2879" s="16" t="s">
        <v>171</v>
      </c>
      <c r="F2879" s="16" t="s">
        <v>171</v>
      </c>
      <c r="G2879" s="172" t="s">
        <v>171</v>
      </c>
      <c r="H2879" s="175"/>
      <c r="I2879" s="57" t="str">
        <f t="shared" si="573"/>
        <v>Cancel</v>
      </c>
      <c r="J2879" s="175" t="s">
        <v>2686</v>
      </c>
      <c r="K2879" s="175" t="s">
        <v>2687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74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78" t="str">
        <f t="shared" si="583"/>
        <v>1</v>
      </c>
      <c r="Z2879" s="26">
        <f t="shared" si="571"/>
        <v>7448000</v>
      </c>
      <c r="AA2879" s="16">
        <v>7.5700000000000003E-2</v>
      </c>
      <c r="AB2879" s="35">
        <f t="shared" si="575"/>
        <v>563813.6</v>
      </c>
      <c r="AC2879" s="27">
        <f t="shared" si="576"/>
        <v>67657.631999999998</v>
      </c>
      <c r="AD2879" s="174">
        <v>0.12</v>
      </c>
      <c r="AE2879" s="173">
        <f t="shared" si="577"/>
        <v>0</v>
      </c>
      <c r="AF2879" s="173" t="str">
        <f>IF(AND(COUNTIFS($J$18:J2879,J2879)=1,AE2879=1),1,"")</f>
        <v/>
      </c>
      <c r="AG2879" s="173">
        <f>IF(C2879="","",IF(AND(COUNTIFS($J$18:J2879,J2879)=1,C2879&lt;&gt;""),1,""))</f>
        <v>1</v>
      </c>
      <c r="AH2879" s="173">
        <f>IF(G2879="","",IF(AND(COUNTIFS($J$18:J2879,J2879)=1,G2879&lt;&gt;""),1,""))</f>
        <v>1</v>
      </c>
      <c r="AI2879" s="28">
        <f t="shared" si="578"/>
        <v>468573419.10712183</v>
      </c>
      <c r="AJ2879" s="28">
        <f t="shared" si="579"/>
        <v>55829466.862621114</v>
      </c>
      <c r="AK2879" s="29">
        <f t="shared" si="580"/>
        <v>0.11914774629983395</v>
      </c>
      <c r="AL2879" s="25"/>
      <c r="AM2879" s="25"/>
      <c r="AN2879" s="25"/>
      <c r="AO2879" s="25"/>
      <c r="AP2879" s="45" t="str">
        <f t="shared" si="581"/>
        <v>CancelCancel</v>
      </c>
      <c r="AQ2879" s="45" t="str">
        <f t="shared" si="582"/>
        <v>CancelCancelJPY</v>
      </c>
    </row>
    <row r="2880" spans="1:43" s="15" customFormat="1">
      <c r="A2880" s="177" t="s">
        <v>35</v>
      </c>
      <c r="B2880" s="172"/>
      <c r="C2880" s="172" t="s">
        <v>171</v>
      </c>
      <c r="D2880" s="57" t="str">
        <f t="shared" si="572"/>
        <v/>
      </c>
      <c r="E2880" s="16" t="s">
        <v>171</v>
      </c>
      <c r="F2880" s="16" t="s">
        <v>171</v>
      </c>
      <c r="G2880" s="172" t="s">
        <v>171</v>
      </c>
      <c r="H2880" s="175"/>
      <c r="I2880" s="57" t="str">
        <f t="shared" si="573"/>
        <v>Cancel</v>
      </c>
      <c r="J2880" s="175" t="s">
        <v>2686</v>
      </c>
      <c r="K2880" s="175" t="s">
        <v>2687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74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78" t="str">
        <f t="shared" si="583"/>
        <v>1</v>
      </c>
      <c r="Z2880" s="26">
        <f t="shared" si="571"/>
        <v>7448000</v>
      </c>
      <c r="AA2880" s="16">
        <v>7.5700000000000003E-2</v>
      </c>
      <c r="AB2880" s="35">
        <f t="shared" si="575"/>
        <v>563813.6</v>
      </c>
      <c r="AC2880" s="27">
        <f t="shared" si="576"/>
        <v>67657.631999999998</v>
      </c>
      <c r="AD2880" s="174">
        <v>0.12</v>
      </c>
      <c r="AE2880" s="173">
        <f t="shared" si="577"/>
        <v>0</v>
      </c>
      <c r="AF2880" s="173" t="str">
        <f>IF(AND(COUNTIFS($J$18:J2880,J2880)=1,AE2880=1),1,"")</f>
        <v/>
      </c>
      <c r="AG2880" s="173" t="str">
        <f>IF(C2880="","",IF(AND(COUNTIFS($J$18:J2880,J2880)=1,C2880&lt;&gt;""),1,""))</f>
        <v/>
      </c>
      <c r="AH2880" s="173" t="str">
        <f>IF(G2880="","",IF(AND(COUNTIFS($J$18:J2880,J2880)=1,G2880&lt;&gt;""),1,""))</f>
        <v/>
      </c>
      <c r="AI2880" s="28">
        <f t="shared" si="578"/>
        <v>468573419.10712183</v>
      </c>
      <c r="AJ2880" s="28">
        <f t="shared" si="579"/>
        <v>55829466.862621114</v>
      </c>
      <c r="AK2880" s="29">
        <f t="shared" si="580"/>
        <v>0.11914774629983395</v>
      </c>
      <c r="AL2880" s="25"/>
      <c r="AM2880" s="25"/>
      <c r="AN2880" s="25"/>
      <c r="AO2880" s="25"/>
      <c r="AP2880" s="45" t="str">
        <f t="shared" si="581"/>
        <v>CancelCancel</v>
      </c>
      <c r="AQ2880" s="45" t="str">
        <f t="shared" si="582"/>
        <v>CancelCancelJPY</v>
      </c>
    </row>
    <row r="2881" spans="1:43" s="15" customFormat="1">
      <c r="A2881" s="177" t="s">
        <v>171</v>
      </c>
      <c r="B2881" s="172"/>
      <c r="C2881" s="172" t="s">
        <v>171</v>
      </c>
      <c r="D2881" s="57" t="str">
        <f t="shared" si="572"/>
        <v/>
      </c>
      <c r="E2881" s="16" t="s">
        <v>171</v>
      </c>
      <c r="F2881" s="16" t="s">
        <v>171</v>
      </c>
      <c r="G2881" s="172" t="s">
        <v>171</v>
      </c>
      <c r="H2881" s="175"/>
      <c r="I2881" s="57" t="str">
        <f t="shared" si="573"/>
        <v>Cancel</v>
      </c>
      <c r="J2881" s="175" t="s">
        <v>2688</v>
      </c>
      <c r="K2881" s="175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74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78" t="str">
        <f t="shared" si="583"/>
        <v>1</v>
      </c>
      <c r="Z2881" s="26">
        <f t="shared" si="571"/>
        <v>12800000</v>
      </c>
      <c r="AA2881" s="16">
        <v>7.6100000000000001E-2</v>
      </c>
      <c r="AB2881" s="35">
        <f t="shared" si="575"/>
        <v>974080</v>
      </c>
      <c r="AC2881" s="27">
        <f t="shared" si="576"/>
        <v>116889.59999999999</v>
      </c>
      <c r="AD2881" s="174">
        <v>0.12</v>
      </c>
      <c r="AE2881" s="173">
        <f t="shared" si="577"/>
        <v>0</v>
      </c>
      <c r="AF2881" s="173" t="str">
        <f>IF(AND(COUNTIFS($J$18:J2881,J2881)=1,AE2881=1),1,"")</f>
        <v/>
      </c>
      <c r="AG2881" s="173">
        <f>IF(C2881="","",IF(AND(COUNTIFS($J$18:J2881,J2881)=1,C2881&lt;&gt;""),1,""))</f>
        <v>1</v>
      </c>
      <c r="AH2881" s="173">
        <f>IF(G2881="","",IF(AND(COUNTIFS($J$18:J2881,J2881)=1,G2881&lt;&gt;""),1,""))</f>
        <v>1</v>
      </c>
      <c r="AI2881" s="28">
        <f t="shared" si="578"/>
        <v>468573419.10712183</v>
      </c>
      <c r="AJ2881" s="28">
        <f t="shared" si="579"/>
        <v>55829466.862621114</v>
      </c>
      <c r="AK2881" s="29">
        <f t="shared" si="580"/>
        <v>0.11914774629983395</v>
      </c>
      <c r="AL2881" s="25" t="s">
        <v>171</v>
      </c>
      <c r="AM2881" s="25"/>
      <c r="AN2881" s="25"/>
      <c r="AO2881" s="25"/>
      <c r="AP2881" s="45" t="str">
        <f t="shared" si="581"/>
        <v>CancelCancel</v>
      </c>
      <c r="AQ2881" s="45" t="str">
        <f t="shared" si="582"/>
        <v>CancelCancelJPY</v>
      </c>
    </row>
    <row r="2882" spans="1:43" s="15" customFormat="1">
      <c r="A2882" s="177" t="s">
        <v>171</v>
      </c>
      <c r="B2882" s="172"/>
      <c r="C2882" s="172" t="s">
        <v>171</v>
      </c>
      <c r="D2882" s="57" t="str">
        <f t="shared" si="572"/>
        <v/>
      </c>
      <c r="E2882" s="16" t="s">
        <v>171</v>
      </c>
      <c r="F2882" s="16" t="s">
        <v>171</v>
      </c>
      <c r="G2882" s="172" t="s">
        <v>171</v>
      </c>
      <c r="H2882" s="175"/>
      <c r="I2882" s="57" t="str">
        <f t="shared" si="573"/>
        <v>Cancel</v>
      </c>
      <c r="J2882" s="175" t="s">
        <v>2688</v>
      </c>
      <c r="K2882" s="175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si="574"/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78" t="str">
        <f t="shared" si="583"/>
        <v>1</v>
      </c>
      <c r="Z2882" s="26">
        <f t="shared" si="571"/>
        <v>12800000</v>
      </c>
      <c r="AA2882" s="16">
        <v>7.6100000000000001E-2</v>
      </c>
      <c r="AB2882" s="35">
        <f t="shared" si="575"/>
        <v>974080</v>
      </c>
      <c r="AC2882" s="27">
        <f t="shared" si="576"/>
        <v>116889.59999999999</v>
      </c>
      <c r="AD2882" s="174">
        <v>0.12</v>
      </c>
      <c r="AE2882" s="173">
        <f t="shared" si="577"/>
        <v>0</v>
      </c>
      <c r="AF2882" s="173" t="str">
        <f>IF(AND(COUNTIFS($J$18:J2882,J2882)=1,AE2882=1),1,"")</f>
        <v/>
      </c>
      <c r="AG2882" s="173" t="str">
        <f>IF(C2882="","",IF(AND(COUNTIFS($J$18:J2882,J2882)=1,C2882&lt;&gt;""),1,""))</f>
        <v/>
      </c>
      <c r="AH2882" s="173" t="str">
        <f>IF(G2882="","",IF(AND(COUNTIFS($J$18:J2882,J2882)=1,G2882&lt;&gt;""),1,""))</f>
        <v/>
      </c>
      <c r="AI2882" s="28">
        <f t="shared" si="578"/>
        <v>468573419.10712183</v>
      </c>
      <c r="AJ2882" s="28">
        <f t="shared" si="579"/>
        <v>55829466.862621114</v>
      </c>
      <c r="AK2882" s="29">
        <f t="shared" si="580"/>
        <v>0.11914774629983395</v>
      </c>
      <c r="AL2882" s="25"/>
      <c r="AM2882" s="25"/>
      <c r="AN2882" s="25"/>
      <c r="AO2882" s="25"/>
      <c r="AP2882" s="45" t="str">
        <f t="shared" si="581"/>
        <v>CancelCancel</v>
      </c>
      <c r="AQ2882" s="45" t="str">
        <f t="shared" si="582"/>
        <v>CancelCancelJPY</v>
      </c>
    </row>
    <row r="2883" spans="1:43" s="15" customFormat="1">
      <c r="A2883" s="177" t="s">
        <v>171</v>
      </c>
      <c r="B2883" s="172"/>
      <c r="C2883" s="172" t="s">
        <v>171</v>
      </c>
      <c r="D2883" s="57" t="str">
        <f t="shared" si="572"/>
        <v/>
      </c>
      <c r="E2883" s="16" t="s">
        <v>171</v>
      </c>
      <c r="F2883" s="16" t="s">
        <v>171</v>
      </c>
      <c r="G2883" s="172" t="s">
        <v>171</v>
      </c>
      <c r="H2883" s="175"/>
      <c r="I2883" s="57" t="str">
        <f t="shared" si="573"/>
        <v>Cancel</v>
      </c>
      <c r="J2883" s="175" t="s">
        <v>2688</v>
      </c>
      <c r="K2883" s="175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4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78" t="str">
        <f t="shared" si="583"/>
        <v>1</v>
      </c>
      <c r="Z2883" s="26">
        <f t="shared" si="571"/>
        <v>7348000</v>
      </c>
      <c r="AA2883" s="16">
        <v>7.6100000000000001E-2</v>
      </c>
      <c r="AB2883" s="35">
        <f t="shared" si="575"/>
        <v>559182.80000000005</v>
      </c>
      <c r="AC2883" s="27">
        <f t="shared" si="576"/>
        <v>67101.936000000002</v>
      </c>
      <c r="AD2883" s="174">
        <v>0.12</v>
      </c>
      <c r="AE2883" s="173">
        <f t="shared" si="577"/>
        <v>0</v>
      </c>
      <c r="AF2883" s="173" t="str">
        <f>IF(AND(COUNTIFS($J$18:J2883,J2883)=1,AE2883=1),1,"")</f>
        <v/>
      </c>
      <c r="AG2883" s="173" t="str">
        <f>IF(C2883="","",IF(AND(COUNTIFS($J$18:J2883,J2883)=1,C2883&lt;&gt;""),1,""))</f>
        <v/>
      </c>
      <c r="AH2883" s="173" t="str">
        <f>IF(G2883="","",IF(AND(COUNTIFS($J$18:J2883,J2883)=1,G2883&lt;&gt;""),1,""))</f>
        <v/>
      </c>
      <c r="AI2883" s="28">
        <f t="shared" si="578"/>
        <v>468573419.10712183</v>
      </c>
      <c r="AJ2883" s="28">
        <f t="shared" si="579"/>
        <v>55829466.862621114</v>
      </c>
      <c r="AK2883" s="29">
        <f t="shared" si="580"/>
        <v>0.11914774629983395</v>
      </c>
      <c r="AL2883" s="25"/>
      <c r="AM2883" s="25"/>
      <c r="AN2883" s="25"/>
      <c r="AO2883" s="25"/>
      <c r="AP2883" s="45" t="str">
        <f t="shared" si="581"/>
        <v>CancelCancel</v>
      </c>
      <c r="AQ2883" s="45" t="str">
        <f t="shared" si="582"/>
        <v>CancelCancelJPY</v>
      </c>
    </row>
    <row r="2884" spans="1:43" s="15" customFormat="1">
      <c r="A2884" s="177" t="s">
        <v>171</v>
      </c>
      <c r="B2884" s="172"/>
      <c r="C2884" s="172" t="s">
        <v>171</v>
      </c>
      <c r="D2884" s="57" t="str">
        <f t="shared" si="572"/>
        <v/>
      </c>
      <c r="E2884" s="16" t="s">
        <v>171</v>
      </c>
      <c r="F2884" s="16" t="s">
        <v>171</v>
      </c>
      <c r="G2884" s="172" t="s">
        <v>171</v>
      </c>
      <c r="H2884" s="175"/>
      <c r="I2884" s="57" t="str">
        <f t="shared" si="573"/>
        <v>Cancel</v>
      </c>
      <c r="J2884" s="175" t="s">
        <v>2688</v>
      </c>
      <c r="K2884" s="175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4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78" t="str">
        <f t="shared" si="583"/>
        <v>1</v>
      </c>
      <c r="Z2884" s="26">
        <f t="shared" si="571"/>
        <v>7348000</v>
      </c>
      <c r="AA2884" s="16">
        <v>7.6100000000000001E-2</v>
      </c>
      <c r="AB2884" s="35">
        <f t="shared" si="575"/>
        <v>559182.80000000005</v>
      </c>
      <c r="AC2884" s="27">
        <f t="shared" si="576"/>
        <v>67101.936000000002</v>
      </c>
      <c r="AD2884" s="174">
        <v>0.12</v>
      </c>
      <c r="AE2884" s="173">
        <f t="shared" si="577"/>
        <v>0</v>
      </c>
      <c r="AF2884" s="173" t="str">
        <f>IF(AND(COUNTIFS($J$18:J2884,J2884)=1,AE2884=1),1,"")</f>
        <v/>
      </c>
      <c r="AG2884" s="173" t="str">
        <f>IF(C2884="","",IF(AND(COUNTIFS($J$18:J2884,J2884)=1,C2884&lt;&gt;""),1,""))</f>
        <v/>
      </c>
      <c r="AH2884" s="173" t="str">
        <f>IF(G2884="","",IF(AND(COUNTIFS($J$18:J2884,J2884)=1,G2884&lt;&gt;""),1,""))</f>
        <v/>
      </c>
      <c r="AI2884" s="28">
        <f t="shared" si="578"/>
        <v>468573419.10712183</v>
      </c>
      <c r="AJ2884" s="28">
        <f t="shared" si="579"/>
        <v>55829466.862621114</v>
      </c>
      <c r="AK2884" s="29">
        <f t="shared" si="580"/>
        <v>0.11914774629983395</v>
      </c>
      <c r="AL2884" s="25"/>
      <c r="AM2884" s="25"/>
      <c r="AN2884" s="25"/>
      <c r="AO2884" s="25"/>
      <c r="AP2884" s="45" t="str">
        <f t="shared" si="581"/>
        <v>CancelCancel</v>
      </c>
      <c r="AQ2884" s="45" t="str">
        <f t="shared" si="582"/>
        <v>CancelCancelJPY</v>
      </c>
    </row>
    <row r="2885" spans="1:43" s="15" customFormat="1">
      <c r="A2885" s="177" t="s">
        <v>171</v>
      </c>
      <c r="B2885" s="172"/>
      <c r="C2885" s="172" t="s">
        <v>171</v>
      </c>
      <c r="D2885" s="57" t="str">
        <f t="shared" si="572"/>
        <v/>
      </c>
      <c r="E2885" s="16" t="s">
        <v>171</v>
      </c>
      <c r="F2885" s="16" t="s">
        <v>171</v>
      </c>
      <c r="G2885" s="172" t="s">
        <v>171</v>
      </c>
      <c r="H2885" s="175"/>
      <c r="I2885" s="57" t="str">
        <f t="shared" si="573"/>
        <v>Cancel</v>
      </c>
      <c r="J2885" s="175" t="s">
        <v>2689</v>
      </c>
      <c r="K2885" s="175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4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78" t="str">
        <f t="shared" si="583"/>
        <v>1</v>
      </c>
      <c r="Z2885" s="26">
        <f t="shared" si="571"/>
        <v>7932000</v>
      </c>
      <c r="AA2885" s="16">
        <v>7.4899999999999994E-2</v>
      </c>
      <c r="AB2885" s="35">
        <f t="shared" si="575"/>
        <v>594106.79999999993</v>
      </c>
      <c r="AC2885" s="27">
        <f t="shared" si="576"/>
        <v>71292.815999999992</v>
      </c>
      <c r="AD2885" s="174">
        <v>0.12</v>
      </c>
      <c r="AE2885" s="173">
        <f t="shared" si="577"/>
        <v>0</v>
      </c>
      <c r="AF2885" s="173" t="str">
        <f>IF(AND(COUNTIFS($J$18:J2885,J2885)=1,AE2885=1),1,"")</f>
        <v/>
      </c>
      <c r="AG2885" s="173">
        <f>IF(C2885="","",IF(AND(COUNTIFS($J$18:J2885,J2885)=1,C2885&lt;&gt;""),1,""))</f>
        <v>1</v>
      </c>
      <c r="AH2885" s="173">
        <f>IF(G2885="","",IF(AND(COUNTIFS($J$18:J2885,J2885)=1,G2885&lt;&gt;""),1,""))</f>
        <v>1</v>
      </c>
      <c r="AI2885" s="28">
        <f t="shared" si="578"/>
        <v>468573419.10712183</v>
      </c>
      <c r="AJ2885" s="28">
        <f t="shared" si="579"/>
        <v>55829466.862621114</v>
      </c>
      <c r="AK2885" s="29">
        <f t="shared" si="580"/>
        <v>0.11914774629983395</v>
      </c>
      <c r="AL2885" s="25"/>
      <c r="AM2885" s="25"/>
      <c r="AN2885" s="25"/>
      <c r="AO2885" s="25"/>
      <c r="AP2885" s="45" t="str">
        <f t="shared" si="581"/>
        <v>CancelCancel</v>
      </c>
      <c r="AQ2885" s="45" t="str">
        <f t="shared" si="582"/>
        <v>CancelCancelJPY</v>
      </c>
    </row>
    <row r="2886" spans="1:43" s="15" customFormat="1">
      <c r="A2886" s="177" t="s">
        <v>171</v>
      </c>
      <c r="B2886" s="172"/>
      <c r="C2886" s="172" t="s">
        <v>171</v>
      </c>
      <c r="D2886" s="57" t="str">
        <f t="shared" si="572"/>
        <v/>
      </c>
      <c r="E2886" s="16" t="s">
        <v>171</v>
      </c>
      <c r="F2886" s="16" t="s">
        <v>171</v>
      </c>
      <c r="G2886" s="172" t="s">
        <v>171</v>
      </c>
      <c r="H2886" s="175"/>
      <c r="I2886" s="57" t="str">
        <f t="shared" si="573"/>
        <v>Cancel</v>
      </c>
      <c r="J2886" s="175" t="s">
        <v>2690</v>
      </c>
      <c r="K2886" s="175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4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78" t="str">
        <f t="shared" si="583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5"/>
        <v>921719.39999999991</v>
      </c>
      <c r="AC2886" s="27">
        <f t="shared" si="576"/>
        <v>110606.32799999998</v>
      </c>
      <c r="AD2886" s="174">
        <v>0.12</v>
      </c>
      <c r="AE2886" s="173">
        <f t="shared" si="577"/>
        <v>0</v>
      </c>
      <c r="AF2886" s="173" t="str">
        <f>IF(AND(COUNTIFS($J$18:J2886,J2886)=1,AE2886=1),1,"")</f>
        <v/>
      </c>
      <c r="AG2886" s="173">
        <f>IF(C2886="","",IF(AND(COUNTIFS($J$18:J2886,J2886)=1,C2886&lt;&gt;""),1,""))</f>
        <v>1</v>
      </c>
      <c r="AH2886" s="173">
        <f>IF(G2886="","",IF(AND(COUNTIFS($J$18:J2886,J2886)=1,G2886&lt;&gt;""),1,""))</f>
        <v>1</v>
      </c>
      <c r="AI2886" s="28">
        <f t="shared" si="578"/>
        <v>468573419.10712183</v>
      </c>
      <c r="AJ2886" s="28">
        <f t="shared" si="579"/>
        <v>55829466.862621114</v>
      </c>
      <c r="AK2886" s="29">
        <f t="shared" si="580"/>
        <v>0.11914774629983395</v>
      </c>
      <c r="AL2886" s="25"/>
      <c r="AM2886" s="25"/>
      <c r="AN2886" s="25"/>
      <c r="AO2886" s="25"/>
      <c r="AP2886" s="45" t="str">
        <f t="shared" si="581"/>
        <v>CancelCancel</v>
      </c>
      <c r="AQ2886" s="45" t="str">
        <f t="shared" si="582"/>
        <v>CancelCancelJPY</v>
      </c>
    </row>
    <row r="2887" spans="1:43" s="15" customFormat="1">
      <c r="A2887" s="177" t="s">
        <v>171</v>
      </c>
      <c r="B2887" s="172"/>
      <c r="C2887" s="172" t="s">
        <v>171</v>
      </c>
      <c r="D2887" s="57" t="str">
        <f t="shared" si="572"/>
        <v/>
      </c>
      <c r="E2887" s="16" t="s">
        <v>171</v>
      </c>
      <c r="F2887" s="16" t="s">
        <v>171</v>
      </c>
      <c r="G2887" s="172" t="s">
        <v>171</v>
      </c>
      <c r="H2887" s="175"/>
      <c r="I2887" s="57" t="str">
        <f t="shared" si="573"/>
        <v>Cancel</v>
      </c>
      <c r="J2887" s="175" t="s">
        <v>2691</v>
      </c>
      <c r="K2887" s="175" t="s">
        <v>2673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4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78" t="str">
        <f t="shared" si="583"/>
        <v>1</v>
      </c>
      <c r="Z2887" s="26">
        <f t="shared" si="584"/>
        <v>7771400</v>
      </c>
      <c r="AA2887" s="16">
        <v>7.6100000000000001E-2</v>
      </c>
      <c r="AB2887" s="35">
        <f t="shared" si="575"/>
        <v>591403.54</v>
      </c>
      <c r="AC2887" s="27">
        <f t="shared" si="576"/>
        <v>70968.424800000008</v>
      </c>
      <c r="AD2887" s="174">
        <v>0.12</v>
      </c>
      <c r="AE2887" s="173">
        <f t="shared" si="577"/>
        <v>0</v>
      </c>
      <c r="AF2887" s="173" t="str">
        <f>IF(AND(COUNTIFS($J$18:J2887,J2887)=1,AE2887=1),1,"")</f>
        <v/>
      </c>
      <c r="AG2887" s="173">
        <f>IF(C2887="","",IF(AND(COUNTIFS($J$18:J2887,J2887)=1,C2887&lt;&gt;""),1,""))</f>
        <v>1</v>
      </c>
      <c r="AH2887" s="173">
        <f>IF(G2887="","",IF(AND(COUNTIFS($J$18:J2887,J2887)=1,G2887&lt;&gt;""),1,""))</f>
        <v>1</v>
      </c>
      <c r="AI2887" s="28">
        <f t="shared" si="578"/>
        <v>468573419.10712183</v>
      </c>
      <c r="AJ2887" s="28">
        <f t="shared" si="579"/>
        <v>55829466.862621114</v>
      </c>
      <c r="AK2887" s="29">
        <f t="shared" si="580"/>
        <v>0.11914774629983395</v>
      </c>
      <c r="AL2887" s="25"/>
      <c r="AM2887" s="25"/>
      <c r="AN2887" s="25"/>
      <c r="AO2887" s="25" t="s">
        <v>2692</v>
      </c>
      <c r="AP2887" s="45" t="str">
        <f t="shared" si="581"/>
        <v>CancelCancel</v>
      </c>
      <c r="AQ2887" s="45" t="str">
        <f t="shared" si="582"/>
        <v>CancelCancelJPY</v>
      </c>
    </row>
    <row r="2888" spans="1:43" s="15" customFormat="1">
      <c r="A2888" s="177" t="s">
        <v>171</v>
      </c>
      <c r="B2888" s="172"/>
      <c r="C2888" s="172" t="s">
        <v>171</v>
      </c>
      <c r="D2888" s="57" t="str">
        <f t="shared" si="572"/>
        <v/>
      </c>
      <c r="E2888" s="16" t="s">
        <v>171</v>
      </c>
      <c r="F2888" s="16" t="s">
        <v>171</v>
      </c>
      <c r="G2888" s="172" t="s">
        <v>171</v>
      </c>
      <c r="H2888" s="175"/>
      <c r="I2888" s="57" t="str">
        <f t="shared" si="573"/>
        <v>Cancel</v>
      </c>
      <c r="J2888" s="175" t="s">
        <v>2691</v>
      </c>
      <c r="K2888" s="175" t="s">
        <v>2673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4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78" t="str">
        <f t="shared" si="583"/>
        <v>1</v>
      </c>
      <c r="Z2888" s="26">
        <f t="shared" si="584"/>
        <v>7771400</v>
      </c>
      <c r="AA2888" s="16">
        <v>7.6100000000000001E-2</v>
      </c>
      <c r="AB2888" s="35">
        <f t="shared" si="575"/>
        <v>591403.54</v>
      </c>
      <c r="AC2888" s="27">
        <f t="shared" si="576"/>
        <v>70968.424800000008</v>
      </c>
      <c r="AD2888" s="174">
        <v>0.12</v>
      </c>
      <c r="AE2888" s="173">
        <f t="shared" si="577"/>
        <v>0</v>
      </c>
      <c r="AF2888" s="173" t="str">
        <f>IF(AND(COUNTIFS($J$18:J2888,J2888)=1,AE2888=1),1,"")</f>
        <v/>
      </c>
      <c r="AG2888" s="173" t="str">
        <f>IF(C2888="","",IF(AND(COUNTIFS($J$18:J2888,J2888)=1,C2888&lt;&gt;""),1,""))</f>
        <v/>
      </c>
      <c r="AH2888" s="173" t="str">
        <f>IF(G2888="","",IF(AND(COUNTIFS($J$18:J2888,J2888)=1,G2888&lt;&gt;""),1,""))</f>
        <v/>
      </c>
      <c r="AI2888" s="28">
        <f t="shared" si="578"/>
        <v>468573419.10712183</v>
      </c>
      <c r="AJ2888" s="28">
        <f t="shared" si="579"/>
        <v>55829466.862621114</v>
      </c>
      <c r="AK2888" s="29">
        <f t="shared" si="580"/>
        <v>0.11914774629983395</v>
      </c>
      <c r="AL2888" s="25"/>
      <c r="AM2888" s="25"/>
      <c r="AN2888" s="25"/>
      <c r="AO2888" s="25" t="s">
        <v>2693</v>
      </c>
      <c r="AP2888" s="45" t="str">
        <f t="shared" si="581"/>
        <v>CancelCancel</v>
      </c>
      <c r="AQ2888" s="45" t="str">
        <f t="shared" si="582"/>
        <v>CancelCancelJPY</v>
      </c>
    </row>
    <row r="2889" spans="1:43" s="15" customFormat="1">
      <c r="A2889" s="177" t="s">
        <v>171</v>
      </c>
      <c r="B2889" s="172"/>
      <c r="C2889" s="172" t="s">
        <v>171</v>
      </c>
      <c r="D2889" s="57" t="str">
        <f t="shared" si="572"/>
        <v/>
      </c>
      <c r="E2889" s="16" t="s">
        <v>171</v>
      </c>
      <c r="F2889" s="16" t="s">
        <v>171</v>
      </c>
      <c r="G2889" s="172" t="s">
        <v>171</v>
      </c>
      <c r="H2889" s="175"/>
      <c r="I2889" s="57" t="str">
        <f t="shared" si="573"/>
        <v>Cancel</v>
      </c>
      <c r="J2889" s="175" t="s">
        <v>2694</v>
      </c>
      <c r="K2889" s="175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4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78" t="str">
        <f t="shared" si="583"/>
        <v>1</v>
      </c>
      <c r="Z2889" s="26">
        <f t="shared" si="584"/>
        <v>15000000</v>
      </c>
      <c r="AA2889" s="16">
        <v>7.4499999999999997E-2</v>
      </c>
      <c r="AB2889" s="35">
        <f t="shared" si="575"/>
        <v>1117500</v>
      </c>
      <c r="AC2889" s="27">
        <f t="shared" si="576"/>
        <v>134100</v>
      </c>
      <c r="AD2889" s="174">
        <v>0.12</v>
      </c>
      <c r="AE2889" s="173">
        <f t="shared" si="577"/>
        <v>0</v>
      </c>
      <c r="AF2889" s="173" t="str">
        <f>IF(AND(COUNTIFS($J$18:J2889,J2889)=1,AE2889=1),1,"")</f>
        <v/>
      </c>
      <c r="AG2889" s="173">
        <f>IF(C2889="","",IF(AND(COUNTIFS($J$18:J2889,J2889)=1,C2889&lt;&gt;""),1,""))</f>
        <v>1</v>
      </c>
      <c r="AH2889" s="173">
        <f>IF(G2889="","",IF(AND(COUNTIFS($J$18:J2889,J2889)=1,G2889&lt;&gt;""),1,""))</f>
        <v>1</v>
      </c>
      <c r="AI2889" s="28">
        <f t="shared" si="578"/>
        <v>468573419.10712183</v>
      </c>
      <c r="AJ2889" s="28">
        <f t="shared" si="579"/>
        <v>55829466.862621114</v>
      </c>
      <c r="AK2889" s="29">
        <f t="shared" si="580"/>
        <v>0.11914774629983395</v>
      </c>
      <c r="AL2889" s="25"/>
      <c r="AM2889" s="25"/>
      <c r="AN2889" s="25"/>
      <c r="AO2889" s="25"/>
      <c r="AP2889" s="45" t="str">
        <f t="shared" si="581"/>
        <v>CancelCancel</v>
      </c>
      <c r="AQ2889" s="45" t="str">
        <f t="shared" si="582"/>
        <v>CancelCancelJPY</v>
      </c>
    </row>
    <row r="2890" spans="1:43" s="15" customFormat="1">
      <c r="A2890" s="177" t="s">
        <v>171</v>
      </c>
      <c r="B2890" s="172"/>
      <c r="C2890" s="172" t="s">
        <v>171</v>
      </c>
      <c r="D2890" s="57" t="str">
        <f t="shared" si="572"/>
        <v/>
      </c>
      <c r="E2890" s="16" t="s">
        <v>171</v>
      </c>
      <c r="F2890" s="16" t="s">
        <v>171</v>
      </c>
      <c r="G2890" s="172" t="s">
        <v>171</v>
      </c>
      <c r="H2890" s="175"/>
      <c r="I2890" s="57" t="str">
        <f t="shared" si="573"/>
        <v>Cancel</v>
      </c>
      <c r="J2890" s="175" t="s">
        <v>2695</v>
      </c>
      <c r="K2890" s="175" t="s">
        <v>2696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4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76">
        <v>1</v>
      </c>
      <c r="Z2890" s="26">
        <f t="shared" si="584"/>
        <v>6500000</v>
      </c>
      <c r="AA2890" s="16">
        <v>7.4899999999999994E-2</v>
      </c>
      <c r="AB2890" s="35">
        <f t="shared" si="575"/>
        <v>486849.99999999994</v>
      </c>
      <c r="AC2890" s="27">
        <f t="shared" si="576"/>
        <v>58421.999999999993</v>
      </c>
      <c r="AD2890" s="174">
        <v>0.12</v>
      </c>
      <c r="AE2890" s="173">
        <f t="shared" si="577"/>
        <v>1</v>
      </c>
      <c r="AF2890" s="173">
        <f>IF(AND(COUNTIFS($J$18:J2890,J2890)=1,AE2890=1),1,"")</f>
        <v>1</v>
      </c>
      <c r="AG2890" s="173">
        <f>IF(C2890="","",IF(AND(COUNTIFS($J$18:J2890,J2890)=1,C2890&lt;&gt;""),1,""))</f>
        <v>1</v>
      </c>
      <c r="AH2890" s="173">
        <f>IF(G2890="","",IF(AND(COUNTIFS($J$18:J2890,J2890)=1,G2890&lt;&gt;""),1,""))</f>
        <v>1</v>
      </c>
      <c r="AI2890" s="28">
        <f t="shared" si="578"/>
        <v>468573419.10712183</v>
      </c>
      <c r="AJ2890" s="28">
        <f t="shared" si="579"/>
        <v>55829466.862621114</v>
      </c>
      <c r="AK2890" s="29">
        <f t="shared" si="580"/>
        <v>0.11914774629983395</v>
      </c>
      <c r="AL2890" s="25"/>
      <c r="AM2890" s="25"/>
      <c r="AN2890" s="25"/>
      <c r="AO2890" s="25"/>
      <c r="AP2890" s="45" t="str">
        <f t="shared" si="581"/>
        <v>CancelCancel</v>
      </c>
      <c r="AQ2890" s="45" t="str">
        <f t="shared" si="582"/>
        <v>CancelCancelJPY</v>
      </c>
    </row>
    <row r="2891" spans="1:43" s="15" customFormat="1">
      <c r="A2891" s="177" t="s">
        <v>35</v>
      </c>
      <c r="B2891" s="172"/>
      <c r="C2891" s="172" t="s">
        <v>171</v>
      </c>
      <c r="D2891" s="57" t="str">
        <f t="shared" si="572"/>
        <v/>
      </c>
      <c r="E2891" s="16" t="s">
        <v>171</v>
      </c>
      <c r="F2891" s="16" t="s">
        <v>171</v>
      </c>
      <c r="G2891" s="172" t="s">
        <v>171</v>
      </c>
      <c r="H2891" s="175"/>
      <c r="I2891" s="57" t="str">
        <f t="shared" si="573"/>
        <v>Cancel</v>
      </c>
      <c r="J2891" s="175" t="s">
        <v>2697</v>
      </c>
      <c r="K2891" s="175" t="s">
        <v>3126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4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78" t="str">
        <f t="shared" ref="Y2891:Y2920" si="585">IF(W2891="RMB","1.13", "1")</f>
        <v>1.13</v>
      </c>
      <c r="Z2891" s="26">
        <f t="shared" si="584"/>
        <v>500000</v>
      </c>
      <c r="AA2891" s="16">
        <v>1.175</v>
      </c>
      <c r="AB2891" s="35">
        <f t="shared" si="575"/>
        <v>519911.50442477886</v>
      </c>
      <c r="AC2891" s="27">
        <f t="shared" si="576"/>
        <v>62389.38053097346</v>
      </c>
      <c r="AD2891" s="174">
        <v>0.12</v>
      </c>
      <c r="AE2891" s="173">
        <f t="shared" si="577"/>
        <v>0</v>
      </c>
      <c r="AF2891" s="173" t="str">
        <f>IF(AND(COUNTIFS($J$18:J2891,J2891)=1,AE2891=1),1,"")</f>
        <v/>
      </c>
      <c r="AG2891" s="173">
        <f>IF(C2891="","",IF(AND(COUNTIFS($J$18:J2891,J2891)=1,C2891&lt;&gt;""),1,""))</f>
        <v>1</v>
      </c>
      <c r="AH2891" s="173">
        <f>IF(G2891="","",IF(AND(COUNTIFS($J$18:J2891,J2891)=1,G2891&lt;&gt;""),1,""))</f>
        <v>1</v>
      </c>
      <c r="AI2891" s="28">
        <f t="shared" si="578"/>
        <v>468573419.10712183</v>
      </c>
      <c r="AJ2891" s="28">
        <f t="shared" si="579"/>
        <v>55829466.862621114</v>
      </c>
      <c r="AK2891" s="29">
        <f t="shared" si="580"/>
        <v>0.11914774629983395</v>
      </c>
      <c r="AL2891" s="25"/>
      <c r="AM2891" s="25"/>
      <c r="AN2891" s="25"/>
      <c r="AO2891" s="25"/>
      <c r="AP2891" s="45" t="str">
        <f t="shared" si="581"/>
        <v>CancelCancel</v>
      </c>
      <c r="AQ2891" s="45" t="str">
        <f t="shared" si="582"/>
        <v>CancelCancelRMB</v>
      </c>
    </row>
    <row r="2892" spans="1:43" s="15" customFormat="1">
      <c r="A2892" s="177" t="s">
        <v>171</v>
      </c>
      <c r="B2892" s="172"/>
      <c r="C2892" s="172" t="s">
        <v>171</v>
      </c>
      <c r="D2892" s="57" t="str">
        <f t="shared" si="572"/>
        <v/>
      </c>
      <c r="E2892" s="16" t="s">
        <v>171</v>
      </c>
      <c r="F2892" s="16" t="s">
        <v>171</v>
      </c>
      <c r="G2892" s="172" t="s">
        <v>171</v>
      </c>
      <c r="H2892" s="175"/>
      <c r="I2892" s="57" t="str">
        <f t="shared" si="573"/>
        <v>Cancel</v>
      </c>
      <c r="J2892" s="175" t="s">
        <v>1930</v>
      </c>
      <c r="K2892" s="175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4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78" t="str">
        <f t="shared" si="585"/>
        <v>1</v>
      </c>
      <c r="Z2892" s="26">
        <f t="shared" si="584"/>
        <v>11530000</v>
      </c>
      <c r="AA2892" s="16">
        <v>7.4499999999999997E-2</v>
      </c>
      <c r="AB2892" s="35">
        <f t="shared" si="575"/>
        <v>858985</v>
      </c>
      <c r="AC2892" s="27">
        <f t="shared" si="576"/>
        <v>103078.2</v>
      </c>
      <c r="AD2892" s="174">
        <v>0.12</v>
      </c>
      <c r="AE2892" s="173">
        <f t="shared" si="577"/>
        <v>0</v>
      </c>
      <c r="AF2892" s="173" t="str">
        <f>IF(AND(COUNTIFS($J$18:J2892,J2892)=1,AE2892=1),1,"")</f>
        <v/>
      </c>
      <c r="AG2892" s="173" t="str">
        <f>IF(C2892="","",IF(AND(COUNTIFS($J$18:J2892,J2892)=1,C2892&lt;&gt;""),1,""))</f>
        <v/>
      </c>
      <c r="AH2892" s="173" t="str">
        <f>IF(G2892="","",IF(AND(COUNTIFS($J$18:J2892,J2892)=1,G2892&lt;&gt;""),1,""))</f>
        <v/>
      </c>
      <c r="AI2892" s="28">
        <f t="shared" si="578"/>
        <v>468573419.10712183</v>
      </c>
      <c r="AJ2892" s="28">
        <f t="shared" si="579"/>
        <v>55829466.862621114</v>
      </c>
      <c r="AK2892" s="29">
        <f t="shared" si="580"/>
        <v>0.11914774629983395</v>
      </c>
      <c r="AL2892" s="25"/>
      <c r="AM2892" s="25"/>
      <c r="AN2892" s="25"/>
      <c r="AO2892" s="25"/>
      <c r="AP2892" s="45" t="str">
        <f t="shared" si="581"/>
        <v>CancelCancel</v>
      </c>
      <c r="AQ2892" s="45" t="str">
        <f t="shared" si="582"/>
        <v>CancelCancelJPY</v>
      </c>
    </row>
    <row r="2893" spans="1:43" s="15" customFormat="1">
      <c r="A2893" s="177" t="s">
        <v>171</v>
      </c>
      <c r="B2893" s="172"/>
      <c r="C2893" s="172" t="s">
        <v>171</v>
      </c>
      <c r="D2893" s="57" t="str">
        <f t="shared" si="572"/>
        <v/>
      </c>
      <c r="E2893" s="16" t="s">
        <v>171</v>
      </c>
      <c r="F2893" s="16" t="s">
        <v>171</v>
      </c>
      <c r="G2893" s="172" t="s">
        <v>171</v>
      </c>
      <c r="H2893" s="175"/>
      <c r="I2893" s="57" t="str">
        <f t="shared" si="573"/>
        <v>Cancel</v>
      </c>
      <c r="J2893" s="175" t="s">
        <v>1930</v>
      </c>
      <c r="K2893" s="175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4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78" t="str">
        <f t="shared" si="585"/>
        <v>1</v>
      </c>
      <c r="Z2893" s="26">
        <f t="shared" si="584"/>
        <v>11530000</v>
      </c>
      <c r="AA2893" s="16">
        <v>7.4499999999999997E-2</v>
      </c>
      <c r="AB2893" s="35">
        <f t="shared" si="575"/>
        <v>858985</v>
      </c>
      <c r="AC2893" s="27">
        <f t="shared" si="576"/>
        <v>103078.2</v>
      </c>
      <c r="AD2893" s="174">
        <v>0.12</v>
      </c>
      <c r="AE2893" s="173">
        <f t="shared" si="577"/>
        <v>0</v>
      </c>
      <c r="AF2893" s="173" t="str">
        <f>IF(AND(COUNTIFS($J$18:J2893,J2893)=1,AE2893=1),1,"")</f>
        <v/>
      </c>
      <c r="AG2893" s="173" t="str">
        <f>IF(C2893="","",IF(AND(COUNTIFS($J$18:J2893,J2893)=1,C2893&lt;&gt;""),1,""))</f>
        <v/>
      </c>
      <c r="AH2893" s="173" t="str">
        <f>IF(G2893="","",IF(AND(COUNTIFS($J$18:J2893,J2893)=1,G2893&lt;&gt;""),1,""))</f>
        <v/>
      </c>
      <c r="AI2893" s="28">
        <f t="shared" si="578"/>
        <v>468573419.10712183</v>
      </c>
      <c r="AJ2893" s="28">
        <f t="shared" si="579"/>
        <v>55829466.862621114</v>
      </c>
      <c r="AK2893" s="29">
        <f t="shared" si="580"/>
        <v>0.11914774629983395</v>
      </c>
      <c r="AL2893" s="25"/>
      <c r="AM2893" s="25"/>
      <c r="AN2893" s="25"/>
      <c r="AO2893" s="25"/>
      <c r="AP2893" s="45" t="str">
        <f t="shared" si="581"/>
        <v>CancelCancel</v>
      </c>
      <c r="AQ2893" s="45" t="str">
        <f t="shared" si="582"/>
        <v>CancelCancelJPY</v>
      </c>
    </row>
    <row r="2894" spans="1:43" s="15" customFormat="1">
      <c r="A2894" s="177" t="s">
        <v>171</v>
      </c>
      <c r="B2894" s="172"/>
      <c r="C2894" s="172" t="s">
        <v>171</v>
      </c>
      <c r="D2894" s="57" t="str">
        <f t="shared" si="572"/>
        <v/>
      </c>
      <c r="E2894" s="16" t="s">
        <v>171</v>
      </c>
      <c r="F2894" s="16" t="s">
        <v>171</v>
      </c>
      <c r="G2894" s="172" t="s">
        <v>171</v>
      </c>
      <c r="H2894" s="175"/>
      <c r="I2894" s="57" t="str">
        <f t="shared" si="573"/>
        <v>Cancel</v>
      </c>
      <c r="J2894" s="175" t="s">
        <v>1930</v>
      </c>
      <c r="K2894" s="175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4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78" t="str">
        <f t="shared" si="585"/>
        <v>1</v>
      </c>
      <c r="Z2894" s="26">
        <f t="shared" si="584"/>
        <v>7500000</v>
      </c>
      <c r="AA2894" s="16">
        <v>7.4499999999999997E-2</v>
      </c>
      <c r="AB2894" s="35">
        <f t="shared" si="575"/>
        <v>558750</v>
      </c>
      <c r="AC2894" s="27">
        <f t="shared" si="576"/>
        <v>67050</v>
      </c>
      <c r="AD2894" s="174">
        <v>0.12</v>
      </c>
      <c r="AE2894" s="173">
        <f t="shared" si="577"/>
        <v>0</v>
      </c>
      <c r="AF2894" s="173" t="str">
        <f>IF(AND(COUNTIFS($J$18:J2894,J2894)=1,AE2894=1),1,"")</f>
        <v/>
      </c>
      <c r="AG2894" s="173" t="str">
        <f>IF(C2894="","",IF(AND(COUNTIFS($J$18:J2894,J2894)=1,C2894&lt;&gt;""),1,""))</f>
        <v/>
      </c>
      <c r="AH2894" s="173" t="str">
        <f>IF(G2894="","",IF(AND(COUNTIFS($J$18:J2894,J2894)=1,G2894&lt;&gt;""),1,""))</f>
        <v/>
      </c>
      <c r="AI2894" s="28">
        <f t="shared" si="578"/>
        <v>468573419.10712183</v>
      </c>
      <c r="AJ2894" s="28">
        <f t="shared" si="579"/>
        <v>55829466.862621114</v>
      </c>
      <c r="AK2894" s="29">
        <f t="shared" si="580"/>
        <v>0.11914774629983395</v>
      </c>
      <c r="AL2894" s="25"/>
      <c r="AM2894" s="25"/>
      <c r="AN2894" s="25"/>
      <c r="AO2894" s="25"/>
      <c r="AP2894" s="45" t="str">
        <f t="shared" si="581"/>
        <v>CancelCancel</v>
      </c>
      <c r="AQ2894" s="45" t="str">
        <f t="shared" si="582"/>
        <v>CancelCancelJPY</v>
      </c>
    </row>
    <row r="2895" spans="1:43" s="15" customFormat="1">
      <c r="A2895" s="177" t="s">
        <v>171</v>
      </c>
      <c r="B2895" s="172"/>
      <c r="C2895" s="172" t="s">
        <v>171</v>
      </c>
      <c r="D2895" s="57" t="str">
        <f t="shared" si="572"/>
        <v/>
      </c>
      <c r="E2895" s="16" t="s">
        <v>171</v>
      </c>
      <c r="F2895" s="16" t="s">
        <v>171</v>
      </c>
      <c r="G2895" s="172" t="s">
        <v>171</v>
      </c>
      <c r="H2895" s="175"/>
      <c r="I2895" s="57" t="str">
        <f t="shared" si="573"/>
        <v>Cancel</v>
      </c>
      <c r="J2895" s="175" t="s">
        <v>1930</v>
      </c>
      <c r="K2895" s="175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4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78" t="str">
        <f t="shared" si="585"/>
        <v>1</v>
      </c>
      <c r="Z2895" s="26">
        <f t="shared" si="584"/>
        <v>7500000</v>
      </c>
      <c r="AA2895" s="16">
        <v>7.4499999999999997E-2</v>
      </c>
      <c r="AB2895" s="35">
        <f t="shared" si="575"/>
        <v>558750</v>
      </c>
      <c r="AC2895" s="27">
        <f t="shared" si="576"/>
        <v>67050</v>
      </c>
      <c r="AD2895" s="174">
        <v>0.12</v>
      </c>
      <c r="AE2895" s="173">
        <f t="shared" si="577"/>
        <v>0</v>
      </c>
      <c r="AF2895" s="173" t="str">
        <f>IF(AND(COUNTIFS($J$18:J2895,J2895)=1,AE2895=1),1,"")</f>
        <v/>
      </c>
      <c r="AG2895" s="173" t="str">
        <f>IF(C2895="","",IF(AND(COUNTIFS($J$18:J2895,J2895)=1,C2895&lt;&gt;""),1,""))</f>
        <v/>
      </c>
      <c r="AH2895" s="173" t="str">
        <f>IF(G2895="","",IF(AND(COUNTIFS($J$18:J2895,J2895)=1,G2895&lt;&gt;""),1,""))</f>
        <v/>
      </c>
      <c r="AI2895" s="28">
        <f t="shared" si="578"/>
        <v>468573419.10712183</v>
      </c>
      <c r="AJ2895" s="28">
        <f t="shared" si="579"/>
        <v>55829466.862621114</v>
      </c>
      <c r="AK2895" s="29">
        <f t="shared" si="580"/>
        <v>0.11914774629983395</v>
      </c>
      <c r="AL2895" s="25"/>
      <c r="AM2895" s="25"/>
      <c r="AN2895" s="25"/>
      <c r="AO2895" s="25"/>
      <c r="AP2895" s="45" t="str">
        <f t="shared" si="581"/>
        <v>CancelCancel</v>
      </c>
      <c r="AQ2895" s="45" t="str">
        <f t="shared" si="582"/>
        <v>CancelCancelJPY</v>
      </c>
    </row>
    <row r="2896" spans="1:43" s="15" customFormat="1">
      <c r="A2896" s="177" t="s">
        <v>35</v>
      </c>
      <c r="B2896" s="172"/>
      <c r="C2896" s="172" t="s">
        <v>171</v>
      </c>
      <c r="D2896" s="57" t="str">
        <f t="shared" si="572"/>
        <v/>
      </c>
      <c r="E2896" s="16" t="s">
        <v>171</v>
      </c>
      <c r="F2896" s="16" t="s">
        <v>171</v>
      </c>
      <c r="G2896" s="172" t="s">
        <v>171</v>
      </c>
      <c r="H2896" s="175"/>
      <c r="I2896" s="57" t="str">
        <f t="shared" si="573"/>
        <v>Cancel</v>
      </c>
      <c r="J2896" s="175" t="s">
        <v>2697</v>
      </c>
      <c r="K2896" s="175" t="s">
        <v>2698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4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78" t="str">
        <f t="shared" si="585"/>
        <v>1.13</v>
      </c>
      <c r="Z2896" s="26">
        <f t="shared" si="584"/>
        <v>500000</v>
      </c>
      <c r="AA2896" s="16">
        <v>1.18</v>
      </c>
      <c r="AB2896" s="35">
        <f t="shared" si="575"/>
        <v>522123.89380530978</v>
      </c>
      <c r="AC2896" s="27">
        <f t="shared" si="576"/>
        <v>62654.867256637168</v>
      </c>
      <c r="AD2896" s="174">
        <v>0.12</v>
      </c>
      <c r="AE2896" s="173">
        <f t="shared" si="577"/>
        <v>1</v>
      </c>
      <c r="AF2896" s="173" t="str">
        <f>IF(AND(COUNTIFS($J$18:J2896,J2896)=1,AE2896=1),1,"")</f>
        <v/>
      </c>
      <c r="AG2896" s="173" t="str">
        <f>IF(C2896="","",IF(AND(COUNTIFS($J$18:J2896,J2896)=1,C2896&lt;&gt;""),1,""))</f>
        <v/>
      </c>
      <c r="AH2896" s="173" t="str">
        <f>IF(G2896="","",IF(AND(COUNTIFS($J$18:J2896,J2896)=1,G2896&lt;&gt;""),1,""))</f>
        <v/>
      </c>
      <c r="AI2896" s="28">
        <f t="shared" si="578"/>
        <v>468573419.10712183</v>
      </c>
      <c r="AJ2896" s="28">
        <f t="shared" si="579"/>
        <v>55829466.862621114</v>
      </c>
      <c r="AK2896" s="29">
        <f t="shared" si="580"/>
        <v>0.11914774629983395</v>
      </c>
      <c r="AL2896" s="25"/>
      <c r="AM2896" s="25"/>
      <c r="AN2896" s="25"/>
      <c r="AO2896" s="25"/>
      <c r="AP2896" s="45" t="str">
        <f t="shared" si="581"/>
        <v>CancelCancel</v>
      </c>
      <c r="AQ2896" s="45" t="str">
        <f t="shared" si="582"/>
        <v>CancelCancelRMB</v>
      </c>
    </row>
    <row r="2897" spans="1:43" s="15" customFormat="1">
      <c r="A2897" s="177" t="s">
        <v>35</v>
      </c>
      <c r="B2897" s="172"/>
      <c r="C2897" s="172" t="s">
        <v>171</v>
      </c>
      <c r="D2897" s="57" t="str">
        <f t="shared" si="572"/>
        <v/>
      </c>
      <c r="E2897" s="16" t="s">
        <v>171</v>
      </c>
      <c r="F2897" s="16" t="s">
        <v>171</v>
      </c>
      <c r="G2897" s="172" t="s">
        <v>1552</v>
      </c>
      <c r="H2897" s="175" t="s">
        <v>1553</v>
      </c>
      <c r="I2897" s="57" t="str">
        <f t="shared" si="573"/>
        <v>Cancel</v>
      </c>
      <c r="J2897" s="175" t="s">
        <v>2699</v>
      </c>
      <c r="K2897" s="175" t="s">
        <v>2700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4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78" t="str">
        <f t="shared" si="585"/>
        <v>1</v>
      </c>
      <c r="Z2897" s="26">
        <f t="shared" si="584"/>
        <v>6600000</v>
      </c>
      <c r="AA2897" s="16">
        <v>7.4499999999999997E-2</v>
      </c>
      <c r="AB2897" s="35">
        <f t="shared" si="575"/>
        <v>491700</v>
      </c>
      <c r="AC2897" s="27">
        <f t="shared" si="576"/>
        <v>59004</v>
      </c>
      <c r="AD2897" s="174">
        <v>0.12</v>
      </c>
      <c r="AE2897" s="173">
        <f t="shared" si="577"/>
        <v>1</v>
      </c>
      <c r="AF2897" s="173">
        <f>IF(AND(COUNTIFS($J$18:J2897,J2897)=1,AE2897=1),1,"")</f>
        <v>1</v>
      </c>
      <c r="AG2897" s="173">
        <f>IF(C2897="","",IF(AND(COUNTIFS($J$18:J2897,J2897)=1,C2897&lt;&gt;""),1,""))</f>
        <v>1</v>
      </c>
      <c r="AH2897" s="173">
        <f>IF(G2897="","",IF(AND(COUNTIFS($J$18:J2897,J2897)=1,G2897&lt;&gt;""),1,""))</f>
        <v>1</v>
      </c>
      <c r="AI2897" s="28">
        <f t="shared" si="578"/>
        <v>468573419.10712183</v>
      </c>
      <c r="AJ2897" s="28">
        <f t="shared" si="579"/>
        <v>55829466.862621114</v>
      </c>
      <c r="AK2897" s="29">
        <f t="shared" si="580"/>
        <v>0.11914774629983395</v>
      </c>
      <c r="AL2897" s="25"/>
      <c r="AM2897" s="25"/>
      <c r="AN2897" s="25"/>
      <c r="AO2897" s="25"/>
      <c r="AP2897" s="45" t="str">
        <f t="shared" si="581"/>
        <v>CancelCANCEL</v>
      </c>
      <c r="AQ2897" s="45" t="str">
        <f t="shared" si="582"/>
        <v>CancelCANCELJPY</v>
      </c>
    </row>
    <row r="2898" spans="1:43" s="15" customFormat="1">
      <c r="A2898" s="177" t="s">
        <v>35</v>
      </c>
      <c r="B2898" s="172"/>
      <c r="C2898" s="172" t="s">
        <v>171</v>
      </c>
      <c r="D2898" s="57" t="str">
        <f t="shared" si="572"/>
        <v/>
      </c>
      <c r="E2898" s="16" t="s">
        <v>171</v>
      </c>
      <c r="F2898" s="16" t="s">
        <v>171</v>
      </c>
      <c r="G2898" s="172" t="s">
        <v>171</v>
      </c>
      <c r="H2898" s="175" t="s">
        <v>2701</v>
      </c>
      <c r="I2898" s="57" t="str">
        <f t="shared" si="573"/>
        <v>Cancel</v>
      </c>
      <c r="J2898" s="175" t="s">
        <v>2702</v>
      </c>
      <c r="K2898" s="175" t="s">
        <v>2700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4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78" t="str">
        <f t="shared" si="585"/>
        <v>1</v>
      </c>
      <c r="Z2898" s="26">
        <f t="shared" si="584"/>
        <v>11500000</v>
      </c>
      <c r="AA2898" s="16">
        <v>6.25E-2</v>
      </c>
      <c r="AB2898" s="35">
        <f t="shared" si="575"/>
        <v>718750</v>
      </c>
      <c r="AC2898" s="27">
        <f t="shared" si="576"/>
        <v>86250</v>
      </c>
      <c r="AD2898" s="174">
        <v>0.12</v>
      </c>
      <c r="AE2898" s="173">
        <f t="shared" si="577"/>
        <v>1</v>
      </c>
      <c r="AF2898" s="173">
        <f>IF(AND(COUNTIFS($J$18:J2898,J2898)=1,AE2898=1),1,"")</f>
        <v>1</v>
      </c>
      <c r="AG2898" s="173">
        <f>IF(C2898="","",IF(AND(COUNTIFS($J$18:J2898,J2898)=1,C2898&lt;&gt;""),1,""))</f>
        <v>1</v>
      </c>
      <c r="AH2898" s="173">
        <f>IF(G2898="","",IF(AND(COUNTIFS($J$18:J2898,J2898)=1,G2898&lt;&gt;""),1,""))</f>
        <v>1</v>
      </c>
      <c r="AI2898" s="28">
        <f t="shared" si="578"/>
        <v>468573419.10712183</v>
      </c>
      <c r="AJ2898" s="28">
        <f t="shared" si="579"/>
        <v>55829466.862621114</v>
      </c>
      <c r="AK2898" s="29">
        <f t="shared" si="580"/>
        <v>0.11914774629983395</v>
      </c>
      <c r="AL2898" s="25"/>
      <c r="AM2898" s="25"/>
      <c r="AN2898" s="25"/>
      <c r="AO2898" s="25"/>
      <c r="AP2898" s="45" t="str">
        <f t="shared" si="581"/>
        <v>CancelCancel</v>
      </c>
      <c r="AQ2898" s="45" t="str">
        <f t="shared" si="582"/>
        <v>CancelCancelJPY</v>
      </c>
    </row>
    <row r="2899" spans="1:43" s="15" customFormat="1">
      <c r="A2899" s="177" t="s">
        <v>171</v>
      </c>
      <c r="B2899" s="172"/>
      <c r="C2899" s="172" t="s">
        <v>171</v>
      </c>
      <c r="D2899" s="57" t="str">
        <f t="shared" si="572"/>
        <v/>
      </c>
      <c r="E2899" s="16" t="s">
        <v>171</v>
      </c>
      <c r="F2899" s="16" t="s">
        <v>171</v>
      </c>
      <c r="G2899" s="172" t="s">
        <v>1552</v>
      </c>
      <c r="H2899" s="175"/>
      <c r="I2899" s="57" t="str">
        <f t="shared" si="573"/>
        <v>Cancel</v>
      </c>
      <c r="J2899" s="175" t="s">
        <v>2703</v>
      </c>
      <c r="K2899" s="175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4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78" t="str">
        <f t="shared" si="585"/>
        <v>1.13</v>
      </c>
      <c r="Z2899" s="26">
        <f t="shared" si="584"/>
        <v>540000</v>
      </c>
      <c r="AA2899" s="16">
        <v>1.18</v>
      </c>
      <c r="AB2899" s="35">
        <f t="shared" si="575"/>
        <v>563893.80530973454</v>
      </c>
      <c r="AC2899" s="27">
        <f t="shared" si="576"/>
        <v>67667.256637168146</v>
      </c>
      <c r="AD2899" s="174">
        <v>0.12</v>
      </c>
      <c r="AE2899" s="173">
        <f t="shared" si="577"/>
        <v>1</v>
      </c>
      <c r="AF2899" s="173">
        <f>IF(AND(COUNTIFS($J$18:J2899,J2899)=1,AE2899=1),1,"")</f>
        <v>1</v>
      </c>
      <c r="AG2899" s="173">
        <f>IF(C2899="","",IF(AND(COUNTIFS($J$18:J2899,J2899)=1,C2899&lt;&gt;""),1,""))</f>
        <v>1</v>
      </c>
      <c r="AH2899" s="173">
        <f>IF(G2899="","",IF(AND(COUNTIFS($J$18:J2899,J2899)=1,G2899&lt;&gt;""),1,""))</f>
        <v>1</v>
      </c>
      <c r="AI2899" s="28">
        <f t="shared" si="578"/>
        <v>468573419.10712183</v>
      </c>
      <c r="AJ2899" s="28">
        <f t="shared" si="579"/>
        <v>55829466.862621114</v>
      </c>
      <c r="AK2899" s="29">
        <f t="shared" si="580"/>
        <v>0.11914774629983395</v>
      </c>
      <c r="AL2899" s="25"/>
      <c r="AM2899" s="25"/>
      <c r="AN2899" s="25"/>
      <c r="AO2899" s="25"/>
      <c r="AP2899" s="45" t="str">
        <f t="shared" si="581"/>
        <v>CancelCANCEL</v>
      </c>
      <c r="AQ2899" s="45" t="str">
        <f t="shared" si="582"/>
        <v>CancelCANCELRMB</v>
      </c>
    </row>
    <row r="2900" spans="1:43" s="15" customFormat="1">
      <c r="A2900" s="177" t="s">
        <v>171</v>
      </c>
      <c r="B2900" s="172"/>
      <c r="C2900" s="172" t="s">
        <v>171</v>
      </c>
      <c r="D2900" s="57" t="str">
        <f t="shared" si="572"/>
        <v/>
      </c>
      <c r="E2900" s="16" t="s">
        <v>171</v>
      </c>
      <c r="F2900" s="16" t="s">
        <v>171</v>
      </c>
      <c r="G2900" s="172" t="s">
        <v>1552</v>
      </c>
      <c r="H2900" s="175"/>
      <c r="I2900" s="57" t="str">
        <f t="shared" si="573"/>
        <v>Cancel</v>
      </c>
      <c r="J2900" s="175" t="s">
        <v>2703</v>
      </c>
      <c r="K2900" s="175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4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78" t="str">
        <f t="shared" si="585"/>
        <v>1.13</v>
      </c>
      <c r="Z2900" s="26">
        <f t="shared" si="584"/>
        <v>540000</v>
      </c>
      <c r="AA2900" s="16">
        <v>1.18</v>
      </c>
      <c r="AB2900" s="35">
        <f t="shared" si="575"/>
        <v>563893.80530973454</v>
      </c>
      <c r="AC2900" s="27">
        <f t="shared" si="576"/>
        <v>67667.256637168146</v>
      </c>
      <c r="AD2900" s="174">
        <v>0.12</v>
      </c>
      <c r="AE2900" s="173">
        <f t="shared" si="577"/>
        <v>1</v>
      </c>
      <c r="AF2900" s="173" t="str">
        <f>IF(AND(COUNTIFS($J$18:J2900,J2900)=1,AE2900=1),1,"")</f>
        <v/>
      </c>
      <c r="AG2900" s="173" t="str">
        <f>IF(C2900="","",IF(AND(COUNTIFS($J$18:J2900,J2900)=1,C2900&lt;&gt;""),1,""))</f>
        <v/>
      </c>
      <c r="AH2900" s="173" t="str">
        <f>IF(G2900="","",IF(AND(COUNTIFS($J$18:J2900,J2900)=1,G2900&lt;&gt;""),1,""))</f>
        <v/>
      </c>
      <c r="AI2900" s="28">
        <f t="shared" si="578"/>
        <v>468573419.10712183</v>
      </c>
      <c r="AJ2900" s="28">
        <f t="shared" si="579"/>
        <v>55829466.862621114</v>
      </c>
      <c r="AK2900" s="29">
        <f t="shared" si="580"/>
        <v>0.11914774629983395</v>
      </c>
      <c r="AL2900" s="25"/>
      <c r="AM2900" s="25"/>
      <c r="AN2900" s="25"/>
      <c r="AO2900" s="25"/>
      <c r="AP2900" s="45" t="str">
        <f t="shared" si="581"/>
        <v>CancelCANCEL</v>
      </c>
      <c r="AQ2900" s="45" t="str">
        <f t="shared" si="582"/>
        <v>CancelCANCELRMB</v>
      </c>
    </row>
    <row r="2901" spans="1:43" s="15" customFormat="1" ht="26.4">
      <c r="A2901" s="177" t="s">
        <v>171</v>
      </c>
      <c r="B2901" s="172"/>
      <c r="C2901" s="172" t="s">
        <v>171</v>
      </c>
      <c r="D2901" s="57" t="str">
        <f t="shared" si="572"/>
        <v/>
      </c>
      <c r="E2901" s="16" t="s">
        <v>171</v>
      </c>
      <c r="F2901" s="16" t="s">
        <v>171</v>
      </c>
      <c r="G2901" s="172" t="s">
        <v>1552</v>
      </c>
      <c r="H2901" s="175"/>
      <c r="I2901" s="57" t="str">
        <f t="shared" si="573"/>
        <v>Cancel</v>
      </c>
      <c r="J2901" s="175" t="s">
        <v>2703</v>
      </c>
      <c r="K2901" s="175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4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78" t="str">
        <f t="shared" si="585"/>
        <v>1.13</v>
      </c>
      <c r="Z2901" s="26">
        <f t="shared" si="584"/>
        <v>11679000</v>
      </c>
      <c r="AA2901" s="16">
        <v>1.18</v>
      </c>
      <c r="AB2901" s="35">
        <f t="shared" si="575"/>
        <v>12195769.911504425</v>
      </c>
      <c r="AC2901" s="27">
        <f t="shared" si="576"/>
        <v>1463492.3893805309</v>
      </c>
      <c r="AD2901" s="174">
        <v>0.12</v>
      </c>
      <c r="AE2901" s="173">
        <f t="shared" si="577"/>
        <v>1</v>
      </c>
      <c r="AF2901" s="173" t="str">
        <f>IF(AND(COUNTIFS($J$18:J2901,J2901)=1,AE2901=1),1,"")</f>
        <v/>
      </c>
      <c r="AG2901" s="173" t="str">
        <f>IF(C2901="","",IF(AND(COUNTIFS($J$18:J2901,J2901)=1,C2901&lt;&gt;""),1,""))</f>
        <v/>
      </c>
      <c r="AH2901" s="173" t="str">
        <f>IF(G2901="","",IF(AND(COUNTIFS($J$18:J2901,J2901)=1,G2901&lt;&gt;""),1,""))</f>
        <v/>
      </c>
      <c r="AI2901" s="28">
        <f t="shared" si="578"/>
        <v>468573419.10712183</v>
      </c>
      <c r="AJ2901" s="28">
        <f t="shared" si="579"/>
        <v>55829466.862621114</v>
      </c>
      <c r="AK2901" s="29">
        <f t="shared" si="580"/>
        <v>0.11914774629983395</v>
      </c>
      <c r="AL2901" s="25"/>
      <c r="AM2901" s="25"/>
      <c r="AN2901" s="25"/>
      <c r="AO2901" s="25"/>
      <c r="AP2901" s="45" t="str">
        <f t="shared" si="581"/>
        <v>CancelCANCEL</v>
      </c>
      <c r="AQ2901" s="45" t="str">
        <f t="shared" si="582"/>
        <v>CancelCANCELRMB</v>
      </c>
    </row>
    <row r="2902" spans="1:43" s="15" customFormat="1">
      <c r="A2902" s="177" t="s">
        <v>40</v>
      </c>
      <c r="B2902" s="172"/>
      <c r="C2902" s="172" t="s">
        <v>171</v>
      </c>
      <c r="D2902" s="57" t="str">
        <f t="shared" si="572"/>
        <v/>
      </c>
      <c r="E2902" s="16" t="s">
        <v>171</v>
      </c>
      <c r="F2902" s="16" t="s">
        <v>171</v>
      </c>
      <c r="G2902" s="172" t="s">
        <v>171</v>
      </c>
      <c r="H2902" s="175" t="s">
        <v>2701</v>
      </c>
      <c r="I2902" s="57" t="str">
        <f t="shared" si="573"/>
        <v>Cancel</v>
      </c>
      <c r="J2902" s="175" t="s">
        <v>2704</v>
      </c>
      <c r="K2902" s="175" t="s">
        <v>2705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4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78" t="str">
        <f t="shared" si="585"/>
        <v>1</v>
      </c>
      <c r="Z2902" s="26">
        <f t="shared" si="584"/>
        <v>13200000</v>
      </c>
      <c r="AA2902" s="16">
        <v>6.25E-2</v>
      </c>
      <c r="AB2902" s="35">
        <f t="shared" si="575"/>
        <v>825000</v>
      </c>
      <c r="AC2902" s="27">
        <f t="shared" si="576"/>
        <v>99000</v>
      </c>
      <c r="AD2902" s="174">
        <v>0.12</v>
      </c>
      <c r="AE2902" s="173">
        <f t="shared" si="577"/>
        <v>1</v>
      </c>
      <c r="AF2902" s="173">
        <f>IF(AND(COUNTIFS($J$18:J2902,J2902)=1,AE2902=1),1,"")</f>
        <v>1</v>
      </c>
      <c r="AG2902" s="173">
        <f>IF(C2902="","",IF(AND(COUNTIFS($J$18:J2902,J2902)=1,C2902&lt;&gt;""),1,""))</f>
        <v>1</v>
      </c>
      <c r="AH2902" s="173">
        <f>IF(G2902="","",IF(AND(COUNTIFS($J$18:J2902,J2902)=1,G2902&lt;&gt;""),1,""))</f>
        <v>1</v>
      </c>
      <c r="AI2902" s="28">
        <f t="shared" si="578"/>
        <v>468573419.10712183</v>
      </c>
      <c r="AJ2902" s="28">
        <f t="shared" si="579"/>
        <v>55829466.862621114</v>
      </c>
      <c r="AK2902" s="29">
        <f t="shared" si="580"/>
        <v>0.11914774629983395</v>
      </c>
      <c r="AL2902" s="25"/>
      <c r="AM2902" s="25"/>
      <c r="AN2902" s="25"/>
      <c r="AO2902" s="25"/>
      <c r="AP2902" s="45" t="str">
        <f t="shared" si="581"/>
        <v>CancelCancel</v>
      </c>
      <c r="AQ2902" s="45" t="str">
        <f t="shared" si="582"/>
        <v>CancelCancelJPY</v>
      </c>
    </row>
    <row r="2903" spans="1:43" s="15" customFormat="1">
      <c r="A2903" s="177" t="s">
        <v>40</v>
      </c>
      <c r="B2903" s="172"/>
      <c r="C2903" s="172" t="s">
        <v>171</v>
      </c>
      <c r="D2903" s="57" t="str">
        <f t="shared" si="572"/>
        <v/>
      </c>
      <c r="E2903" s="16" t="s">
        <v>171</v>
      </c>
      <c r="F2903" s="16" t="s">
        <v>171</v>
      </c>
      <c r="G2903" s="172" t="s">
        <v>1552</v>
      </c>
      <c r="H2903" s="175"/>
      <c r="I2903" s="57" t="str">
        <f t="shared" si="573"/>
        <v>Cancel</v>
      </c>
      <c r="J2903" s="175" t="s">
        <v>1775</v>
      </c>
      <c r="K2903" s="175" t="s">
        <v>2706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4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78" t="str">
        <f t="shared" si="585"/>
        <v>1</v>
      </c>
      <c r="Z2903" s="26">
        <f t="shared" si="584"/>
        <v>12914000</v>
      </c>
      <c r="AA2903" s="16">
        <v>7.2800000000000004E-2</v>
      </c>
      <c r="AB2903" s="35">
        <f t="shared" si="575"/>
        <v>940139.20000000007</v>
      </c>
      <c r="AC2903" s="27">
        <f t="shared" si="576"/>
        <v>112816.704</v>
      </c>
      <c r="AD2903" s="174">
        <v>0.12</v>
      </c>
      <c r="AE2903" s="173">
        <f t="shared" si="577"/>
        <v>0</v>
      </c>
      <c r="AF2903" s="173" t="str">
        <f>IF(AND(COUNTIFS($J$18:J2903,J2903)=1,AE2903=1),1,"")</f>
        <v/>
      </c>
      <c r="AG2903" s="173" t="str">
        <f>IF(C2903="","",IF(AND(COUNTIFS($J$18:J2903,J2903)=1,C2903&lt;&gt;""),1,""))</f>
        <v/>
      </c>
      <c r="AH2903" s="173" t="str">
        <f>IF(G2903="","",IF(AND(COUNTIFS($J$18:J2903,J2903)=1,G2903&lt;&gt;""),1,""))</f>
        <v/>
      </c>
      <c r="AI2903" s="28">
        <f t="shared" si="578"/>
        <v>468573419.10712183</v>
      </c>
      <c r="AJ2903" s="28">
        <f t="shared" si="579"/>
        <v>55829466.862621114</v>
      </c>
      <c r="AK2903" s="29">
        <f t="shared" si="580"/>
        <v>0.11914774629983395</v>
      </c>
      <c r="AL2903" s="25"/>
      <c r="AM2903" s="25"/>
      <c r="AN2903" s="25"/>
      <c r="AO2903" s="25"/>
      <c r="AP2903" s="45" t="str">
        <f t="shared" si="581"/>
        <v>CancelCANCEL</v>
      </c>
      <c r="AQ2903" s="45" t="str">
        <f t="shared" si="582"/>
        <v>CancelCANCELJPY</v>
      </c>
    </row>
    <row r="2904" spans="1:43" s="15" customFormat="1">
      <c r="A2904" s="177" t="s">
        <v>40</v>
      </c>
      <c r="B2904" s="172"/>
      <c r="C2904" s="172" t="s">
        <v>171</v>
      </c>
      <c r="D2904" s="57" t="str">
        <f t="shared" si="572"/>
        <v/>
      </c>
      <c r="E2904" s="16" t="s">
        <v>171</v>
      </c>
      <c r="F2904" s="16" t="s">
        <v>171</v>
      </c>
      <c r="G2904" s="172" t="s">
        <v>1552</v>
      </c>
      <c r="H2904" s="175"/>
      <c r="I2904" s="57" t="str">
        <f t="shared" si="573"/>
        <v>Cancel</v>
      </c>
      <c r="J2904" s="175" t="s">
        <v>2707</v>
      </c>
      <c r="K2904" s="175" t="s">
        <v>2708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4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78" t="str">
        <f t="shared" si="585"/>
        <v>1</v>
      </c>
      <c r="Z2904" s="26">
        <f t="shared" si="584"/>
        <v>7200000</v>
      </c>
      <c r="AA2904" s="16">
        <v>7.2800000000000004E-2</v>
      </c>
      <c r="AB2904" s="35">
        <f t="shared" si="575"/>
        <v>524160</v>
      </c>
      <c r="AC2904" s="27">
        <f t="shared" si="576"/>
        <v>62899.199999999997</v>
      </c>
      <c r="AD2904" s="174">
        <v>0.12</v>
      </c>
      <c r="AE2904" s="173">
        <f t="shared" si="577"/>
        <v>1</v>
      </c>
      <c r="AF2904" s="173">
        <f>IF(AND(COUNTIFS($J$18:J2904,J2904)=1,AE2904=1),1,"")</f>
        <v>1</v>
      </c>
      <c r="AG2904" s="173">
        <f>IF(C2904="","",IF(AND(COUNTIFS($J$18:J2904,J2904)=1,C2904&lt;&gt;""),1,""))</f>
        <v>1</v>
      </c>
      <c r="AH2904" s="173">
        <f>IF(G2904="","",IF(AND(COUNTIFS($J$18:J2904,J2904)=1,G2904&lt;&gt;""),1,""))</f>
        <v>1</v>
      </c>
      <c r="AI2904" s="28">
        <f t="shared" si="578"/>
        <v>468573419.10712183</v>
      </c>
      <c r="AJ2904" s="28">
        <f t="shared" si="579"/>
        <v>55829466.862621114</v>
      </c>
      <c r="AK2904" s="29">
        <f t="shared" si="580"/>
        <v>0.11914774629983395</v>
      </c>
      <c r="AL2904" s="25"/>
      <c r="AM2904" s="25"/>
      <c r="AN2904" s="25"/>
      <c r="AO2904" s="25"/>
      <c r="AP2904" s="45" t="str">
        <f t="shared" si="581"/>
        <v>CancelCANCEL</v>
      </c>
      <c r="AQ2904" s="45" t="str">
        <f t="shared" si="582"/>
        <v>CancelCANCELJPY</v>
      </c>
    </row>
    <row r="2905" spans="1:43" s="15" customFormat="1">
      <c r="A2905" s="177" t="s">
        <v>40</v>
      </c>
      <c r="B2905" s="172"/>
      <c r="C2905" s="172" t="s">
        <v>171</v>
      </c>
      <c r="D2905" s="57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171</v>
      </c>
      <c r="F2905" s="16" t="s">
        <v>171</v>
      </c>
      <c r="G2905" s="172" t="s">
        <v>1558</v>
      </c>
      <c r="H2905" s="175"/>
      <c r="I2905" s="57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5" t="s">
        <v>2709</v>
      </c>
      <c r="K2905" s="175" t="s">
        <v>2173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ref="P2905:P2968" si="588">IF(M2905="","",IF(AND(N2905&gt;0,L2905&lt;&gt;""),"MAIN UNIT",IF(AND(O2905&gt;0,L2905&lt;&gt;""),"SERVICE/ PARTS","C66 SERVICE/OTHERS")))</f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78" t="str">
        <f t="shared" si="585"/>
        <v>1.13</v>
      </c>
      <c r="Z2905" s="26">
        <f t="shared" si="584"/>
        <v>652100</v>
      </c>
      <c r="AA2905" s="16">
        <v>1.1950000000000001</v>
      </c>
      <c r="AB2905" s="35">
        <f t="shared" ref="AB2905:AB2968" si="589">IF(AND(R2905&lt;&gt;"C66",R2905&lt;&gt;""),Z2905/Y2905*AA2905,"")</f>
        <v>689610.17699115048</v>
      </c>
      <c r="AC2905" s="27">
        <f t="shared" ref="AC2905:AC2968" si="590">IF(R2905&lt;&gt;"",AB2905*AD2905,"")</f>
        <v>82753.221238938058</v>
      </c>
      <c r="AD2905" s="174">
        <v>0.12</v>
      </c>
      <c r="AE2905" s="173">
        <f t="shared" ref="AE2905:AE2968" si="591">IF(Q2905="","",IF(Q2905="Yes",1,0))</f>
        <v>1</v>
      </c>
      <c r="AF2905" s="173">
        <f>IF(AND(COUNTIFS($J$18:J2905,J2905)=1,AE2905=1),1,"")</f>
        <v>1</v>
      </c>
      <c r="AG2905" s="173">
        <f>IF(C2905="","",IF(AND(COUNTIFS($J$18:J2905,J2905)=1,C2905&lt;&gt;""),1,""))</f>
        <v>1</v>
      </c>
      <c r="AH2905" s="173">
        <f>IF(G2905="","",IF(AND(COUNTIFS($J$18:J2905,J2905)=1,G2905&lt;&gt;""),1,""))</f>
        <v>1</v>
      </c>
      <c r="AI2905" s="28">
        <f t="shared" ref="AI2905:AI2968" si="592">IF(P2905="C66 SERVICE","",SUMIFS(AB:AB,F:F,F2905,G:G,G2905,E:E,E2905))</f>
        <v>468573419.10712183</v>
      </c>
      <c r="AJ2905" s="28">
        <f t="shared" ref="AJ2905:AJ2968" si="593">IF(P2905="C66 SERVICE","",SUMIFS(AC:AC,F:F,F2905,G:G,G2905,E:E,E2905))</f>
        <v>55829466.862621114</v>
      </c>
      <c r="AK2905" s="29">
        <f t="shared" ref="AK2905:AK2968" si="594">IF(AJ2905&gt;0,AJ2905/AI2905,"")</f>
        <v>0.11914774629983395</v>
      </c>
      <c r="AL2905" s="25"/>
      <c r="AM2905" s="25"/>
      <c r="AN2905" s="25"/>
      <c r="AO2905" s="25"/>
      <c r="AP2905" s="45" t="str">
        <f t="shared" ref="AP2905:AP2968" si="595">IF(F2905="","",F2905&amp;G2905)</f>
        <v>Cancelcancel</v>
      </c>
      <c r="AQ2905" s="45" t="str">
        <f t="shared" ref="AQ2905:AQ2968" si="596">IF(W2905="","",F2905&amp;G2905&amp;W2905)</f>
        <v>CancelcancelRMB</v>
      </c>
    </row>
    <row r="2906" spans="1:43" s="15" customFormat="1">
      <c r="A2906" s="177" t="s">
        <v>40</v>
      </c>
      <c r="B2906" s="172"/>
      <c r="C2906" s="172" t="s">
        <v>171</v>
      </c>
      <c r="D2906" s="57" t="str">
        <f t="shared" si="586"/>
        <v/>
      </c>
      <c r="E2906" s="16" t="s">
        <v>171</v>
      </c>
      <c r="F2906" s="16" t="s">
        <v>171</v>
      </c>
      <c r="G2906" s="172" t="s">
        <v>1552</v>
      </c>
      <c r="H2906" s="175"/>
      <c r="I2906" s="57" t="str">
        <f t="shared" si="587"/>
        <v>Cancel</v>
      </c>
      <c r="J2906" s="175" t="s">
        <v>2710</v>
      </c>
      <c r="K2906" s="175" t="s">
        <v>2519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88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78" t="str">
        <f t="shared" si="585"/>
        <v>1.13</v>
      </c>
      <c r="Z2906" s="26">
        <f t="shared" si="584"/>
        <v>515000</v>
      </c>
      <c r="AA2906" s="16">
        <v>1.2</v>
      </c>
      <c r="AB2906" s="35">
        <f t="shared" si="589"/>
        <v>546902.65486725664</v>
      </c>
      <c r="AC2906" s="27">
        <f t="shared" si="590"/>
        <v>65628.318584070788</v>
      </c>
      <c r="AD2906" s="174">
        <v>0.12</v>
      </c>
      <c r="AE2906" s="173">
        <f t="shared" si="591"/>
        <v>1</v>
      </c>
      <c r="AF2906" s="173">
        <f>IF(AND(COUNTIFS($J$18:J2906,J2906)=1,AE2906=1),1,"")</f>
        <v>1</v>
      </c>
      <c r="AG2906" s="173">
        <f>IF(C2906="","",IF(AND(COUNTIFS($J$18:J2906,J2906)=1,C2906&lt;&gt;""),1,""))</f>
        <v>1</v>
      </c>
      <c r="AH2906" s="173">
        <f>IF(G2906="","",IF(AND(COUNTIFS($J$18:J2906,J2906)=1,G2906&lt;&gt;""),1,""))</f>
        <v>1</v>
      </c>
      <c r="AI2906" s="28">
        <f t="shared" si="592"/>
        <v>468573419.10712183</v>
      </c>
      <c r="AJ2906" s="28">
        <f t="shared" si="593"/>
        <v>55829466.862621114</v>
      </c>
      <c r="AK2906" s="29">
        <f t="shared" si="594"/>
        <v>0.11914774629983395</v>
      </c>
      <c r="AL2906" s="25"/>
      <c r="AM2906" s="25"/>
      <c r="AN2906" s="25"/>
      <c r="AO2906" s="25"/>
      <c r="AP2906" s="45" t="str">
        <f t="shared" si="595"/>
        <v>CancelCANCEL</v>
      </c>
      <c r="AQ2906" s="45" t="str">
        <f t="shared" si="596"/>
        <v>CancelCANCELRMB</v>
      </c>
    </row>
    <row r="2907" spans="1:43" s="15" customFormat="1">
      <c r="A2907" s="177" t="s">
        <v>40</v>
      </c>
      <c r="B2907" s="172"/>
      <c r="C2907" s="172" t="s">
        <v>171</v>
      </c>
      <c r="D2907" s="57" t="str">
        <f t="shared" si="586"/>
        <v/>
      </c>
      <c r="E2907" s="16" t="s">
        <v>171</v>
      </c>
      <c r="F2907" s="16" t="s">
        <v>171</v>
      </c>
      <c r="G2907" s="172" t="s">
        <v>171</v>
      </c>
      <c r="H2907" s="175" t="s">
        <v>2701</v>
      </c>
      <c r="I2907" s="57" t="str">
        <f t="shared" si="587"/>
        <v>Cancel</v>
      </c>
      <c r="J2907" s="175" t="s">
        <v>2711</v>
      </c>
      <c r="K2907" s="175" t="s">
        <v>2519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88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78" t="str">
        <f t="shared" si="585"/>
        <v>1</v>
      </c>
      <c r="Z2907" s="26">
        <f t="shared" si="584"/>
        <v>13600000</v>
      </c>
      <c r="AA2907" s="16">
        <v>6.25E-2</v>
      </c>
      <c r="AB2907" s="35">
        <f t="shared" si="589"/>
        <v>850000</v>
      </c>
      <c r="AC2907" s="27">
        <f t="shared" si="590"/>
        <v>102000</v>
      </c>
      <c r="AD2907" s="174">
        <v>0.12</v>
      </c>
      <c r="AE2907" s="173">
        <f t="shared" si="591"/>
        <v>1</v>
      </c>
      <c r="AF2907" s="173">
        <f>IF(AND(COUNTIFS($J$18:J2907,J2907)=1,AE2907=1),1,"")</f>
        <v>1</v>
      </c>
      <c r="AG2907" s="173">
        <f>IF(C2907="","",IF(AND(COUNTIFS($J$18:J2907,J2907)=1,C2907&lt;&gt;""),1,""))</f>
        <v>1</v>
      </c>
      <c r="AH2907" s="173">
        <f>IF(G2907="","",IF(AND(COUNTIFS($J$18:J2907,J2907)=1,G2907&lt;&gt;""),1,""))</f>
        <v>1</v>
      </c>
      <c r="AI2907" s="28">
        <f t="shared" si="592"/>
        <v>468573419.10712183</v>
      </c>
      <c r="AJ2907" s="28">
        <f t="shared" si="593"/>
        <v>55829466.862621114</v>
      </c>
      <c r="AK2907" s="29">
        <f t="shared" si="594"/>
        <v>0.11914774629983395</v>
      </c>
      <c r="AL2907" s="25"/>
      <c r="AM2907" s="25"/>
      <c r="AN2907" s="25"/>
      <c r="AO2907" s="25"/>
      <c r="AP2907" s="45" t="str">
        <f t="shared" si="595"/>
        <v>CancelCancel</v>
      </c>
      <c r="AQ2907" s="45" t="str">
        <f t="shared" si="596"/>
        <v>CancelCancelJPY</v>
      </c>
    </row>
    <row r="2908" spans="1:43" s="15" customFormat="1">
      <c r="A2908" s="177" t="s">
        <v>40</v>
      </c>
      <c r="B2908" s="172"/>
      <c r="C2908" s="172" t="s">
        <v>171</v>
      </c>
      <c r="D2908" s="57" t="str">
        <f t="shared" si="586"/>
        <v/>
      </c>
      <c r="E2908" s="16" t="s">
        <v>171</v>
      </c>
      <c r="F2908" s="16" t="s">
        <v>171</v>
      </c>
      <c r="G2908" s="172" t="s">
        <v>171</v>
      </c>
      <c r="H2908" s="175" t="s">
        <v>2701</v>
      </c>
      <c r="I2908" s="57" t="str">
        <f t="shared" si="587"/>
        <v>Cancel</v>
      </c>
      <c r="J2908" s="175" t="s">
        <v>2712</v>
      </c>
      <c r="K2908" s="175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88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78" t="str">
        <f t="shared" si="585"/>
        <v>1</v>
      </c>
      <c r="Z2908" s="26">
        <f t="shared" si="584"/>
        <v>12300000</v>
      </c>
      <c r="AA2908" s="16">
        <v>6.25E-2</v>
      </c>
      <c r="AB2908" s="35">
        <f t="shared" si="589"/>
        <v>768750</v>
      </c>
      <c r="AC2908" s="27">
        <f t="shared" si="590"/>
        <v>92250</v>
      </c>
      <c r="AD2908" s="174">
        <v>0.12</v>
      </c>
      <c r="AE2908" s="173">
        <f t="shared" si="591"/>
        <v>0</v>
      </c>
      <c r="AF2908" s="173" t="str">
        <f>IF(AND(COUNTIFS($J$18:J2908,J2908)=1,AE2908=1),1,"")</f>
        <v/>
      </c>
      <c r="AG2908" s="173">
        <f>IF(C2908="","",IF(AND(COUNTIFS($J$18:J2908,J2908)=1,C2908&lt;&gt;""),1,""))</f>
        <v>1</v>
      </c>
      <c r="AH2908" s="173">
        <f>IF(G2908="","",IF(AND(COUNTIFS($J$18:J2908,J2908)=1,G2908&lt;&gt;""),1,""))</f>
        <v>1</v>
      </c>
      <c r="AI2908" s="28">
        <f t="shared" si="592"/>
        <v>468573419.10712183</v>
      </c>
      <c r="AJ2908" s="28">
        <f t="shared" si="593"/>
        <v>55829466.862621114</v>
      </c>
      <c r="AK2908" s="29">
        <f t="shared" si="594"/>
        <v>0.11914774629983395</v>
      </c>
      <c r="AL2908" s="25"/>
      <c r="AM2908" s="25"/>
      <c r="AN2908" s="25"/>
      <c r="AO2908" s="25"/>
      <c r="AP2908" s="45" t="str">
        <f t="shared" si="595"/>
        <v>CancelCancel</v>
      </c>
      <c r="AQ2908" s="45" t="str">
        <f t="shared" si="596"/>
        <v>CancelCancelJPY</v>
      </c>
    </row>
    <row r="2909" spans="1:43" s="15" customFormat="1">
      <c r="A2909" s="177" t="s">
        <v>41</v>
      </c>
      <c r="B2909" s="172"/>
      <c r="C2909" s="172" t="s">
        <v>171</v>
      </c>
      <c r="D2909" s="57" t="str">
        <f t="shared" si="586"/>
        <v/>
      </c>
      <c r="E2909" s="16" t="s">
        <v>171</v>
      </c>
      <c r="F2909" s="16" t="s">
        <v>171</v>
      </c>
      <c r="G2909" s="172" t="s">
        <v>171</v>
      </c>
      <c r="H2909" s="175" t="s">
        <v>2701</v>
      </c>
      <c r="I2909" s="57" t="str">
        <f t="shared" si="587"/>
        <v>Cancel</v>
      </c>
      <c r="J2909" s="175" t="s">
        <v>2713</v>
      </c>
      <c r="K2909" s="175" t="s">
        <v>2127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88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78" t="str">
        <f t="shared" si="585"/>
        <v>1</v>
      </c>
      <c r="Z2909" s="26">
        <f t="shared" si="584"/>
        <v>13000000</v>
      </c>
      <c r="AA2909" s="16">
        <v>5.8799999999999998E-2</v>
      </c>
      <c r="AB2909" s="35">
        <f t="shared" si="589"/>
        <v>764400</v>
      </c>
      <c r="AC2909" s="27">
        <f t="shared" si="590"/>
        <v>91728</v>
      </c>
      <c r="AD2909" s="174">
        <v>0.12</v>
      </c>
      <c r="AE2909" s="173">
        <f t="shared" si="591"/>
        <v>0</v>
      </c>
      <c r="AF2909" s="173" t="str">
        <f>IF(AND(COUNTIFS($J$18:J2909,J2909)=1,AE2909=1),1,"")</f>
        <v/>
      </c>
      <c r="AG2909" s="173">
        <f>IF(C2909="","",IF(AND(COUNTIFS($J$18:J2909,J2909)=1,C2909&lt;&gt;""),1,""))</f>
        <v>1</v>
      </c>
      <c r="AH2909" s="173">
        <f>IF(G2909="","",IF(AND(COUNTIFS($J$18:J2909,J2909)=1,G2909&lt;&gt;""),1,""))</f>
        <v>1</v>
      </c>
      <c r="AI2909" s="28">
        <f t="shared" si="592"/>
        <v>468573419.10712183</v>
      </c>
      <c r="AJ2909" s="28">
        <f t="shared" si="593"/>
        <v>55829466.862621114</v>
      </c>
      <c r="AK2909" s="29">
        <f t="shared" si="594"/>
        <v>0.11914774629983395</v>
      </c>
      <c r="AL2909" s="25"/>
      <c r="AM2909" s="25"/>
      <c r="AN2909" s="25"/>
      <c r="AO2909" s="25"/>
      <c r="AP2909" s="45" t="str">
        <f t="shared" si="595"/>
        <v>CancelCancel</v>
      </c>
      <c r="AQ2909" s="45" t="str">
        <f t="shared" si="596"/>
        <v>CancelCancelJPY</v>
      </c>
    </row>
    <row r="2910" spans="1:43" s="15" customFormat="1">
      <c r="A2910" s="177" t="s">
        <v>41</v>
      </c>
      <c r="B2910" s="172"/>
      <c r="C2910" s="172" t="s">
        <v>171</v>
      </c>
      <c r="D2910" s="57" t="str">
        <f t="shared" si="586"/>
        <v/>
      </c>
      <c r="E2910" s="16" t="s">
        <v>171</v>
      </c>
      <c r="F2910" s="16" t="s">
        <v>171</v>
      </c>
      <c r="G2910" s="172" t="s">
        <v>171</v>
      </c>
      <c r="H2910" s="175" t="s">
        <v>2701</v>
      </c>
      <c r="I2910" s="57" t="str">
        <f t="shared" si="587"/>
        <v>Cancel</v>
      </c>
      <c r="J2910" s="175" t="s">
        <v>2713</v>
      </c>
      <c r="K2910" s="175" t="s">
        <v>2127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88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78" t="str">
        <f t="shared" si="585"/>
        <v>1</v>
      </c>
      <c r="Z2910" s="26">
        <f t="shared" si="584"/>
        <v>13000000</v>
      </c>
      <c r="AA2910" s="16">
        <v>5.8799999999999998E-2</v>
      </c>
      <c r="AB2910" s="35">
        <f t="shared" si="589"/>
        <v>764400</v>
      </c>
      <c r="AC2910" s="27">
        <f t="shared" si="590"/>
        <v>91728</v>
      </c>
      <c r="AD2910" s="174">
        <v>0.12</v>
      </c>
      <c r="AE2910" s="173">
        <f t="shared" si="591"/>
        <v>0</v>
      </c>
      <c r="AF2910" s="173" t="str">
        <f>IF(AND(COUNTIFS($J$18:J2910,J2910)=1,AE2910=1),1,"")</f>
        <v/>
      </c>
      <c r="AG2910" s="173" t="str">
        <f>IF(C2910="","",IF(AND(COUNTIFS($J$18:J2910,J2910)=1,C2910&lt;&gt;""),1,""))</f>
        <v/>
      </c>
      <c r="AH2910" s="173" t="str">
        <f>IF(G2910="","",IF(AND(COUNTIFS($J$18:J2910,J2910)=1,G2910&lt;&gt;""),1,""))</f>
        <v/>
      </c>
      <c r="AI2910" s="28">
        <f t="shared" si="592"/>
        <v>468573419.10712183</v>
      </c>
      <c r="AJ2910" s="28">
        <f t="shared" si="593"/>
        <v>55829466.862621114</v>
      </c>
      <c r="AK2910" s="29">
        <f t="shared" si="594"/>
        <v>0.11914774629983395</v>
      </c>
      <c r="AL2910" s="25"/>
      <c r="AM2910" s="25"/>
      <c r="AN2910" s="25"/>
      <c r="AO2910" s="25"/>
      <c r="AP2910" s="45" t="str">
        <f t="shared" si="595"/>
        <v>CancelCancel</v>
      </c>
      <c r="AQ2910" s="45" t="str">
        <f t="shared" si="596"/>
        <v>CancelCancelJPY</v>
      </c>
    </row>
    <row r="2911" spans="1:43" s="15" customFormat="1">
      <c r="A2911" s="177" t="s">
        <v>41</v>
      </c>
      <c r="B2911" s="172"/>
      <c r="C2911" s="172" t="s">
        <v>171</v>
      </c>
      <c r="D2911" s="57" t="str">
        <f t="shared" si="586"/>
        <v/>
      </c>
      <c r="E2911" s="16" t="s">
        <v>171</v>
      </c>
      <c r="F2911" s="16" t="s">
        <v>171</v>
      </c>
      <c r="G2911" s="172" t="s">
        <v>171</v>
      </c>
      <c r="H2911" s="175" t="s">
        <v>2701</v>
      </c>
      <c r="I2911" s="57" t="str">
        <f t="shared" si="587"/>
        <v>Cancel</v>
      </c>
      <c r="J2911" s="175" t="s">
        <v>2713</v>
      </c>
      <c r="K2911" s="175" t="s">
        <v>2127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88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78" t="str">
        <f t="shared" si="585"/>
        <v>1</v>
      </c>
      <c r="Z2911" s="26">
        <f t="shared" si="584"/>
        <v>8300000</v>
      </c>
      <c r="AA2911" s="16">
        <v>5.8799999999999998E-2</v>
      </c>
      <c r="AB2911" s="35">
        <f t="shared" si="589"/>
        <v>488040</v>
      </c>
      <c r="AC2911" s="27">
        <f t="shared" si="590"/>
        <v>58564.799999999996</v>
      </c>
      <c r="AD2911" s="174">
        <v>0.12</v>
      </c>
      <c r="AE2911" s="173">
        <f t="shared" si="591"/>
        <v>0</v>
      </c>
      <c r="AF2911" s="173" t="str">
        <f>IF(AND(COUNTIFS($J$18:J2911,J2911)=1,AE2911=1),1,"")</f>
        <v/>
      </c>
      <c r="AG2911" s="173" t="str">
        <f>IF(C2911="","",IF(AND(COUNTIFS($J$18:J2911,J2911)=1,C2911&lt;&gt;""),1,""))</f>
        <v/>
      </c>
      <c r="AH2911" s="173" t="str">
        <f>IF(G2911="","",IF(AND(COUNTIFS($J$18:J2911,J2911)=1,G2911&lt;&gt;""),1,""))</f>
        <v/>
      </c>
      <c r="AI2911" s="28">
        <f t="shared" si="592"/>
        <v>468573419.10712183</v>
      </c>
      <c r="AJ2911" s="28">
        <f t="shared" si="593"/>
        <v>55829466.862621114</v>
      </c>
      <c r="AK2911" s="29">
        <f t="shared" si="594"/>
        <v>0.11914774629983395</v>
      </c>
      <c r="AL2911" s="25"/>
      <c r="AM2911" s="25"/>
      <c r="AN2911" s="25"/>
      <c r="AO2911" s="25"/>
      <c r="AP2911" s="45" t="str">
        <f t="shared" si="595"/>
        <v>CancelCancel</v>
      </c>
      <c r="AQ2911" s="45" t="str">
        <f t="shared" si="596"/>
        <v>CancelCancelJPY</v>
      </c>
    </row>
    <row r="2912" spans="1:43" s="15" customFormat="1">
      <c r="A2912" s="177" t="s">
        <v>41</v>
      </c>
      <c r="B2912" s="172"/>
      <c r="C2912" s="172" t="s">
        <v>171</v>
      </c>
      <c r="D2912" s="57" t="str">
        <f t="shared" si="586"/>
        <v/>
      </c>
      <c r="E2912" s="16" t="s">
        <v>171</v>
      </c>
      <c r="F2912" s="16" t="s">
        <v>171</v>
      </c>
      <c r="G2912" s="172" t="s">
        <v>171</v>
      </c>
      <c r="H2912" s="175" t="s">
        <v>2701</v>
      </c>
      <c r="I2912" s="57" t="str">
        <f t="shared" si="587"/>
        <v>Cancel</v>
      </c>
      <c r="J2912" s="175" t="s">
        <v>2713</v>
      </c>
      <c r="K2912" s="175" t="s">
        <v>2127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88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78" t="str">
        <f t="shared" si="585"/>
        <v>1</v>
      </c>
      <c r="Z2912" s="26">
        <f t="shared" si="584"/>
        <v>8300000</v>
      </c>
      <c r="AA2912" s="16">
        <v>5.8799999999999998E-2</v>
      </c>
      <c r="AB2912" s="35">
        <f t="shared" si="589"/>
        <v>488040</v>
      </c>
      <c r="AC2912" s="27">
        <f t="shared" si="590"/>
        <v>58564.799999999996</v>
      </c>
      <c r="AD2912" s="174">
        <v>0.12</v>
      </c>
      <c r="AE2912" s="173">
        <f t="shared" si="591"/>
        <v>0</v>
      </c>
      <c r="AF2912" s="173" t="str">
        <f>IF(AND(COUNTIFS($J$18:J2912,J2912)=1,AE2912=1),1,"")</f>
        <v/>
      </c>
      <c r="AG2912" s="173" t="str">
        <f>IF(C2912="","",IF(AND(COUNTIFS($J$18:J2912,J2912)=1,C2912&lt;&gt;""),1,""))</f>
        <v/>
      </c>
      <c r="AH2912" s="173" t="str">
        <f>IF(G2912="","",IF(AND(COUNTIFS($J$18:J2912,J2912)=1,G2912&lt;&gt;""),1,""))</f>
        <v/>
      </c>
      <c r="AI2912" s="28">
        <f t="shared" si="592"/>
        <v>468573419.10712183</v>
      </c>
      <c r="AJ2912" s="28">
        <f t="shared" si="593"/>
        <v>55829466.862621114</v>
      </c>
      <c r="AK2912" s="29">
        <f t="shared" si="594"/>
        <v>0.11914774629983395</v>
      </c>
      <c r="AL2912" s="25"/>
      <c r="AM2912" s="25"/>
      <c r="AN2912" s="25"/>
      <c r="AO2912" s="25"/>
      <c r="AP2912" s="45" t="str">
        <f t="shared" si="595"/>
        <v>CancelCancel</v>
      </c>
      <c r="AQ2912" s="45" t="str">
        <f t="shared" si="596"/>
        <v>CancelCancelJPY</v>
      </c>
    </row>
    <row r="2913" spans="1:43" s="15" customFormat="1">
      <c r="A2913" s="177" t="s">
        <v>41</v>
      </c>
      <c r="B2913" s="172"/>
      <c r="C2913" s="172" t="s">
        <v>171</v>
      </c>
      <c r="D2913" s="57" t="str">
        <f t="shared" si="586"/>
        <v/>
      </c>
      <c r="E2913" s="16" t="s">
        <v>171</v>
      </c>
      <c r="F2913" s="16" t="s">
        <v>171</v>
      </c>
      <c r="G2913" s="172" t="s">
        <v>171</v>
      </c>
      <c r="H2913" s="175" t="s">
        <v>2701</v>
      </c>
      <c r="I2913" s="57" t="str">
        <f t="shared" si="587"/>
        <v>Cancel</v>
      </c>
      <c r="J2913" s="175" t="s">
        <v>2714</v>
      </c>
      <c r="K2913" s="175" t="s">
        <v>2656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88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78" t="str">
        <f t="shared" si="585"/>
        <v>1</v>
      </c>
      <c r="Z2913" s="26">
        <f t="shared" si="584"/>
        <v>10000000</v>
      </c>
      <c r="AA2913" s="16">
        <v>5.8799999999999998E-2</v>
      </c>
      <c r="AB2913" s="35">
        <f t="shared" si="589"/>
        <v>588000</v>
      </c>
      <c r="AC2913" s="27">
        <f t="shared" si="590"/>
        <v>70560</v>
      </c>
      <c r="AD2913" s="174">
        <v>0.12</v>
      </c>
      <c r="AE2913" s="173">
        <f t="shared" si="591"/>
        <v>0</v>
      </c>
      <c r="AF2913" s="173" t="str">
        <f>IF(AND(COUNTIFS($J$18:J2913,J2913)=1,AE2913=1),1,"")</f>
        <v/>
      </c>
      <c r="AG2913" s="173">
        <f>IF(C2913="","",IF(AND(COUNTIFS($J$18:J2913,J2913)=1,C2913&lt;&gt;""),1,""))</f>
        <v>1</v>
      </c>
      <c r="AH2913" s="173">
        <f>IF(G2913="","",IF(AND(COUNTIFS($J$18:J2913,J2913)=1,G2913&lt;&gt;""),1,""))</f>
        <v>1</v>
      </c>
      <c r="AI2913" s="28">
        <f t="shared" si="592"/>
        <v>468573419.10712183</v>
      </c>
      <c r="AJ2913" s="28">
        <f t="shared" si="593"/>
        <v>55829466.862621114</v>
      </c>
      <c r="AK2913" s="29">
        <f t="shared" si="594"/>
        <v>0.11914774629983395</v>
      </c>
      <c r="AL2913" s="25"/>
      <c r="AM2913" s="25"/>
      <c r="AN2913" s="25"/>
      <c r="AO2913" s="25"/>
      <c r="AP2913" s="45" t="str">
        <f t="shared" si="595"/>
        <v>CancelCancel</v>
      </c>
      <c r="AQ2913" s="45" t="str">
        <f t="shared" si="596"/>
        <v>CancelCancelJPY</v>
      </c>
    </row>
    <row r="2914" spans="1:43" s="15" customFormat="1">
      <c r="A2914" s="177" t="s">
        <v>41</v>
      </c>
      <c r="B2914" s="172"/>
      <c r="C2914" s="172" t="s">
        <v>171</v>
      </c>
      <c r="D2914" s="57" t="str">
        <f t="shared" si="586"/>
        <v/>
      </c>
      <c r="E2914" s="16" t="s">
        <v>171</v>
      </c>
      <c r="F2914" s="16" t="s">
        <v>171</v>
      </c>
      <c r="G2914" s="172" t="s">
        <v>171</v>
      </c>
      <c r="H2914" s="175" t="s">
        <v>2701</v>
      </c>
      <c r="I2914" s="57" t="str">
        <f t="shared" si="587"/>
        <v>Cancel</v>
      </c>
      <c r="J2914" s="175" t="s">
        <v>2714</v>
      </c>
      <c r="K2914" s="175" t="s">
        <v>2656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88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78" t="str">
        <f t="shared" si="585"/>
        <v>1</v>
      </c>
      <c r="Z2914" s="26">
        <f t="shared" si="584"/>
        <v>13000000</v>
      </c>
      <c r="AA2914" s="16">
        <v>5.8799999999999998E-2</v>
      </c>
      <c r="AB2914" s="35">
        <f t="shared" si="589"/>
        <v>764400</v>
      </c>
      <c r="AC2914" s="27">
        <f t="shared" si="590"/>
        <v>91728</v>
      </c>
      <c r="AD2914" s="174">
        <v>0.12</v>
      </c>
      <c r="AE2914" s="173">
        <f t="shared" si="591"/>
        <v>0</v>
      </c>
      <c r="AF2914" s="173" t="str">
        <f>IF(AND(COUNTIFS($J$18:J2914,J2914)=1,AE2914=1),1,"")</f>
        <v/>
      </c>
      <c r="AG2914" s="173" t="str">
        <f>IF(C2914="","",IF(AND(COUNTIFS($J$18:J2914,J2914)=1,C2914&lt;&gt;""),1,""))</f>
        <v/>
      </c>
      <c r="AH2914" s="173" t="str">
        <f>IF(G2914="","",IF(AND(COUNTIFS($J$18:J2914,J2914)=1,G2914&lt;&gt;""),1,""))</f>
        <v/>
      </c>
      <c r="AI2914" s="28">
        <f t="shared" si="592"/>
        <v>468573419.10712183</v>
      </c>
      <c r="AJ2914" s="28">
        <f t="shared" si="593"/>
        <v>55829466.862621114</v>
      </c>
      <c r="AK2914" s="29">
        <f t="shared" si="594"/>
        <v>0.11914774629983395</v>
      </c>
      <c r="AL2914" s="25"/>
      <c r="AM2914" s="25"/>
      <c r="AN2914" s="25"/>
      <c r="AO2914" s="25"/>
      <c r="AP2914" s="45" t="str">
        <f t="shared" si="595"/>
        <v>CancelCancel</v>
      </c>
      <c r="AQ2914" s="45" t="str">
        <f t="shared" si="596"/>
        <v>CancelCancelJPY</v>
      </c>
    </row>
    <row r="2915" spans="1:43" s="15" customFormat="1">
      <c r="A2915" s="177" t="s">
        <v>41</v>
      </c>
      <c r="B2915" s="172"/>
      <c r="C2915" s="172" t="s">
        <v>171</v>
      </c>
      <c r="D2915" s="57" t="str">
        <f t="shared" si="586"/>
        <v/>
      </c>
      <c r="E2915" s="16" t="s">
        <v>171</v>
      </c>
      <c r="F2915" s="16" t="s">
        <v>171</v>
      </c>
      <c r="G2915" s="172" t="s">
        <v>171</v>
      </c>
      <c r="H2915" s="175" t="s">
        <v>2701</v>
      </c>
      <c r="I2915" s="57" t="str">
        <f t="shared" si="587"/>
        <v>Cancel</v>
      </c>
      <c r="J2915" s="175" t="s">
        <v>2715</v>
      </c>
      <c r="K2915" s="175" t="s">
        <v>2148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88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78" t="str">
        <f t="shared" si="585"/>
        <v>1.13</v>
      </c>
      <c r="Z2915" s="26">
        <f t="shared" si="584"/>
        <v>522400</v>
      </c>
      <c r="AA2915" s="16">
        <v>1.17</v>
      </c>
      <c r="AB2915" s="35">
        <f t="shared" si="589"/>
        <v>540892.03539823007</v>
      </c>
      <c r="AC2915" s="27">
        <f t="shared" si="590"/>
        <v>64907.044247787606</v>
      </c>
      <c r="AD2915" s="174">
        <v>0.12</v>
      </c>
      <c r="AE2915" s="173">
        <f t="shared" si="591"/>
        <v>0</v>
      </c>
      <c r="AF2915" s="173" t="str">
        <f>IF(AND(COUNTIFS($J$18:J2915,J2915)=1,AE2915=1),1,"")</f>
        <v/>
      </c>
      <c r="AG2915" s="173">
        <f>IF(C2915="","",IF(AND(COUNTIFS($J$18:J2915,J2915)=1,C2915&lt;&gt;""),1,""))</f>
        <v>1</v>
      </c>
      <c r="AH2915" s="173">
        <f>IF(G2915="","",IF(AND(COUNTIFS($J$18:J2915,J2915)=1,G2915&lt;&gt;""),1,""))</f>
        <v>1</v>
      </c>
      <c r="AI2915" s="28">
        <f t="shared" si="592"/>
        <v>468573419.10712183</v>
      </c>
      <c r="AJ2915" s="28">
        <f t="shared" si="593"/>
        <v>55829466.862621114</v>
      </c>
      <c r="AK2915" s="29">
        <f t="shared" si="594"/>
        <v>0.11914774629983395</v>
      </c>
      <c r="AL2915" s="25"/>
      <c r="AM2915" s="25"/>
      <c r="AN2915" s="25"/>
      <c r="AO2915" s="25"/>
      <c r="AP2915" s="45" t="str">
        <f t="shared" si="595"/>
        <v>CancelCancel</v>
      </c>
      <c r="AQ2915" s="45" t="str">
        <f t="shared" si="596"/>
        <v>CancelCancelRMB</v>
      </c>
    </row>
    <row r="2916" spans="1:43" s="15" customFormat="1">
      <c r="A2916" s="177" t="s">
        <v>41</v>
      </c>
      <c r="B2916" s="172"/>
      <c r="C2916" s="172" t="s">
        <v>171</v>
      </c>
      <c r="D2916" s="57" t="str">
        <f t="shared" si="586"/>
        <v/>
      </c>
      <c r="E2916" s="16" t="s">
        <v>171</v>
      </c>
      <c r="F2916" s="16" t="s">
        <v>171</v>
      </c>
      <c r="G2916" s="172" t="s">
        <v>171</v>
      </c>
      <c r="H2916" s="175" t="s">
        <v>2284</v>
      </c>
      <c r="I2916" s="57" t="str">
        <f t="shared" si="587"/>
        <v>Cancel</v>
      </c>
      <c r="J2916" s="175" t="s">
        <v>2716</v>
      </c>
      <c r="K2916" s="175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88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78" t="str">
        <f t="shared" si="585"/>
        <v>1.13</v>
      </c>
      <c r="Z2916" s="26">
        <f t="shared" si="584"/>
        <v>490000</v>
      </c>
      <c r="AA2916" s="16">
        <v>1.1200000000000001</v>
      </c>
      <c r="AB2916" s="35">
        <f t="shared" si="589"/>
        <v>485663.71681415936</v>
      </c>
      <c r="AC2916" s="27">
        <f t="shared" si="590"/>
        <v>58279.646017699124</v>
      </c>
      <c r="AD2916" s="174">
        <v>0.12</v>
      </c>
      <c r="AE2916" s="173">
        <f t="shared" si="591"/>
        <v>0</v>
      </c>
      <c r="AF2916" s="173" t="str">
        <f>IF(AND(COUNTIFS($J$18:J2916,J2916)=1,AE2916=1),1,"")</f>
        <v/>
      </c>
      <c r="AG2916" s="173">
        <f>IF(C2916="","",IF(AND(COUNTIFS($J$18:J2916,J2916)=1,C2916&lt;&gt;""),1,""))</f>
        <v>1</v>
      </c>
      <c r="AH2916" s="173">
        <f>IF(G2916="","",IF(AND(COUNTIFS($J$18:J2916,J2916)=1,G2916&lt;&gt;""),1,""))</f>
        <v>1</v>
      </c>
      <c r="AI2916" s="28">
        <f t="shared" si="592"/>
        <v>468573419.10712183</v>
      </c>
      <c r="AJ2916" s="28">
        <f t="shared" si="593"/>
        <v>55829466.862621114</v>
      </c>
      <c r="AK2916" s="29">
        <f t="shared" si="594"/>
        <v>0.11914774629983395</v>
      </c>
      <c r="AL2916" s="25"/>
      <c r="AM2916" s="25"/>
      <c r="AN2916" s="25"/>
      <c r="AO2916" s="25"/>
      <c r="AP2916" s="45" t="str">
        <f t="shared" si="595"/>
        <v>CancelCancel</v>
      </c>
      <c r="AQ2916" s="45" t="str">
        <f t="shared" si="596"/>
        <v>CancelCancelRMB</v>
      </c>
    </row>
    <row r="2917" spans="1:43" s="15" customFormat="1">
      <c r="A2917" s="177" t="s">
        <v>41</v>
      </c>
      <c r="B2917" s="172"/>
      <c r="C2917" s="172" t="s">
        <v>171</v>
      </c>
      <c r="D2917" s="57" t="str">
        <f t="shared" si="586"/>
        <v/>
      </c>
      <c r="E2917" s="16" t="s">
        <v>171</v>
      </c>
      <c r="F2917" s="16" t="s">
        <v>171</v>
      </c>
      <c r="G2917" s="172" t="s">
        <v>1552</v>
      </c>
      <c r="H2917" s="175" t="s">
        <v>2717</v>
      </c>
      <c r="I2917" s="57" t="str">
        <f t="shared" si="587"/>
        <v>Cancel</v>
      </c>
      <c r="J2917" s="175" t="s">
        <v>2718</v>
      </c>
      <c r="K2917" s="175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88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78" t="str">
        <f t="shared" si="585"/>
        <v>1.13</v>
      </c>
      <c r="Z2917" s="26">
        <f t="shared" si="584"/>
        <v>835000</v>
      </c>
      <c r="AA2917" s="16">
        <v>1.1200000000000001</v>
      </c>
      <c r="AB2917" s="35">
        <f t="shared" si="589"/>
        <v>827610.61946902669</v>
      </c>
      <c r="AC2917" s="27">
        <f t="shared" si="590"/>
        <v>99313.274336283197</v>
      </c>
      <c r="AD2917" s="174">
        <v>0.12</v>
      </c>
      <c r="AE2917" s="173">
        <f t="shared" si="591"/>
        <v>0</v>
      </c>
      <c r="AF2917" s="173" t="str">
        <f>IF(AND(COUNTIFS($J$18:J2917,J2917)=1,AE2917=1),1,"")</f>
        <v/>
      </c>
      <c r="AG2917" s="173">
        <f>IF(C2917="","",IF(AND(COUNTIFS($J$18:J2917,J2917)=1,C2917&lt;&gt;""),1,""))</f>
        <v>1</v>
      </c>
      <c r="AH2917" s="173">
        <f>IF(G2917="","",IF(AND(COUNTIFS($J$18:J2917,J2917)=1,G2917&lt;&gt;""),1,""))</f>
        <v>1</v>
      </c>
      <c r="AI2917" s="28">
        <f t="shared" si="592"/>
        <v>468573419.10712183</v>
      </c>
      <c r="AJ2917" s="28">
        <f t="shared" si="593"/>
        <v>55829466.862621114</v>
      </c>
      <c r="AK2917" s="29">
        <f t="shared" si="594"/>
        <v>0.11914774629983395</v>
      </c>
      <c r="AL2917" s="25"/>
      <c r="AM2917" s="25"/>
      <c r="AN2917" s="25"/>
      <c r="AO2917" s="25"/>
      <c r="AP2917" s="45" t="str">
        <f t="shared" si="595"/>
        <v>CancelCANCEL</v>
      </c>
      <c r="AQ2917" s="45" t="str">
        <f t="shared" si="596"/>
        <v>CancelCANCELRMB</v>
      </c>
    </row>
    <row r="2918" spans="1:43" s="15" customFormat="1">
      <c r="A2918" s="177" t="s">
        <v>41</v>
      </c>
      <c r="B2918" s="172"/>
      <c r="C2918" s="172" t="s">
        <v>171</v>
      </c>
      <c r="D2918" s="57" t="str">
        <f t="shared" si="586"/>
        <v/>
      </c>
      <c r="E2918" s="16" t="s">
        <v>171</v>
      </c>
      <c r="F2918" s="16" t="s">
        <v>171</v>
      </c>
      <c r="G2918" s="172" t="s">
        <v>1552</v>
      </c>
      <c r="H2918" s="175" t="s">
        <v>2717</v>
      </c>
      <c r="I2918" s="57" t="str">
        <f t="shared" si="587"/>
        <v>Cancel</v>
      </c>
      <c r="J2918" s="175" t="s">
        <v>2718</v>
      </c>
      <c r="K2918" s="175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88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78" t="str">
        <f t="shared" si="585"/>
        <v>1.13</v>
      </c>
      <c r="Z2918" s="26">
        <f t="shared" si="584"/>
        <v>700000</v>
      </c>
      <c r="AA2918" s="16">
        <v>1.1200000000000001</v>
      </c>
      <c r="AB2918" s="35">
        <f t="shared" si="589"/>
        <v>693805.3097345134</v>
      </c>
      <c r="AC2918" s="27">
        <f t="shared" si="590"/>
        <v>83256.637168141606</v>
      </c>
      <c r="AD2918" s="174">
        <v>0.12</v>
      </c>
      <c r="AE2918" s="173">
        <f t="shared" si="591"/>
        <v>0</v>
      </c>
      <c r="AF2918" s="173" t="str">
        <f>IF(AND(COUNTIFS($J$18:J2918,J2918)=1,AE2918=1),1,"")</f>
        <v/>
      </c>
      <c r="AG2918" s="173" t="str">
        <f>IF(C2918="","",IF(AND(COUNTIFS($J$18:J2918,J2918)=1,C2918&lt;&gt;""),1,""))</f>
        <v/>
      </c>
      <c r="AH2918" s="173" t="str">
        <f>IF(G2918="","",IF(AND(COUNTIFS($J$18:J2918,J2918)=1,G2918&lt;&gt;""),1,""))</f>
        <v/>
      </c>
      <c r="AI2918" s="28">
        <f t="shared" si="592"/>
        <v>468573419.10712183</v>
      </c>
      <c r="AJ2918" s="28">
        <f t="shared" si="593"/>
        <v>55829466.862621114</v>
      </c>
      <c r="AK2918" s="29">
        <f t="shared" si="594"/>
        <v>0.11914774629983395</v>
      </c>
      <c r="AL2918" s="25"/>
      <c r="AM2918" s="25"/>
      <c r="AN2918" s="25"/>
      <c r="AO2918" s="25"/>
      <c r="AP2918" s="45" t="str">
        <f t="shared" si="595"/>
        <v>CancelCANCEL</v>
      </c>
      <c r="AQ2918" s="45" t="str">
        <f t="shared" si="596"/>
        <v>CancelCANCELRMB</v>
      </c>
    </row>
    <row r="2919" spans="1:43" s="15" customFormat="1">
      <c r="A2919" s="177" t="s">
        <v>41</v>
      </c>
      <c r="B2919" s="172"/>
      <c r="C2919" s="172" t="s">
        <v>171</v>
      </c>
      <c r="D2919" s="57" t="str">
        <f t="shared" si="586"/>
        <v/>
      </c>
      <c r="E2919" s="16" t="s">
        <v>171</v>
      </c>
      <c r="F2919" s="16" t="s">
        <v>171</v>
      </c>
      <c r="G2919" s="172" t="s">
        <v>1552</v>
      </c>
      <c r="H2919" s="175" t="s">
        <v>2717</v>
      </c>
      <c r="I2919" s="57" t="str">
        <f t="shared" si="587"/>
        <v>Cancel</v>
      </c>
      <c r="J2919" s="175" t="s">
        <v>2718</v>
      </c>
      <c r="K2919" s="175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88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78" t="str">
        <f t="shared" si="585"/>
        <v>1.13</v>
      </c>
      <c r="Z2919" s="26">
        <f t="shared" si="584"/>
        <v>835000</v>
      </c>
      <c r="AA2919" s="16">
        <v>1.1200000000000001</v>
      </c>
      <c r="AB2919" s="35">
        <f t="shared" si="589"/>
        <v>827610.61946902669</v>
      </c>
      <c r="AC2919" s="27">
        <f t="shared" si="590"/>
        <v>99313.274336283197</v>
      </c>
      <c r="AD2919" s="174">
        <v>0.12</v>
      </c>
      <c r="AE2919" s="173">
        <f t="shared" si="591"/>
        <v>0</v>
      </c>
      <c r="AF2919" s="173" t="str">
        <f>IF(AND(COUNTIFS($J$18:J2919,J2919)=1,AE2919=1),1,"")</f>
        <v/>
      </c>
      <c r="AG2919" s="173" t="str">
        <f>IF(C2919="","",IF(AND(COUNTIFS($J$18:J2919,J2919)=1,C2919&lt;&gt;""),1,""))</f>
        <v/>
      </c>
      <c r="AH2919" s="173" t="str">
        <f>IF(G2919="","",IF(AND(COUNTIFS($J$18:J2919,J2919)=1,G2919&lt;&gt;""),1,""))</f>
        <v/>
      </c>
      <c r="AI2919" s="28">
        <f t="shared" si="592"/>
        <v>468573419.10712183</v>
      </c>
      <c r="AJ2919" s="28">
        <f t="shared" si="593"/>
        <v>55829466.862621114</v>
      </c>
      <c r="AK2919" s="29">
        <f t="shared" si="594"/>
        <v>0.11914774629983395</v>
      </c>
      <c r="AL2919" s="25"/>
      <c r="AM2919" s="25"/>
      <c r="AN2919" s="25"/>
      <c r="AO2919" s="25"/>
      <c r="AP2919" s="45" t="str">
        <f t="shared" si="595"/>
        <v>CancelCANCEL</v>
      </c>
      <c r="AQ2919" s="45" t="str">
        <f t="shared" si="596"/>
        <v>CancelCANCELRMB</v>
      </c>
    </row>
    <row r="2920" spans="1:43" s="15" customFormat="1">
      <c r="A2920" s="177" t="s">
        <v>41</v>
      </c>
      <c r="B2920" s="172"/>
      <c r="C2920" s="172" t="s">
        <v>171</v>
      </c>
      <c r="D2920" s="57" t="str">
        <f t="shared" si="586"/>
        <v/>
      </c>
      <c r="E2920" s="16" t="s">
        <v>171</v>
      </c>
      <c r="F2920" s="16" t="s">
        <v>171</v>
      </c>
      <c r="G2920" s="172" t="s">
        <v>1552</v>
      </c>
      <c r="H2920" s="175" t="s">
        <v>2717</v>
      </c>
      <c r="I2920" s="57" t="str">
        <f t="shared" si="587"/>
        <v>Cancel</v>
      </c>
      <c r="J2920" s="175" t="s">
        <v>2718</v>
      </c>
      <c r="K2920" s="175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88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78" t="str">
        <f t="shared" si="585"/>
        <v>1.13</v>
      </c>
      <c r="Z2920" s="26">
        <f t="shared" si="584"/>
        <v>700000</v>
      </c>
      <c r="AA2920" s="16">
        <v>1.1200000000000001</v>
      </c>
      <c r="AB2920" s="35">
        <f t="shared" si="589"/>
        <v>693805.3097345134</v>
      </c>
      <c r="AC2920" s="27">
        <f t="shared" si="590"/>
        <v>83256.637168141606</v>
      </c>
      <c r="AD2920" s="174">
        <v>0.12</v>
      </c>
      <c r="AE2920" s="173">
        <f t="shared" si="591"/>
        <v>0</v>
      </c>
      <c r="AF2920" s="173" t="str">
        <f>IF(AND(COUNTIFS($J$18:J2920,J2920)=1,AE2920=1),1,"")</f>
        <v/>
      </c>
      <c r="AG2920" s="173" t="str">
        <f>IF(C2920="","",IF(AND(COUNTIFS($J$18:J2920,J2920)=1,C2920&lt;&gt;""),1,""))</f>
        <v/>
      </c>
      <c r="AH2920" s="173" t="str">
        <f>IF(G2920="","",IF(AND(COUNTIFS($J$18:J2920,J2920)=1,G2920&lt;&gt;""),1,""))</f>
        <v/>
      </c>
      <c r="AI2920" s="28">
        <f t="shared" si="592"/>
        <v>468573419.10712183</v>
      </c>
      <c r="AJ2920" s="28">
        <f t="shared" si="593"/>
        <v>55829466.862621114</v>
      </c>
      <c r="AK2920" s="29">
        <f t="shared" si="594"/>
        <v>0.11914774629983395</v>
      </c>
      <c r="AL2920" s="25"/>
      <c r="AM2920" s="25"/>
      <c r="AN2920" s="25"/>
      <c r="AO2920" s="25"/>
      <c r="AP2920" s="45" t="str">
        <f t="shared" si="595"/>
        <v>CancelCANCEL</v>
      </c>
      <c r="AQ2920" s="45" t="str">
        <f t="shared" si="596"/>
        <v>CancelCANCELRMB</v>
      </c>
    </row>
    <row r="2921" spans="1:43" s="15" customFormat="1">
      <c r="A2921" s="16" t="s">
        <v>42</v>
      </c>
      <c r="B2921" s="172">
        <v>2023</v>
      </c>
      <c r="C2921" s="172">
        <v>11</v>
      </c>
      <c r="D2921" s="57" t="str">
        <f t="shared" si="586"/>
        <v>Q3</v>
      </c>
      <c r="E2921" s="16" t="s">
        <v>42</v>
      </c>
      <c r="F2921" s="172">
        <v>2024</v>
      </c>
      <c r="G2921" s="172">
        <v>1</v>
      </c>
      <c r="H2921" s="175"/>
      <c r="I2921" s="57" t="str">
        <f t="shared" si="587"/>
        <v>Q4</v>
      </c>
      <c r="J2921" s="175" t="s">
        <v>3037</v>
      </c>
      <c r="K2921" s="175" t="s">
        <v>3038</v>
      </c>
      <c r="L2921" s="25" t="s">
        <v>55</v>
      </c>
      <c r="M2921" s="16" t="s">
        <v>47</v>
      </c>
      <c r="N2921" s="16">
        <v>1</v>
      </c>
      <c r="O2921" s="16"/>
      <c r="P2921" s="57" t="str">
        <f t="shared" si="588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2895</v>
      </c>
      <c r="V2921" s="16" t="s">
        <v>99</v>
      </c>
      <c r="W2921" s="16" t="s">
        <v>96</v>
      </c>
      <c r="X2921" s="34">
        <v>8500000</v>
      </c>
      <c r="Y2921" s="178" t="str">
        <f>IF(W2921="","",IF(W2921="RMB","1.13", "1"))</f>
        <v>1</v>
      </c>
      <c r="Z2921" s="26">
        <f t="shared" si="584"/>
        <v>8500000</v>
      </c>
      <c r="AA2921" s="16">
        <v>5.6099999999999997E-2</v>
      </c>
      <c r="AB2921" s="35">
        <f t="shared" si="589"/>
        <v>476850</v>
      </c>
      <c r="AC2921" s="27">
        <f t="shared" si="590"/>
        <v>57222</v>
      </c>
      <c r="AD2921" s="187">
        <v>0.12</v>
      </c>
      <c r="AE2921" s="173">
        <f t="shared" si="591"/>
        <v>0</v>
      </c>
      <c r="AF2921" s="173" t="str">
        <f>IF(AND(COUNTIFS($J$18:J2921,J2921)=1,AE2921=1),1,"")</f>
        <v/>
      </c>
      <c r="AG2921" s="173" t="str">
        <f>IF(C2921="","",IF(AND(COUNTIFS($J$18:J2921,J2921)=1,C2921&lt;&gt;""),1,""))</f>
        <v/>
      </c>
      <c r="AH2921" s="173" t="str">
        <f>IF(G2921="","",IF(AND(COUNTIFS($J$18:J2921,J2921)=1,G2921&lt;&gt;""),1,""))</f>
        <v/>
      </c>
      <c r="AI2921" s="28">
        <f t="shared" si="592"/>
        <v>19475361.976991154</v>
      </c>
      <c r="AJ2921" s="28">
        <f t="shared" si="593"/>
        <v>2337043.4372389377</v>
      </c>
      <c r="AK2921" s="29">
        <f t="shared" si="594"/>
        <v>0.11999999999999995</v>
      </c>
      <c r="AL2921" s="25"/>
      <c r="AM2921" s="25"/>
      <c r="AN2921" s="25"/>
      <c r="AO2921" s="25"/>
      <c r="AP2921" s="45" t="str">
        <f t="shared" si="595"/>
        <v>20241</v>
      </c>
      <c r="AQ2921" s="45" t="str">
        <f t="shared" si="596"/>
        <v>20241JPY</v>
      </c>
    </row>
    <row r="2922" spans="1:43" s="15" customFormat="1">
      <c r="A2922" s="16" t="s">
        <v>42</v>
      </c>
      <c r="B2922" s="172">
        <v>2023</v>
      </c>
      <c r="C2922" s="172">
        <v>11</v>
      </c>
      <c r="D2922" s="57" t="str">
        <f t="shared" si="586"/>
        <v>Q3</v>
      </c>
      <c r="E2922" s="16" t="s">
        <v>42</v>
      </c>
      <c r="F2922" s="172">
        <v>2024</v>
      </c>
      <c r="G2922" s="172">
        <v>1</v>
      </c>
      <c r="H2922" s="175"/>
      <c r="I2922" s="57" t="str">
        <f t="shared" si="587"/>
        <v>Q4</v>
      </c>
      <c r="J2922" s="175" t="s">
        <v>3037</v>
      </c>
      <c r="K2922" s="175" t="s">
        <v>3038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88"/>
        <v>MAIN UNIT</v>
      </c>
      <c r="Q2922" s="16" t="s">
        <v>48</v>
      </c>
      <c r="R2922" s="16" t="s">
        <v>49</v>
      </c>
      <c r="S2922" s="16" t="s">
        <v>36</v>
      </c>
      <c r="T2922" s="16" t="s">
        <v>65</v>
      </c>
      <c r="U2922" s="16" t="s">
        <v>2895</v>
      </c>
      <c r="V2922" s="16" t="s">
        <v>99</v>
      </c>
      <c r="W2922" s="16" t="s">
        <v>96</v>
      </c>
      <c r="X2922" s="34">
        <v>8500000</v>
      </c>
      <c r="Y2922" s="178" t="str">
        <f>IF(W2922="","",IF(W2922="RMB","1.13", "1"))</f>
        <v>1</v>
      </c>
      <c r="Z2922" s="26">
        <f t="shared" si="584"/>
        <v>8500000</v>
      </c>
      <c r="AA2922" s="16">
        <v>5.6099999999999997E-2</v>
      </c>
      <c r="AB2922" s="35">
        <f t="shared" si="589"/>
        <v>476850</v>
      </c>
      <c r="AC2922" s="27">
        <f t="shared" si="590"/>
        <v>57222</v>
      </c>
      <c r="AD2922" s="187">
        <v>0.12</v>
      </c>
      <c r="AE2922" s="173">
        <f t="shared" si="591"/>
        <v>0</v>
      </c>
      <c r="AF2922" s="173" t="str">
        <f>IF(AND(COUNTIFS($J$18:J2922,J2922)=1,AE2922=1),1,"")</f>
        <v/>
      </c>
      <c r="AG2922" s="173" t="str">
        <f>IF(C2922="","",IF(AND(COUNTIFS($J$18:J2922,J2922)=1,C2922&lt;&gt;""),1,""))</f>
        <v/>
      </c>
      <c r="AH2922" s="173" t="str">
        <f>IF(G2922="","",IF(AND(COUNTIFS($J$18:J2922,J2922)=1,G2922&lt;&gt;""),1,""))</f>
        <v/>
      </c>
      <c r="AI2922" s="28">
        <f t="shared" si="592"/>
        <v>19475361.976991154</v>
      </c>
      <c r="AJ2922" s="28">
        <f t="shared" si="593"/>
        <v>2337043.4372389377</v>
      </c>
      <c r="AK2922" s="29">
        <f t="shared" si="594"/>
        <v>0.11999999999999995</v>
      </c>
      <c r="AL2922" s="25"/>
      <c r="AM2922" s="25"/>
      <c r="AN2922" s="25"/>
      <c r="AO2922" s="25"/>
      <c r="AP2922" s="45" t="str">
        <f t="shared" si="595"/>
        <v>20241</v>
      </c>
      <c r="AQ2922" s="45" t="str">
        <f t="shared" si="596"/>
        <v>20241JPY</v>
      </c>
    </row>
    <row r="2923" spans="1:43" s="15" customFormat="1">
      <c r="A2923" s="16" t="s">
        <v>42</v>
      </c>
      <c r="B2923" s="172">
        <v>2023</v>
      </c>
      <c r="C2923" s="172">
        <v>11</v>
      </c>
      <c r="D2923" s="57" t="str">
        <f t="shared" si="586"/>
        <v>Q3</v>
      </c>
      <c r="E2923" s="16" t="s">
        <v>42</v>
      </c>
      <c r="F2923" s="172">
        <v>2024</v>
      </c>
      <c r="G2923" s="172">
        <v>1</v>
      </c>
      <c r="H2923" s="175"/>
      <c r="I2923" s="57" t="str">
        <f t="shared" si="587"/>
        <v>Q4</v>
      </c>
      <c r="J2923" s="175" t="s">
        <v>3037</v>
      </c>
      <c r="K2923" s="175" t="s">
        <v>3038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88"/>
        <v>MAIN UNIT</v>
      </c>
      <c r="Q2923" s="16" t="s">
        <v>48</v>
      </c>
      <c r="R2923" s="16" t="s">
        <v>49</v>
      </c>
      <c r="S2923" s="16" t="s">
        <v>36</v>
      </c>
      <c r="T2923" s="16" t="s">
        <v>65</v>
      </c>
      <c r="U2923" s="16" t="s">
        <v>2895</v>
      </c>
      <c r="V2923" s="16" t="s">
        <v>99</v>
      </c>
      <c r="W2923" s="16" t="s">
        <v>96</v>
      </c>
      <c r="X2923" s="34">
        <v>8500000</v>
      </c>
      <c r="Y2923" s="178" t="str">
        <f>IF(W2923="","",IF(W2923="RMB","1.13", "1"))</f>
        <v>1</v>
      </c>
      <c r="Z2923" s="26">
        <f t="shared" si="584"/>
        <v>8500000</v>
      </c>
      <c r="AA2923" s="16">
        <v>5.6099999999999997E-2</v>
      </c>
      <c r="AB2923" s="35">
        <f t="shared" si="589"/>
        <v>476850</v>
      </c>
      <c r="AC2923" s="27">
        <f t="shared" si="590"/>
        <v>57222</v>
      </c>
      <c r="AD2923" s="187">
        <v>0.12</v>
      </c>
      <c r="AE2923" s="173">
        <f t="shared" si="591"/>
        <v>0</v>
      </c>
      <c r="AF2923" s="173" t="str">
        <f>IF(AND(COUNTIFS($J$18:J2923,J2923)=1,AE2923=1),1,"")</f>
        <v/>
      </c>
      <c r="AG2923" s="173" t="str">
        <f>IF(C2923="","",IF(AND(COUNTIFS($J$18:J2923,J2923)=1,C2923&lt;&gt;""),1,""))</f>
        <v/>
      </c>
      <c r="AH2923" s="173" t="str">
        <f>IF(G2923="","",IF(AND(COUNTIFS($J$18:J2923,J2923)=1,G2923&lt;&gt;""),1,""))</f>
        <v/>
      </c>
      <c r="AI2923" s="28">
        <f t="shared" si="592"/>
        <v>19475361.976991154</v>
      </c>
      <c r="AJ2923" s="28">
        <f t="shared" si="593"/>
        <v>2337043.4372389377</v>
      </c>
      <c r="AK2923" s="29">
        <f t="shared" si="594"/>
        <v>0.11999999999999995</v>
      </c>
      <c r="AL2923" s="25"/>
      <c r="AM2923" s="25"/>
      <c r="AN2923" s="25"/>
      <c r="AO2923" s="25"/>
      <c r="AP2923" s="45" t="str">
        <f t="shared" si="595"/>
        <v>20241</v>
      </c>
      <c r="AQ2923" s="45" t="str">
        <f t="shared" si="596"/>
        <v>20241JPY</v>
      </c>
    </row>
    <row r="2924" spans="1:43" s="15" customFormat="1">
      <c r="A2924" s="16" t="s">
        <v>42</v>
      </c>
      <c r="B2924" s="172">
        <v>2023</v>
      </c>
      <c r="C2924" s="172">
        <v>11</v>
      </c>
      <c r="D2924" s="57" t="str">
        <f t="shared" si="586"/>
        <v>Q3</v>
      </c>
      <c r="E2924" s="16" t="s">
        <v>42</v>
      </c>
      <c r="F2924" s="172">
        <v>2024</v>
      </c>
      <c r="G2924" s="172">
        <v>1</v>
      </c>
      <c r="H2924" s="175"/>
      <c r="I2924" s="57" t="str">
        <f t="shared" si="587"/>
        <v>Q4</v>
      </c>
      <c r="J2924" s="175" t="s">
        <v>3037</v>
      </c>
      <c r="K2924" s="175" t="s">
        <v>3038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88"/>
        <v>MAIN UNIT</v>
      </c>
      <c r="Q2924" s="16" t="s">
        <v>48</v>
      </c>
      <c r="R2924" s="16" t="s">
        <v>49</v>
      </c>
      <c r="S2924" s="16" t="s">
        <v>36</v>
      </c>
      <c r="T2924" s="16" t="s">
        <v>65</v>
      </c>
      <c r="U2924" s="16" t="s">
        <v>2895</v>
      </c>
      <c r="V2924" s="16" t="s">
        <v>99</v>
      </c>
      <c r="W2924" s="16" t="s">
        <v>96</v>
      </c>
      <c r="X2924" s="34">
        <v>8500000</v>
      </c>
      <c r="Y2924" s="178" t="str">
        <f>IF(W2924="","",IF(W2924="RMB","1.13", "1"))</f>
        <v>1</v>
      </c>
      <c r="Z2924" s="26">
        <f t="shared" si="584"/>
        <v>8500000</v>
      </c>
      <c r="AA2924" s="16">
        <v>5.6099999999999997E-2</v>
      </c>
      <c r="AB2924" s="35">
        <f t="shared" si="589"/>
        <v>476850</v>
      </c>
      <c r="AC2924" s="27">
        <f t="shared" si="590"/>
        <v>57222</v>
      </c>
      <c r="AD2924" s="187">
        <v>0.12</v>
      </c>
      <c r="AE2924" s="173">
        <f t="shared" si="591"/>
        <v>0</v>
      </c>
      <c r="AF2924" s="173" t="str">
        <f>IF(AND(COUNTIFS($J$18:J2924,J2924)=1,AE2924=1),1,"")</f>
        <v/>
      </c>
      <c r="AG2924" s="173" t="str">
        <f>IF(C2924="","",IF(AND(COUNTIFS($J$18:J2924,J2924)=1,C2924&lt;&gt;""),1,""))</f>
        <v/>
      </c>
      <c r="AH2924" s="173" t="str">
        <f>IF(G2924="","",IF(AND(COUNTIFS($J$18:J2924,J2924)=1,G2924&lt;&gt;""),1,""))</f>
        <v/>
      </c>
      <c r="AI2924" s="28">
        <f t="shared" si="592"/>
        <v>19475361.976991154</v>
      </c>
      <c r="AJ2924" s="28">
        <f t="shared" si="593"/>
        <v>2337043.4372389377</v>
      </c>
      <c r="AK2924" s="29">
        <f t="shared" si="594"/>
        <v>0.11999999999999995</v>
      </c>
      <c r="AL2924" s="25"/>
      <c r="AM2924" s="25"/>
      <c r="AN2924" s="25"/>
      <c r="AO2924" s="25"/>
      <c r="AP2924" s="45" t="str">
        <f t="shared" si="595"/>
        <v>20241</v>
      </c>
      <c r="AQ2924" s="45" t="str">
        <f t="shared" si="596"/>
        <v>20241JPY</v>
      </c>
    </row>
    <row r="2925" spans="1:43" s="15" customFormat="1">
      <c r="A2925" s="16" t="s">
        <v>52</v>
      </c>
      <c r="B2925" s="172">
        <v>2017</v>
      </c>
      <c r="C2925" s="172">
        <v>12</v>
      </c>
      <c r="D2925" s="57" t="str">
        <f t="shared" si="586"/>
        <v>Q3</v>
      </c>
      <c r="E2925" s="16" t="s">
        <v>28</v>
      </c>
      <c r="F2925" s="172">
        <v>2018</v>
      </c>
      <c r="G2925" s="172">
        <v>4</v>
      </c>
      <c r="H2925" s="175"/>
      <c r="I2925" s="57" t="str">
        <f t="shared" si="587"/>
        <v>Q1</v>
      </c>
      <c r="J2925" s="175" t="s">
        <v>2721</v>
      </c>
      <c r="K2925" s="175" t="s">
        <v>2722</v>
      </c>
      <c r="L2925" s="25" t="s">
        <v>2723</v>
      </c>
      <c r="M2925" s="16" t="s">
        <v>2545</v>
      </c>
      <c r="N2925" s="16">
        <v>1</v>
      </c>
      <c r="O2925" s="16"/>
      <c r="P2925" s="57" t="str">
        <f t="shared" si="588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2724</v>
      </c>
      <c r="W2925" s="16" t="s">
        <v>51</v>
      </c>
      <c r="X2925" s="34">
        <v>350000</v>
      </c>
      <c r="Y2925" s="176">
        <v>1.17</v>
      </c>
      <c r="Z2925" s="26">
        <f t="shared" si="584"/>
        <v>350000</v>
      </c>
      <c r="AA2925" s="16">
        <v>1.23</v>
      </c>
      <c r="AB2925" s="35">
        <f t="shared" si="589"/>
        <v>367948.717948718</v>
      </c>
      <c r="AC2925" s="27">
        <f t="shared" si="590"/>
        <v>44153.846153846156</v>
      </c>
      <c r="AD2925" s="174">
        <v>0.12</v>
      </c>
      <c r="AE2925" s="173">
        <f t="shared" si="591"/>
        <v>1</v>
      </c>
      <c r="AF2925" s="173">
        <f>IF(AND(COUNTIFS($J$2:J2942,J2925)=1,AE2925=1),1,"")</f>
        <v>1</v>
      </c>
      <c r="AG2925" s="173">
        <f>IF(C2925="","",IF(AND(COUNTIFS($J$2:J2942,J2925)=1,C2925&lt;&gt;""),1,""))</f>
        <v>1</v>
      </c>
      <c r="AH2925" s="173">
        <f>IF(G2925="","",IF(AND(COUNTIFS($J$2:J2942,J2925)=1,G2925&lt;&gt;""),1,""))</f>
        <v>1</v>
      </c>
      <c r="AI2925" s="28">
        <f t="shared" si="592"/>
        <v>29288201.60307692</v>
      </c>
      <c r="AJ2925" s="28">
        <f t="shared" si="593"/>
        <v>3870159.1769246156</v>
      </c>
      <c r="AK2925" s="29">
        <f t="shared" si="594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95"/>
        <v>20184</v>
      </c>
      <c r="AQ2925" s="45" t="str">
        <f t="shared" si="596"/>
        <v>20184RMB</v>
      </c>
    </row>
    <row r="2926" spans="1:43" s="15" customFormat="1">
      <c r="A2926" s="16" t="s">
        <v>52</v>
      </c>
      <c r="B2926" s="172">
        <v>2017</v>
      </c>
      <c r="C2926" s="172">
        <v>11</v>
      </c>
      <c r="D2926" s="57" t="str">
        <f t="shared" si="586"/>
        <v>Q3</v>
      </c>
      <c r="E2926" s="16" t="s">
        <v>28</v>
      </c>
      <c r="F2926" s="172">
        <v>2018</v>
      </c>
      <c r="G2926" s="172">
        <v>4</v>
      </c>
      <c r="H2926" s="175"/>
      <c r="I2926" s="57" t="str">
        <f t="shared" si="587"/>
        <v>Q1</v>
      </c>
      <c r="J2926" s="175" t="s">
        <v>77</v>
      </c>
      <c r="K2926" s="175" t="s">
        <v>78</v>
      </c>
      <c r="L2926" s="25" t="s">
        <v>2725</v>
      </c>
      <c r="M2926" s="16" t="s">
        <v>47</v>
      </c>
      <c r="N2926" s="16">
        <v>1</v>
      </c>
      <c r="O2926" s="16"/>
      <c r="P2926" s="57" t="str">
        <f t="shared" si="588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76">
        <v>1.17</v>
      </c>
      <c r="Z2926" s="26">
        <f t="shared" si="584"/>
        <v>440000</v>
      </c>
      <c r="AA2926" s="16">
        <v>1.23</v>
      </c>
      <c r="AB2926" s="35">
        <f t="shared" si="589"/>
        <v>462564.10256410256</v>
      </c>
      <c r="AC2926" s="27">
        <f t="shared" si="590"/>
        <v>62446.153846153851</v>
      </c>
      <c r="AD2926" s="174">
        <v>0.13500000000000001</v>
      </c>
      <c r="AE2926" s="173">
        <f t="shared" si="591"/>
        <v>0</v>
      </c>
      <c r="AF2926" s="173" t="str">
        <f>IF(AND(COUNTIFS($J$3:J2942,J2926)=1,AE2926=1),1,"")</f>
        <v/>
      </c>
      <c r="AG2926" s="173" t="str">
        <f>IF(C2926="","",IF(AND(COUNTIFS($J$3:J2942,J2926)=1,C2926&lt;&gt;""),1,""))</f>
        <v/>
      </c>
      <c r="AH2926" s="173" t="str">
        <f>IF(G2926="","",IF(AND(COUNTIFS($J$3:J2942,J2926)=1,G2926&lt;&gt;""),1,""))</f>
        <v/>
      </c>
      <c r="AI2926" s="28">
        <f t="shared" si="592"/>
        <v>29288201.60307692</v>
      </c>
      <c r="AJ2926" s="28">
        <f t="shared" si="593"/>
        <v>3870159.1769246156</v>
      </c>
      <c r="AK2926" s="29">
        <f t="shared" si="594"/>
        <v>0.13214055370740244</v>
      </c>
      <c r="AL2926" s="25" t="s">
        <v>2726</v>
      </c>
      <c r="AM2926" s="25">
        <v>440000</v>
      </c>
      <c r="AN2926" s="25" t="s">
        <v>2727</v>
      </c>
      <c r="AO2926" s="25" t="s">
        <v>2728</v>
      </c>
      <c r="AP2926" s="45" t="str">
        <f t="shared" si="595"/>
        <v>20184</v>
      </c>
      <c r="AQ2926" s="45" t="str">
        <f t="shared" si="596"/>
        <v>20184RMB</v>
      </c>
    </row>
    <row r="2927" spans="1:43" s="15" customFormat="1">
      <c r="A2927" s="16" t="s">
        <v>52</v>
      </c>
      <c r="B2927" s="172">
        <v>2017</v>
      </c>
      <c r="C2927" s="172">
        <v>12</v>
      </c>
      <c r="D2927" s="57" t="str">
        <f t="shared" si="586"/>
        <v>Q3</v>
      </c>
      <c r="E2927" s="16" t="s">
        <v>43</v>
      </c>
      <c r="F2927" s="172">
        <v>2018</v>
      </c>
      <c r="G2927" s="172">
        <v>3</v>
      </c>
      <c r="H2927" s="175"/>
      <c r="I2927" s="57" t="str">
        <f t="shared" si="587"/>
        <v>Q4</v>
      </c>
      <c r="J2927" s="175" t="s">
        <v>2729</v>
      </c>
      <c r="K2927" s="175" t="s">
        <v>2730</v>
      </c>
      <c r="L2927" s="25" t="s">
        <v>2731</v>
      </c>
      <c r="M2927" s="16" t="s">
        <v>47</v>
      </c>
      <c r="N2927" s="16">
        <v>1</v>
      </c>
      <c r="O2927" s="16"/>
      <c r="P2927" s="57" t="str">
        <f t="shared" si="588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2471</v>
      </c>
      <c r="W2927" s="16" t="s">
        <v>51</v>
      </c>
      <c r="X2927" s="34">
        <v>1162000</v>
      </c>
      <c r="Y2927" s="176">
        <v>1.17</v>
      </c>
      <c r="Z2927" s="26">
        <f t="shared" si="584"/>
        <v>1162000</v>
      </c>
      <c r="AA2927" s="16">
        <v>1.18</v>
      </c>
      <c r="AB2927" s="35">
        <f t="shared" si="589"/>
        <v>1171931.623931624</v>
      </c>
      <c r="AC2927" s="27">
        <f t="shared" si="590"/>
        <v>140631.79487179487</v>
      </c>
      <c r="AD2927" s="174">
        <v>0.12</v>
      </c>
      <c r="AE2927" s="173">
        <f t="shared" si="591"/>
        <v>0</v>
      </c>
      <c r="AF2927" s="173" t="str">
        <f>IF(AND(COUNTIFS($J$4:J2942,J2927)=1,AE2927=1),1,"")</f>
        <v/>
      </c>
      <c r="AG2927" s="173">
        <f>IF(C2927="","",IF(AND(COUNTIFS($J$4:J2942,J2927)=1,C2927&lt;&gt;""),1,""))</f>
        <v>1</v>
      </c>
      <c r="AH2927" s="173">
        <f>IF(G2927="","",IF(AND(COUNTIFS($J$4:J2942,J2927)=1,G2927&lt;&gt;""),1,""))</f>
        <v>1</v>
      </c>
      <c r="AI2927" s="28">
        <f t="shared" si="592"/>
        <v>13250187.062905984</v>
      </c>
      <c r="AJ2927" s="28">
        <f t="shared" si="593"/>
        <v>1545643.7555487179</v>
      </c>
      <c r="AK2927" s="29">
        <f t="shared" si="594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95"/>
        <v>20183</v>
      </c>
      <c r="AQ2927" s="45" t="str">
        <f t="shared" si="596"/>
        <v>20183RMB</v>
      </c>
    </row>
    <row r="2928" spans="1:43" s="15" customFormat="1">
      <c r="A2928" s="16" t="s">
        <v>52</v>
      </c>
      <c r="B2928" s="172">
        <v>2017</v>
      </c>
      <c r="C2928" s="172">
        <v>12</v>
      </c>
      <c r="D2928" s="57" t="str">
        <f t="shared" si="586"/>
        <v>Q3</v>
      </c>
      <c r="E2928" s="16" t="s">
        <v>28</v>
      </c>
      <c r="F2928" s="172">
        <v>2018</v>
      </c>
      <c r="G2928" s="172">
        <v>5</v>
      </c>
      <c r="H2928" s="175"/>
      <c r="I2928" s="57" t="str">
        <f t="shared" si="587"/>
        <v>Q1</v>
      </c>
      <c r="J2928" s="175" t="s">
        <v>153</v>
      </c>
      <c r="K2928" s="175" t="s">
        <v>154</v>
      </c>
      <c r="L2928" s="25" t="s">
        <v>2725</v>
      </c>
      <c r="M2928" s="16" t="s">
        <v>47</v>
      </c>
      <c r="N2928" s="16">
        <v>2</v>
      </c>
      <c r="O2928" s="16"/>
      <c r="P2928" s="57" t="str">
        <f t="shared" si="588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76">
        <v>1.17</v>
      </c>
      <c r="Z2928" s="26">
        <f t="shared" si="584"/>
        <v>820000</v>
      </c>
      <c r="AA2928" s="16">
        <v>1.23</v>
      </c>
      <c r="AB2928" s="35">
        <f t="shared" si="589"/>
        <v>862051.28205128212</v>
      </c>
      <c r="AC2928" s="27">
        <f t="shared" si="590"/>
        <v>138273.02564102566</v>
      </c>
      <c r="AD2928" s="174">
        <v>0.16039999999999999</v>
      </c>
      <c r="AE2928" s="173">
        <f t="shared" si="591"/>
        <v>0</v>
      </c>
      <c r="AF2928" s="173" t="str">
        <f>IF(AND(COUNTIFS($J$5:J2942,J2928)=1,AE2928=1),1,"")</f>
        <v/>
      </c>
      <c r="AG2928" s="173" t="str">
        <f>IF(C2928="","",IF(AND(COUNTIFS($J$5:J2942,J2928)=1,C2928&lt;&gt;""),1,""))</f>
        <v/>
      </c>
      <c r="AH2928" s="173" t="str">
        <f>IF(G2928="","",IF(AND(COUNTIFS($J$5:J2942,J2928)=1,G2928&lt;&gt;""),1,""))</f>
        <v/>
      </c>
      <c r="AI2928" s="28">
        <f t="shared" si="592"/>
        <v>34109166.105589926</v>
      </c>
      <c r="AJ2928" s="28">
        <f t="shared" si="593"/>
        <v>4642032.7199573703</v>
      </c>
      <c r="AK2928" s="29">
        <f t="shared" si="594"/>
        <v>0.13609340977692849</v>
      </c>
      <c r="AL2928" s="25"/>
      <c r="AM2928" s="25"/>
      <c r="AN2928" s="25"/>
      <c r="AO2928" s="25" t="s">
        <v>157</v>
      </c>
      <c r="AP2928" s="45" t="str">
        <f t="shared" si="595"/>
        <v>20185</v>
      </c>
      <c r="AQ2928" s="45" t="str">
        <f t="shared" si="596"/>
        <v>20185RMB</v>
      </c>
    </row>
    <row r="2929" spans="1:43" s="15" customFormat="1">
      <c r="A2929" s="16" t="s">
        <v>52</v>
      </c>
      <c r="B2929" s="172">
        <v>2017</v>
      </c>
      <c r="C2929" s="172">
        <v>12</v>
      </c>
      <c r="D2929" s="57" t="str">
        <f t="shared" si="586"/>
        <v>Q3</v>
      </c>
      <c r="E2929" s="16" t="s">
        <v>28</v>
      </c>
      <c r="F2929" s="172">
        <v>2018</v>
      </c>
      <c r="G2929" s="172">
        <v>5</v>
      </c>
      <c r="H2929" s="175"/>
      <c r="I2929" s="57" t="str">
        <f t="shared" si="587"/>
        <v>Q1</v>
      </c>
      <c r="J2929" s="175" t="s">
        <v>153</v>
      </c>
      <c r="K2929" s="175" t="s">
        <v>154</v>
      </c>
      <c r="L2929" s="25" t="s">
        <v>2732</v>
      </c>
      <c r="M2929" s="16" t="s">
        <v>47</v>
      </c>
      <c r="N2929" s="16">
        <v>2</v>
      </c>
      <c r="O2929" s="16"/>
      <c r="P2929" s="57" t="str">
        <f t="shared" si="588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76">
        <v>1.17</v>
      </c>
      <c r="Z2929" s="26">
        <f t="shared" si="584"/>
        <v>1090000</v>
      </c>
      <c r="AA2929" s="16">
        <v>1.23</v>
      </c>
      <c r="AB2929" s="35">
        <f t="shared" si="589"/>
        <v>1145897.435897436</v>
      </c>
      <c r="AC2929" s="27">
        <f t="shared" si="590"/>
        <v>183801.94871794872</v>
      </c>
      <c r="AD2929" s="174">
        <v>0.16039999999999999</v>
      </c>
      <c r="AE2929" s="173">
        <f t="shared" si="591"/>
        <v>0</v>
      </c>
      <c r="AF2929" s="173" t="str">
        <f>IF(AND(COUNTIFS($J$6:J2942,J2929)=1,AE2929=1),1,"")</f>
        <v/>
      </c>
      <c r="AG2929" s="173" t="str">
        <f>IF(C2929="","",IF(AND(COUNTIFS($J$6:J2942,J2929)=1,C2929&lt;&gt;""),1,""))</f>
        <v/>
      </c>
      <c r="AH2929" s="173" t="str">
        <f>IF(G2929="","",IF(AND(COUNTIFS($J$6:J2942,J2929)=1,G2929&lt;&gt;""),1,""))</f>
        <v/>
      </c>
      <c r="AI2929" s="28">
        <f t="shared" si="592"/>
        <v>34109166.105589926</v>
      </c>
      <c r="AJ2929" s="28">
        <f t="shared" si="593"/>
        <v>4642032.7199573703</v>
      </c>
      <c r="AK2929" s="29">
        <f t="shared" si="594"/>
        <v>0.13609340977692849</v>
      </c>
      <c r="AL2929" s="25"/>
      <c r="AM2929" s="25"/>
      <c r="AN2929" s="25"/>
      <c r="AO2929" s="25" t="s">
        <v>157</v>
      </c>
      <c r="AP2929" s="45" t="str">
        <f t="shared" si="595"/>
        <v>20185</v>
      </c>
      <c r="AQ2929" s="45" t="str">
        <f t="shared" si="596"/>
        <v>20185RMB</v>
      </c>
    </row>
    <row r="2930" spans="1:43" s="15" customFormat="1" ht="26.4">
      <c r="A2930" s="16" t="s">
        <v>52</v>
      </c>
      <c r="B2930" s="172">
        <v>2017</v>
      </c>
      <c r="C2930" s="172">
        <v>12</v>
      </c>
      <c r="D2930" s="57" t="str">
        <f t="shared" si="586"/>
        <v>Q3</v>
      </c>
      <c r="E2930" s="16" t="s">
        <v>28</v>
      </c>
      <c r="F2930" s="172">
        <v>2018</v>
      </c>
      <c r="G2930" s="172">
        <v>5</v>
      </c>
      <c r="H2930" s="175"/>
      <c r="I2930" s="57" t="str">
        <f t="shared" si="587"/>
        <v>Q1</v>
      </c>
      <c r="J2930" s="175" t="s">
        <v>153</v>
      </c>
      <c r="K2930" s="175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88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76">
        <v>1.17</v>
      </c>
      <c r="Z2930" s="26">
        <f t="shared" si="584"/>
        <v>289200</v>
      </c>
      <c r="AA2930" s="16">
        <v>1.23</v>
      </c>
      <c r="AB2930" s="35">
        <f t="shared" si="589"/>
        <v>304030.76923076925</v>
      </c>
      <c r="AC2930" s="27">
        <f t="shared" si="590"/>
        <v>48766.535384615381</v>
      </c>
      <c r="AD2930" s="174">
        <v>0.16039999999999999</v>
      </c>
      <c r="AE2930" s="173">
        <f t="shared" si="591"/>
        <v>1</v>
      </c>
      <c r="AF2930" s="173" t="str">
        <f>IF(AND(COUNTIFS($J$6:J2943,J2930)=1,AE2930=1),1,"")</f>
        <v/>
      </c>
      <c r="AG2930" s="173" t="str">
        <f>IF(C2930="","",IF(AND(COUNTIFS($J$6:J2943,J2930)=1,C2930&lt;&gt;""),1,""))</f>
        <v/>
      </c>
      <c r="AH2930" s="173" t="str">
        <f>IF(G2930="","",IF(AND(COUNTIFS($J$6:J2943,J2930)=1,G2930&lt;&gt;""),1,""))</f>
        <v/>
      </c>
      <c r="AI2930" s="28">
        <f t="shared" si="592"/>
        <v>34109166.105589926</v>
      </c>
      <c r="AJ2930" s="28">
        <f t="shared" si="593"/>
        <v>4642032.7199573703</v>
      </c>
      <c r="AK2930" s="29">
        <f t="shared" si="594"/>
        <v>0.13609340977692849</v>
      </c>
      <c r="AL2930" s="25"/>
      <c r="AM2930" s="25"/>
      <c r="AN2930" s="25"/>
      <c r="AO2930" s="25"/>
      <c r="AP2930" s="45" t="str">
        <f t="shared" si="595"/>
        <v>20185</v>
      </c>
      <c r="AQ2930" s="45" t="str">
        <f t="shared" si="596"/>
        <v>20185RMB</v>
      </c>
    </row>
    <row r="2931" spans="1:43" s="15" customFormat="1">
      <c r="A2931" s="16" t="s">
        <v>52</v>
      </c>
      <c r="B2931" s="172">
        <v>2017</v>
      </c>
      <c r="C2931" s="172">
        <v>12</v>
      </c>
      <c r="D2931" s="57" t="str">
        <f t="shared" si="586"/>
        <v>Q3</v>
      </c>
      <c r="E2931" s="16" t="s">
        <v>28</v>
      </c>
      <c r="F2931" s="172">
        <v>2018</v>
      </c>
      <c r="G2931" s="172">
        <v>5</v>
      </c>
      <c r="H2931" s="175"/>
      <c r="I2931" s="57" t="str">
        <f t="shared" si="587"/>
        <v>Q1</v>
      </c>
      <c r="J2931" s="175" t="s">
        <v>153</v>
      </c>
      <c r="K2931" s="175" t="s">
        <v>154</v>
      </c>
      <c r="L2931" s="25" t="s">
        <v>2733</v>
      </c>
      <c r="M2931" s="16" t="s">
        <v>2545</v>
      </c>
      <c r="N2931" s="16">
        <v>2</v>
      </c>
      <c r="O2931" s="16"/>
      <c r="P2931" s="57" t="str">
        <f t="shared" si="588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76">
        <v>1.17</v>
      </c>
      <c r="Z2931" s="26">
        <f t="shared" si="584"/>
        <v>540000</v>
      </c>
      <c r="AA2931" s="16">
        <v>1.23</v>
      </c>
      <c r="AB2931" s="35">
        <f t="shared" si="589"/>
        <v>567692.30769230775</v>
      </c>
      <c r="AC2931" s="27">
        <f t="shared" si="590"/>
        <v>91057.846153846156</v>
      </c>
      <c r="AD2931" s="174">
        <v>0.16039999999999999</v>
      </c>
      <c r="AE2931" s="173">
        <f t="shared" si="591"/>
        <v>0</v>
      </c>
      <c r="AF2931" s="173" t="str">
        <f>IF(AND(COUNTIFS($J$7:J2942,J2931)=1,AE2931=1),1,"")</f>
        <v/>
      </c>
      <c r="AG2931" s="173" t="str">
        <f>IF(C2931="","",IF(AND(COUNTIFS($J$7:J2942,J2931)=1,C2931&lt;&gt;""),1,""))</f>
        <v/>
      </c>
      <c r="AH2931" s="173" t="str">
        <f>IF(G2931="","",IF(AND(COUNTIFS($J$7:J2942,J2931)=1,G2931&lt;&gt;""),1,""))</f>
        <v/>
      </c>
      <c r="AI2931" s="28">
        <f t="shared" si="592"/>
        <v>34109166.105589926</v>
      </c>
      <c r="AJ2931" s="28">
        <f t="shared" si="593"/>
        <v>4642032.7199573703</v>
      </c>
      <c r="AK2931" s="29">
        <f t="shared" si="594"/>
        <v>0.13609340977692849</v>
      </c>
      <c r="AL2931" s="25"/>
      <c r="AM2931" s="25"/>
      <c r="AN2931" s="25"/>
      <c r="AO2931" s="25" t="s">
        <v>157</v>
      </c>
      <c r="AP2931" s="45" t="str">
        <f t="shared" si="595"/>
        <v>20185</v>
      </c>
      <c r="AQ2931" s="45" t="str">
        <f t="shared" si="596"/>
        <v>20185RMB</v>
      </c>
    </row>
    <row r="2932" spans="1:43" s="15" customFormat="1">
      <c r="A2932" s="16" t="s">
        <v>28</v>
      </c>
      <c r="B2932" s="172">
        <v>2018</v>
      </c>
      <c r="C2932" s="172">
        <v>4</v>
      </c>
      <c r="D2932" s="57" t="str">
        <f t="shared" si="586"/>
        <v>Q1</v>
      </c>
      <c r="E2932" s="16" t="s">
        <v>28</v>
      </c>
      <c r="F2932" s="172">
        <v>2018</v>
      </c>
      <c r="G2932" s="172">
        <v>6</v>
      </c>
      <c r="H2932" s="175"/>
      <c r="I2932" s="57" t="str">
        <f t="shared" si="587"/>
        <v>Q1</v>
      </c>
      <c r="J2932" s="175" t="s">
        <v>2734</v>
      </c>
      <c r="K2932" s="175" t="s">
        <v>2735</v>
      </c>
      <c r="L2932" s="25" t="s">
        <v>2736</v>
      </c>
      <c r="M2932" s="16" t="s">
        <v>2545</v>
      </c>
      <c r="N2932" s="16">
        <v>1</v>
      </c>
      <c r="O2932" s="16"/>
      <c r="P2932" s="57" t="str">
        <f t="shared" si="588"/>
        <v>MAIN UNIT</v>
      </c>
      <c r="Q2932" s="16" t="s">
        <v>2737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2724</v>
      </c>
      <c r="W2932" s="16" t="s">
        <v>51</v>
      </c>
      <c r="X2932" s="34">
        <v>490000</v>
      </c>
      <c r="Y2932" s="176">
        <v>1.1599999999999999</v>
      </c>
      <c r="Z2932" s="26">
        <f t="shared" si="584"/>
        <v>490000</v>
      </c>
      <c r="AA2932" s="16">
        <v>1.23</v>
      </c>
      <c r="AB2932" s="35">
        <f t="shared" si="589"/>
        <v>519568.96551724139</v>
      </c>
      <c r="AC2932" s="27">
        <f t="shared" si="590"/>
        <v>84378</v>
      </c>
      <c r="AD2932" s="174">
        <v>0.16239999999999999</v>
      </c>
      <c r="AE2932" s="173">
        <f t="shared" si="591"/>
        <v>0</v>
      </c>
      <c r="AF2932" s="173" t="str">
        <f>IF(AND(COUNTIFS($J$8:J2942,J2932)=1,AE2932=1),1,"")</f>
        <v/>
      </c>
      <c r="AG2932" s="173">
        <f>IF(C2932="","",IF(AND(COUNTIFS($J$8:J2942,J2932)=1,C2932&lt;&gt;""),1,""))</f>
        <v>1</v>
      </c>
      <c r="AH2932" s="173">
        <f>IF(G2932="","",IF(AND(COUNTIFS($J$8:J2942,J2932)=1,G2932&lt;&gt;""),1,""))</f>
        <v>1</v>
      </c>
      <c r="AI2932" s="28">
        <f t="shared" si="592"/>
        <v>24398045.860453524</v>
      </c>
      <c r="AJ2932" s="28">
        <f t="shared" si="593"/>
        <v>3478417.4064663453</v>
      </c>
      <c r="AK2932" s="29">
        <f t="shared" si="594"/>
        <v>0.14256950849102498</v>
      </c>
      <c r="AL2932" s="25"/>
      <c r="AM2932" s="25"/>
      <c r="AN2932" s="25"/>
      <c r="AO2932" s="25"/>
      <c r="AP2932" s="45" t="str">
        <f t="shared" si="595"/>
        <v>20186</v>
      </c>
      <c r="AQ2932" s="45" t="str">
        <f t="shared" si="596"/>
        <v>20186RMB</v>
      </c>
    </row>
    <row r="2933" spans="1:43" s="15" customFormat="1">
      <c r="A2933" s="16" t="s">
        <v>43</v>
      </c>
      <c r="B2933" s="172">
        <v>2018</v>
      </c>
      <c r="C2933" s="172">
        <v>2</v>
      </c>
      <c r="D2933" s="57" t="str">
        <f t="shared" si="586"/>
        <v>Q4</v>
      </c>
      <c r="E2933" s="16" t="s">
        <v>28</v>
      </c>
      <c r="F2933" s="172">
        <v>2018</v>
      </c>
      <c r="G2933" s="172">
        <v>5</v>
      </c>
      <c r="H2933" s="175"/>
      <c r="I2933" s="57" t="str">
        <f t="shared" si="587"/>
        <v>Q1</v>
      </c>
      <c r="J2933" s="175" t="s">
        <v>2738</v>
      </c>
      <c r="K2933" s="175" t="s">
        <v>2739</v>
      </c>
      <c r="L2933" s="25" t="s">
        <v>2723</v>
      </c>
      <c r="M2933" s="16" t="s">
        <v>2545</v>
      </c>
      <c r="N2933" s="16">
        <v>2</v>
      </c>
      <c r="O2933" s="16"/>
      <c r="P2933" s="57" t="str">
        <f t="shared" si="588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2740</v>
      </c>
      <c r="W2933" s="16" t="s">
        <v>51</v>
      </c>
      <c r="X2933" s="34">
        <v>540000</v>
      </c>
      <c r="Y2933" s="176">
        <v>1.17</v>
      </c>
      <c r="Z2933" s="26">
        <f t="shared" si="584"/>
        <v>1080000</v>
      </c>
      <c r="AA2933" s="16">
        <v>1.23</v>
      </c>
      <c r="AB2933" s="35">
        <f t="shared" si="589"/>
        <v>1135384.6153846155</v>
      </c>
      <c r="AC2933" s="27">
        <f t="shared" si="590"/>
        <v>174054.46153846153</v>
      </c>
      <c r="AD2933" s="174">
        <v>0.15329999999999999</v>
      </c>
      <c r="AE2933" s="173">
        <f t="shared" si="591"/>
        <v>0</v>
      </c>
      <c r="AF2933" s="173" t="str">
        <f>IF(AND(COUNTIFS($J$9:J2942,J2933)=1,AE2933=1),1,"")</f>
        <v/>
      </c>
      <c r="AG2933" s="173">
        <f>IF(C2933="","",IF(AND(COUNTIFS($J$9:J2942,J2933)=1,C2933&lt;&gt;""),1,""))</f>
        <v>1</v>
      </c>
      <c r="AH2933" s="173">
        <f>IF(G2933="","",IF(AND(COUNTIFS($J$9:J2942,J2933)=1,G2933&lt;&gt;""),1,""))</f>
        <v>1</v>
      </c>
      <c r="AI2933" s="28">
        <f t="shared" si="592"/>
        <v>34109166.105589926</v>
      </c>
      <c r="AJ2933" s="28">
        <f t="shared" si="593"/>
        <v>4642032.7199573703</v>
      </c>
      <c r="AK2933" s="29">
        <f t="shared" si="594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95"/>
        <v>20185</v>
      </c>
      <c r="AQ2933" s="45" t="str">
        <f t="shared" si="596"/>
        <v>20185RMB</v>
      </c>
    </row>
    <row r="2934" spans="1:43" s="15" customFormat="1">
      <c r="A2934" s="16" t="s">
        <v>43</v>
      </c>
      <c r="B2934" s="172">
        <v>2018</v>
      </c>
      <c r="C2934" s="172">
        <v>1</v>
      </c>
      <c r="D2934" s="57" t="str">
        <f t="shared" si="586"/>
        <v>Q4</v>
      </c>
      <c r="E2934" s="16" t="s">
        <v>28</v>
      </c>
      <c r="F2934" s="172">
        <v>2018</v>
      </c>
      <c r="G2934" s="172">
        <v>4</v>
      </c>
      <c r="H2934" s="175"/>
      <c r="I2934" s="57" t="str">
        <f t="shared" si="587"/>
        <v>Q1</v>
      </c>
      <c r="J2934" s="175" t="s">
        <v>2741</v>
      </c>
      <c r="K2934" s="175" t="s">
        <v>2742</v>
      </c>
      <c r="L2934" s="25" t="s">
        <v>2733</v>
      </c>
      <c r="M2934" s="16" t="s">
        <v>2545</v>
      </c>
      <c r="N2934" s="16">
        <v>1</v>
      </c>
      <c r="O2934" s="16"/>
      <c r="P2934" s="57" t="str">
        <f t="shared" si="588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2724</v>
      </c>
      <c r="W2934" s="16" t="s">
        <v>849</v>
      </c>
      <c r="X2934" s="34">
        <v>36000</v>
      </c>
      <c r="Y2934" s="176">
        <v>1</v>
      </c>
      <c r="Z2934" s="26">
        <f t="shared" si="584"/>
        <v>36000</v>
      </c>
      <c r="AA2934" s="16">
        <v>7.8</v>
      </c>
      <c r="AB2934" s="35">
        <f t="shared" si="589"/>
        <v>280800</v>
      </c>
      <c r="AC2934" s="27">
        <f t="shared" si="590"/>
        <v>33696</v>
      </c>
      <c r="AD2934" s="174">
        <v>0.12</v>
      </c>
      <c r="AE2934" s="173">
        <f t="shared" si="591"/>
        <v>1</v>
      </c>
      <c r="AF2934" s="173">
        <f>IF(AND(COUNTIFS($J$10:J2942,J2934)=1,AE2934=1),1,"")</f>
        <v>1</v>
      </c>
      <c r="AG2934" s="173">
        <f>IF(C2934="","",IF(AND(COUNTIFS($J$10:J2942,J2934)=1,C2934&lt;&gt;""),1,""))</f>
        <v>1</v>
      </c>
      <c r="AH2934" s="173">
        <f>IF(G2934="","",IF(AND(COUNTIFS($J$10:J2942,J2934)=1,G2934&lt;&gt;""),1,""))</f>
        <v>1</v>
      </c>
      <c r="AI2934" s="28">
        <f t="shared" si="592"/>
        <v>29288201.60307692</v>
      </c>
      <c r="AJ2934" s="28">
        <f t="shared" si="593"/>
        <v>3870159.1769246156</v>
      </c>
      <c r="AK2934" s="29">
        <f t="shared" si="594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95"/>
        <v>20184</v>
      </c>
      <c r="AQ2934" s="45" t="str">
        <f t="shared" si="596"/>
        <v>20184USD</v>
      </c>
    </row>
    <row r="2935" spans="1:43" s="15" customFormat="1">
      <c r="A2935" s="16" t="s">
        <v>43</v>
      </c>
      <c r="B2935" s="172">
        <v>2018</v>
      </c>
      <c r="C2935" s="172">
        <v>1</v>
      </c>
      <c r="D2935" s="57" t="str">
        <f t="shared" si="586"/>
        <v>Q4</v>
      </c>
      <c r="E2935" s="16" t="s">
        <v>43</v>
      </c>
      <c r="F2935" s="172">
        <v>2018</v>
      </c>
      <c r="G2935" s="172">
        <v>3</v>
      </c>
      <c r="H2935" s="175"/>
      <c r="I2935" s="57" t="str">
        <f t="shared" si="587"/>
        <v>Q4</v>
      </c>
      <c r="J2935" s="175" t="s">
        <v>2743</v>
      </c>
      <c r="K2935" s="175" t="s">
        <v>2853</v>
      </c>
      <c r="L2935" s="25" t="s">
        <v>2723</v>
      </c>
      <c r="M2935" s="16" t="s">
        <v>2545</v>
      </c>
      <c r="N2935" s="16">
        <v>2</v>
      </c>
      <c r="O2935" s="16"/>
      <c r="P2935" s="57" t="str">
        <f t="shared" si="588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76">
        <v>1</v>
      </c>
      <c r="Z2935" s="26">
        <f t="shared" si="584"/>
        <v>179000</v>
      </c>
      <c r="AA2935" s="16">
        <v>7.8</v>
      </c>
      <c r="AB2935" s="35">
        <f t="shared" si="589"/>
        <v>1396200</v>
      </c>
      <c r="AC2935" s="27">
        <f t="shared" si="590"/>
        <v>167544</v>
      </c>
      <c r="AD2935" s="174">
        <v>0.12</v>
      </c>
      <c r="AE2935" s="173">
        <f t="shared" si="591"/>
        <v>0</v>
      </c>
      <c r="AF2935" s="173" t="str">
        <f>IF(AND(COUNTIFS($J$11:J2942,J2935)=1,AE2935=1),1,"")</f>
        <v/>
      </c>
      <c r="AG2935" s="173">
        <f>IF(C2935="","",IF(AND(COUNTIFS($J$11:J2942,J2935)=1,C2935&lt;&gt;""),1,""))</f>
        <v>1</v>
      </c>
      <c r="AH2935" s="173">
        <f>IF(G2935="","",IF(AND(COUNTIFS($J$11:J2942,J2935)=1,G2935&lt;&gt;""),1,""))</f>
        <v>1</v>
      </c>
      <c r="AI2935" s="28">
        <f t="shared" si="592"/>
        <v>13250187.062905984</v>
      </c>
      <c r="AJ2935" s="28">
        <f t="shared" si="593"/>
        <v>1545643.7555487179</v>
      </c>
      <c r="AK2935" s="29">
        <f t="shared" si="594"/>
        <v>0.11665071203981424</v>
      </c>
      <c r="AL2935" s="25" t="s">
        <v>2744</v>
      </c>
      <c r="AM2935" s="25">
        <v>179000</v>
      </c>
      <c r="AN2935" s="25"/>
      <c r="AO2935" s="25"/>
      <c r="AP2935" s="45" t="str">
        <f t="shared" si="595"/>
        <v>20183</v>
      </c>
      <c r="AQ2935" s="45" t="str">
        <f t="shared" si="596"/>
        <v>20183USD</v>
      </c>
    </row>
    <row r="2936" spans="1:43" s="15" customFormat="1">
      <c r="A2936" s="16" t="s">
        <v>28</v>
      </c>
      <c r="B2936" s="172">
        <v>2018</v>
      </c>
      <c r="C2936" s="172">
        <v>7</v>
      </c>
      <c r="D2936" s="57" t="str">
        <f t="shared" si="586"/>
        <v>Q2</v>
      </c>
      <c r="E2936" s="16" t="s">
        <v>28</v>
      </c>
      <c r="F2936" s="172">
        <v>2018</v>
      </c>
      <c r="G2936" s="172">
        <v>8</v>
      </c>
      <c r="H2936" s="175"/>
      <c r="I2936" s="57" t="str">
        <f t="shared" si="587"/>
        <v>Q2</v>
      </c>
      <c r="J2936" s="175" t="s">
        <v>2745</v>
      </c>
      <c r="K2936" s="175" t="s">
        <v>2746</v>
      </c>
      <c r="L2936" s="25" t="s">
        <v>2747</v>
      </c>
      <c r="M2936" s="16" t="s">
        <v>2545</v>
      </c>
      <c r="N2936" s="16">
        <v>1</v>
      </c>
      <c r="O2936" s="16"/>
      <c r="P2936" s="57" t="str">
        <f t="shared" si="588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76">
        <v>1.1599999999999999</v>
      </c>
      <c r="Z2936" s="26">
        <f t="shared" si="584"/>
        <v>265000</v>
      </c>
      <c r="AA2936" s="16">
        <v>1.1499999999999999</v>
      </c>
      <c r="AB2936" s="35">
        <f t="shared" si="589"/>
        <v>262715.5172413793</v>
      </c>
      <c r="AC2936" s="27">
        <f t="shared" si="590"/>
        <v>31736.03448275862</v>
      </c>
      <c r="AD2936" s="174">
        <v>0.1208</v>
      </c>
      <c r="AE2936" s="173">
        <f t="shared" si="591"/>
        <v>1</v>
      </c>
      <c r="AF2936" s="173">
        <f>IF(AND(COUNTIFS($J$12:J2942,J2936)=1,AE2936=1),1,"")</f>
        <v>1</v>
      </c>
      <c r="AG2936" s="173">
        <f>IF(C2936="","",IF(AND(COUNTIFS($J$12:J2942,J2936)=1,C2936&lt;&gt;""),1,""))</f>
        <v>1</v>
      </c>
      <c r="AH2936" s="173">
        <f>IF(G2936="","",IF(AND(COUNTIFS($J$12:J2942,J2936)=1,G2936&lt;&gt;""),1,""))</f>
        <v>1</v>
      </c>
      <c r="AI2936" s="28">
        <f t="shared" si="592"/>
        <v>26754147.763010345</v>
      </c>
      <c r="AJ2936" s="28">
        <f t="shared" si="593"/>
        <v>3429137.9965357971</v>
      </c>
      <c r="AK2936" s="29">
        <f t="shared" si="594"/>
        <v>0.12817220069617924</v>
      </c>
      <c r="AL2936" s="25"/>
      <c r="AM2936" s="25"/>
      <c r="AN2936" s="25"/>
      <c r="AO2936" s="25"/>
      <c r="AP2936" s="45" t="str">
        <f t="shared" si="595"/>
        <v>20188</v>
      </c>
      <c r="AQ2936" s="45" t="str">
        <f t="shared" si="596"/>
        <v>20188RMB</v>
      </c>
    </row>
    <row r="2937" spans="1:43" s="15" customFormat="1">
      <c r="A2937" s="16" t="s">
        <v>28</v>
      </c>
      <c r="B2937" s="172">
        <v>2018</v>
      </c>
      <c r="C2937" s="172">
        <v>7</v>
      </c>
      <c r="D2937" s="57" t="str">
        <f t="shared" si="586"/>
        <v>Q2</v>
      </c>
      <c r="E2937" s="16" t="s">
        <v>28</v>
      </c>
      <c r="F2937" s="172">
        <v>2018</v>
      </c>
      <c r="G2937" s="172">
        <v>8</v>
      </c>
      <c r="H2937" s="175"/>
      <c r="I2937" s="57" t="str">
        <f t="shared" si="587"/>
        <v>Q2</v>
      </c>
      <c r="J2937" s="175" t="s">
        <v>2748</v>
      </c>
      <c r="K2937" s="175" t="s">
        <v>2749</v>
      </c>
      <c r="L2937" s="25" t="s">
        <v>2732</v>
      </c>
      <c r="M2937" s="16" t="s">
        <v>47</v>
      </c>
      <c r="N2937" s="16">
        <v>1</v>
      </c>
      <c r="O2937" s="16"/>
      <c r="P2937" s="57" t="str">
        <f t="shared" si="588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76">
        <v>1.1599999999999999</v>
      </c>
      <c r="Z2937" s="26">
        <f t="shared" si="584"/>
        <v>538000</v>
      </c>
      <c r="AA2937" s="16">
        <v>1.1499999999999999</v>
      </c>
      <c r="AB2937" s="35">
        <f t="shared" si="589"/>
        <v>533362.06896551722</v>
      </c>
      <c r="AC2937" s="27">
        <f t="shared" si="590"/>
        <v>64003.448275862065</v>
      </c>
      <c r="AD2937" s="174">
        <v>0.12</v>
      </c>
      <c r="AE2937" s="173">
        <f t="shared" si="591"/>
        <v>0</v>
      </c>
      <c r="AF2937" s="173" t="str">
        <f>IF(AND(COUNTIFS($J$13:J2942,J2937)=1,AE2937=1),1,"")</f>
        <v/>
      </c>
      <c r="AG2937" s="173">
        <f>IF(C2937="","",IF(AND(COUNTIFS($J$13:J2942,J2937)=1,C2937&lt;&gt;""),1,""))</f>
        <v>1</v>
      </c>
      <c r="AH2937" s="173">
        <f>IF(G2937="","",IF(AND(COUNTIFS($J$13:J2942,J2937)=1,G2937&lt;&gt;""),1,""))</f>
        <v>1</v>
      </c>
      <c r="AI2937" s="28">
        <f t="shared" si="592"/>
        <v>26754147.763010345</v>
      </c>
      <c r="AJ2937" s="28">
        <f t="shared" si="593"/>
        <v>3429137.9965357971</v>
      </c>
      <c r="AK2937" s="29">
        <f t="shared" si="594"/>
        <v>0.12817220069617924</v>
      </c>
      <c r="AL2937" s="25"/>
      <c r="AM2937" s="25"/>
      <c r="AN2937" s="25"/>
      <c r="AO2937" s="25"/>
      <c r="AP2937" s="45" t="str">
        <f t="shared" si="595"/>
        <v>20188</v>
      </c>
      <c r="AQ2937" s="45" t="str">
        <f t="shared" si="596"/>
        <v>20188RMB</v>
      </c>
    </row>
    <row r="2938" spans="1:43" s="15" customFormat="1">
      <c r="A2938" s="16" t="s">
        <v>28</v>
      </c>
      <c r="B2938" s="172">
        <v>2018</v>
      </c>
      <c r="C2938" s="172">
        <v>6</v>
      </c>
      <c r="D2938" s="57" t="str">
        <f t="shared" si="586"/>
        <v>Q1</v>
      </c>
      <c r="E2938" s="16" t="s">
        <v>28</v>
      </c>
      <c r="F2938" s="172">
        <v>2018</v>
      </c>
      <c r="G2938" s="172">
        <v>8</v>
      </c>
      <c r="H2938" s="175"/>
      <c r="I2938" s="57" t="str">
        <f t="shared" si="587"/>
        <v>Q2</v>
      </c>
      <c r="J2938" s="175" t="s">
        <v>2750</v>
      </c>
      <c r="K2938" s="175" t="s">
        <v>2751</v>
      </c>
      <c r="L2938" s="25" t="s">
        <v>2723</v>
      </c>
      <c r="M2938" s="16" t="s">
        <v>2545</v>
      </c>
      <c r="N2938" s="16">
        <v>1</v>
      </c>
      <c r="O2938" s="16"/>
      <c r="P2938" s="57" t="str">
        <f t="shared" si="588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76">
        <v>1.1599999999999999</v>
      </c>
      <c r="Z2938" s="26">
        <f t="shared" si="584"/>
        <v>650603</v>
      </c>
      <c r="AA2938" s="16">
        <v>1.1499999999999999</v>
      </c>
      <c r="AB2938" s="35">
        <f t="shared" si="589"/>
        <v>644994.35344827583</v>
      </c>
      <c r="AC2938" s="27">
        <f t="shared" si="590"/>
        <v>77399.322413793096</v>
      </c>
      <c r="AD2938" s="174">
        <v>0.12</v>
      </c>
      <c r="AE2938" s="173">
        <f t="shared" si="591"/>
        <v>0</v>
      </c>
      <c r="AF2938" s="173" t="str">
        <f>IF(AND(COUNTIFS($J$14:J2942,J2938)=1,AE2938=1),1,"")</f>
        <v/>
      </c>
      <c r="AG2938" s="173">
        <f>IF(C2938="","",IF(AND(COUNTIFS($J$14:J2942,J2938)=1,C2938&lt;&gt;""),1,""))</f>
        <v>1</v>
      </c>
      <c r="AH2938" s="173">
        <f>IF(G2938="","",IF(AND(COUNTIFS($J$14:J2942,J2938)=1,G2938&lt;&gt;""),1,""))</f>
        <v>1</v>
      </c>
      <c r="AI2938" s="28">
        <f t="shared" si="592"/>
        <v>26754147.763010345</v>
      </c>
      <c r="AJ2938" s="28">
        <f t="shared" si="593"/>
        <v>3429137.9965357971</v>
      </c>
      <c r="AK2938" s="29">
        <f t="shared" si="594"/>
        <v>0.12817220069617924</v>
      </c>
      <c r="AL2938" s="25"/>
      <c r="AM2938" s="25"/>
      <c r="AN2938" s="25"/>
      <c r="AO2938" s="25"/>
      <c r="AP2938" s="45" t="str">
        <f t="shared" si="595"/>
        <v>20188</v>
      </c>
      <c r="AQ2938" s="45" t="str">
        <f t="shared" si="596"/>
        <v>20188RMB</v>
      </c>
    </row>
    <row r="2939" spans="1:43" s="15" customFormat="1">
      <c r="A2939" s="16" t="s">
        <v>28</v>
      </c>
      <c r="B2939" s="172">
        <v>2018</v>
      </c>
      <c r="C2939" s="172">
        <v>6</v>
      </c>
      <c r="D2939" s="57" t="str">
        <f t="shared" si="586"/>
        <v>Q1</v>
      </c>
      <c r="E2939" s="16" t="s">
        <v>28</v>
      </c>
      <c r="F2939" s="172">
        <v>2018</v>
      </c>
      <c r="G2939" s="172">
        <v>7</v>
      </c>
      <c r="H2939" s="175"/>
      <c r="I2939" s="57" t="str">
        <f t="shared" si="587"/>
        <v>Q2</v>
      </c>
      <c r="J2939" s="175" t="s">
        <v>2752</v>
      </c>
      <c r="K2939" s="175" t="s">
        <v>374</v>
      </c>
      <c r="L2939" s="25" t="s">
        <v>2725</v>
      </c>
      <c r="M2939" s="16" t="s">
        <v>47</v>
      </c>
      <c r="N2939" s="16">
        <v>2</v>
      </c>
      <c r="O2939" s="16"/>
      <c r="P2939" s="57" t="str">
        <f t="shared" si="588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2740</v>
      </c>
      <c r="W2939" s="16" t="s">
        <v>96</v>
      </c>
      <c r="X2939" s="34">
        <v>5514720</v>
      </c>
      <c r="Y2939" s="176">
        <v>1</v>
      </c>
      <c r="Z2939" s="26">
        <f t="shared" si="584"/>
        <v>11029440</v>
      </c>
      <c r="AA2939" s="16">
        <v>7.22E-2</v>
      </c>
      <c r="AB2939" s="35">
        <f t="shared" si="589"/>
        <v>796325.56799999997</v>
      </c>
      <c r="AC2939" s="27">
        <f t="shared" si="590"/>
        <v>130119.59781119999</v>
      </c>
      <c r="AD2939" s="174">
        <v>0.16339999999999999</v>
      </c>
      <c r="AE2939" s="173">
        <f t="shared" si="591"/>
        <v>1</v>
      </c>
      <c r="AF2939" s="173">
        <f>IF(AND(COUNTIFS($J$15:J2942,J2939)=1,AE2939=1),1,"")</f>
        <v>1</v>
      </c>
      <c r="AG2939" s="173">
        <f>IF(C2939="","",IF(AND(COUNTIFS($J$15:J2942,J2939)=1,C2939&lt;&gt;""),1,""))</f>
        <v>1</v>
      </c>
      <c r="AH2939" s="173">
        <f>IF(G2939="","",IF(AND(COUNTIFS($J$15:J2942,J2939)=1,G2939&lt;&gt;""),1,""))</f>
        <v>1</v>
      </c>
      <c r="AI2939" s="28">
        <f t="shared" si="592"/>
        <v>29946107.503386207</v>
      </c>
      <c r="AJ2939" s="28">
        <f t="shared" si="593"/>
        <v>3987206.4954923098</v>
      </c>
      <c r="AK2939" s="29">
        <f t="shared" si="594"/>
        <v>0.13314606898547499</v>
      </c>
      <c r="AL2939" s="25"/>
      <c r="AM2939" s="25"/>
      <c r="AN2939" s="25"/>
      <c r="AO2939" s="25"/>
      <c r="AP2939" s="45" t="str">
        <f t="shared" si="595"/>
        <v>20187</v>
      </c>
      <c r="AQ2939" s="45" t="str">
        <f t="shared" si="596"/>
        <v>20187JPY</v>
      </c>
    </row>
    <row r="2940" spans="1:43" s="15" customFormat="1">
      <c r="A2940" s="16" t="s">
        <v>28</v>
      </c>
      <c r="B2940" s="172">
        <v>2018</v>
      </c>
      <c r="C2940" s="172">
        <v>6</v>
      </c>
      <c r="D2940" s="57" t="str">
        <f t="shared" si="586"/>
        <v>Q1</v>
      </c>
      <c r="E2940" s="16" t="s">
        <v>28</v>
      </c>
      <c r="F2940" s="172">
        <v>2018</v>
      </c>
      <c r="G2940" s="172">
        <v>7</v>
      </c>
      <c r="H2940" s="175"/>
      <c r="I2940" s="57" t="str">
        <f t="shared" si="587"/>
        <v>Q2</v>
      </c>
      <c r="J2940" s="175" t="s">
        <v>2753</v>
      </c>
      <c r="K2940" s="175" t="s">
        <v>374</v>
      </c>
      <c r="L2940" s="25" t="s">
        <v>2754</v>
      </c>
      <c r="M2940" s="16" t="s">
        <v>2755</v>
      </c>
      <c r="N2940" s="16">
        <v>1</v>
      </c>
      <c r="O2940" s="16"/>
      <c r="P2940" s="57" t="str">
        <f t="shared" si="588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2740</v>
      </c>
      <c r="W2940" s="16" t="s">
        <v>51</v>
      </c>
      <c r="X2940" s="34">
        <v>445000</v>
      </c>
      <c r="Y2940" s="176">
        <v>1.1599999999999999</v>
      </c>
      <c r="Z2940" s="26">
        <f t="shared" si="584"/>
        <v>445000</v>
      </c>
      <c r="AA2940" s="16">
        <v>1.18</v>
      </c>
      <c r="AB2940" s="35">
        <f t="shared" si="589"/>
        <v>452672.41379310348</v>
      </c>
      <c r="AC2940" s="27">
        <f t="shared" si="590"/>
        <v>35082.112068965522</v>
      </c>
      <c r="AD2940" s="174">
        <v>7.7499999999999999E-2</v>
      </c>
      <c r="AE2940" s="173">
        <f t="shared" si="591"/>
        <v>1</v>
      </c>
      <c r="AF2940" s="173">
        <f>IF(AND(COUNTIFS($J$16:J2942,J2940)=1,AE2940=1),1,"")</f>
        <v>1</v>
      </c>
      <c r="AG2940" s="173">
        <f>IF(C2940="","",IF(AND(COUNTIFS($J$16:J2942,J2940)=1,C2940&lt;&gt;""),1,""))</f>
        <v>1</v>
      </c>
      <c r="AH2940" s="173">
        <f>IF(G2940="","",IF(AND(COUNTIFS($J$16:J2942,J2940)=1,G2940&lt;&gt;""),1,""))</f>
        <v>1</v>
      </c>
      <c r="AI2940" s="28">
        <f t="shared" si="592"/>
        <v>29946107.503386207</v>
      </c>
      <c r="AJ2940" s="28">
        <f t="shared" si="593"/>
        <v>3987206.4954923098</v>
      </c>
      <c r="AK2940" s="29">
        <f t="shared" si="594"/>
        <v>0.13314606898547499</v>
      </c>
      <c r="AL2940" s="25"/>
      <c r="AM2940" s="25"/>
      <c r="AN2940" s="25"/>
      <c r="AO2940" s="25"/>
      <c r="AP2940" s="45" t="str">
        <f t="shared" si="595"/>
        <v>20187</v>
      </c>
      <c r="AQ2940" s="45" t="str">
        <f t="shared" si="596"/>
        <v>20187RMB</v>
      </c>
    </row>
    <row r="2941" spans="1:43" s="15" customFormat="1">
      <c r="A2941" s="16" t="s">
        <v>28</v>
      </c>
      <c r="B2941" s="172">
        <v>2018</v>
      </c>
      <c r="C2941" s="172">
        <v>6</v>
      </c>
      <c r="D2941" s="57" t="str">
        <f t="shared" si="586"/>
        <v>Q1</v>
      </c>
      <c r="E2941" s="16" t="s">
        <v>28</v>
      </c>
      <c r="F2941" s="172">
        <v>2018</v>
      </c>
      <c r="G2941" s="172">
        <v>7</v>
      </c>
      <c r="H2941" s="175"/>
      <c r="I2941" s="57" t="str">
        <f t="shared" si="587"/>
        <v>Q2</v>
      </c>
      <c r="J2941" s="175" t="s">
        <v>2756</v>
      </c>
      <c r="K2941" s="175" t="s">
        <v>374</v>
      </c>
      <c r="L2941" s="25" t="s">
        <v>2733</v>
      </c>
      <c r="M2941" s="16" t="s">
        <v>2545</v>
      </c>
      <c r="N2941" s="16">
        <v>1</v>
      </c>
      <c r="O2941" s="16"/>
      <c r="P2941" s="57" t="str">
        <f t="shared" si="588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2740</v>
      </c>
      <c r="W2941" s="16" t="s">
        <v>849</v>
      </c>
      <c r="X2941" s="34">
        <v>39500</v>
      </c>
      <c r="Y2941" s="176">
        <v>1</v>
      </c>
      <c r="Z2941" s="26">
        <f t="shared" si="584"/>
        <v>39500</v>
      </c>
      <c r="AA2941" s="16">
        <v>7.8</v>
      </c>
      <c r="AB2941" s="35">
        <f t="shared" si="589"/>
        <v>308100</v>
      </c>
      <c r="AC2941" s="27">
        <f t="shared" si="590"/>
        <v>30933.24</v>
      </c>
      <c r="AD2941" s="174">
        <v>0.1004</v>
      </c>
      <c r="AE2941" s="173">
        <f t="shared" si="591"/>
        <v>1</v>
      </c>
      <c r="AF2941" s="173">
        <f>IF(AND(COUNTIFS($J$17:J2942,J2941)=1,AE2941=1),1,"")</f>
        <v>1</v>
      </c>
      <c r="AG2941" s="173">
        <f>IF(C2941="","",IF(AND(COUNTIFS($J$17:J2942,J2941)=1,C2941&lt;&gt;""),1,""))</f>
        <v>1</v>
      </c>
      <c r="AH2941" s="173">
        <f>IF(G2941="","",IF(AND(COUNTIFS($J$17:J2942,J2941)=1,G2941&lt;&gt;""),1,""))</f>
        <v>1</v>
      </c>
      <c r="AI2941" s="28">
        <f t="shared" si="592"/>
        <v>29946107.503386207</v>
      </c>
      <c r="AJ2941" s="28">
        <f t="shared" si="593"/>
        <v>3987206.4954923098</v>
      </c>
      <c r="AK2941" s="29">
        <f t="shared" si="594"/>
        <v>0.13314606898547499</v>
      </c>
      <c r="AL2941" s="25"/>
      <c r="AM2941" s="25"/>
      <c r="AN2941" s="25"/>
      <c r="AO2941" s="25"/>
      <c r="AP2941" s="45" t="str">
        <f t="shared" si="595"/>
        <v>20187</v>
      </c>
      <c r="AQ2941" s="45" t="str">
        <f t="shared" si="596"/>
        <v>20187USD</v>
      </c>
    </row>
    <row r="2942" spans="1:43" s="15" customFormat="1">
      <c r="A2942" s="16" t="s">
        <v>28</v>
      </c>
      <c r="B2942" s="172">
        <v>2018</v>
      </c>
      <c r="C2942" s="172">
        <v>6</v>
      </c>
      <c r="D2942" s="57" t="str">
        <f t="shared" si="586"/>
        <v>Q1</v>
      </c>
      <c r="E2942" s="16" t="s">
        <v>28</v>
      </c>
      <c r="F2942" s="172">
        <v>2018</v>
      </c>
      <c r="G2942" s="172">
        <v>7</v>
      </c>
      <c r="H2942" s="175"/>
      <c r="I2942" s="57" t="str">
        <f t="shared" si="587"/>
        <v>Q2</v>
      </c>
      <c r="J2942" s="175" t="s">
        <v>382</v>
      </c>
      <c r="K2942" s="175" t="s">
        <v>2757</v>
      </c>
      <c r="L2942" s="25" t="s">
        <v>2725</v>
      </c>
      <c r="M2942" s="16" t="s">
        <v>47</v>
      </c>
      <c r="N2942" s="16">
        <v>1</v>
      </c>
      <c r="O2942" s="16"/>
      <c r="P2942" s="57" t="str">
        <f t="shared" si="588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76">
        <v>1.1599999999999999</v>
      </c>
      <c r="Z2942" s="26">
        <f t="shared" si="584"/>
        <v>417000</v>
      </c>
      <c r="AA2942" s="16">
        <v>1.18</v>
      </c>
      <c r="AB2942" s="35">
        <f t="shared" si="589"/>
        <v>424189.6551724138</v>
      </c>
      <c r="AC2942" s="27">
        <f t="shared" si="590"/>
        <v>70203.387931034493</v>
      </c>
      <c r="AD2942" s="174">
        <v>0.16550000000000001</v>
      </c>
      <c r="AE2942" s="173">
        <f t="shared" si="591"/>
        <v>1</v>
      </c>
      <c r="AF2942" s="173" t="str">
        <f>IF(AND(COUNTIFS($J$18:J2942,J2942)=1,AE2942=1),1,"")</f>
        <v/>
      </c>
      <c r="AG2942" s="173" t="str">
        <f>IF(C2942="","",IF(AND(COUNTIFS($J$18:J2942,J2942)=1,C2942&lt;&gt;""),1,""))</f>
        <v/>
      </c>
      <c r="AH2942" s="173" t="str">
        <f>IF(G2942="","",IF(AND(COUNTIFS($J$18:J2942,J2942)=1,G2942&lt;&gt;""),1,""))</f>
        <v/>
      </c>
      <c r="AI2942" s="28">
        <f t="shared" si="592"/>
        <v>29946107.503386207</v>
      </c>
      <c r="AJ2942" s="28">
        <f t="shared" si="593"/>
        <v>3987206.4954923098</v>
      </c>
      <c r="AK2942" s="29">
        <f t="shared" si="594"/>
        <v>0.13314606898547499</v>
      </c>
      <c r="AL2942" s="25"/>
      <c r="AM2942" s="25"/>
      <c r="AN2942" s="25"/>
      <c r="AO2942" s="25"/>
      <c r="AP2942" s="45" t="str">
        <f t="shared" si="595"/>
        <v>20187</v>
      </c>
      <c r="AQ2942" s="45" t="str">
        <f t="shared" si="596"/>
        <v>20187RMB</v>
      </c>
    </row>
    <row r="2943" spans="1:43" s="15" customFormat="1">
      <c r="A2943" s="16" t="s">
        <v>43</v>
      </c>
      <c r="B2943" s="172">
        <v>2018</v>
      </c>
      <c r="C2943" s="172">
        <v>3</v>
      </c>
      <c r="D2943" s="57" t="str">
        <f t="shared" si="586"/>
        <v>Q4</v>
      </c>
      <c r="E2943" s="16" t="s">
        <v>28</v>
      </c>
      <c r="F2943" s="172">
        <v>2018</v>
      </c>
      <c r="G2943" s="172">
        <v>4</v>
      </c>
      <c r="H2943" s="175"/>
      <c r="I2943" s="57" t="str">
        <f t="shared" si="587"/>
        <v>Q1</v>
      </c>
      <c r="J2943" s="175" t="s">
        <v>2758</v>
      </c>
      <c r="K2943" s="175" t="s">
        <v>2759</v>
      </c>
      <c r="L2943" s="25" t="s">
        <v>2733</v>
      </c>
      <c r="M2943" s="16" t="s">
        <v>2545</v>
      </c>
      <c r="N2943" s="16">
        <v>2</v>
      </c>
      <c r="O2943" s="16"/>
      <c r="P2943" s="57" t="str">
        <f t="shared" si="588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76">
        <v>1.17</v>
      </c>
      <c r="Z2943" s="26">
        <f t="shared" si="584"/>
        <v>570000</v>
      </c>
      <c r="AA2943" s="16">
        <v>1.23</v>
      </c>
      <c r="AB2943" s="35">
        <f t="shared" si="589"/>
        <v>599230.76923076925</v>
      </c>
      <c r="AC2943" s="27">
        <f t="shared" si="590"/>
        <v>87607.538461538468</v>
      </c>
      <c r="AD2943" s="174">
        <v>0.1462</v>
      </c>
      <c r="AE2943" s="173">
        <f t="shared" si="591"/>
        <v>0</v>
      </c>
      <c r="AF2943" s="173" t="str">
        <f>IF(AND(COUNTIFS($J$18:J2943,J2943)=1,AE2943=1),1,"")</f>
        <v/>
      </c>
      <c r="AG2943" s="173">
        <f>IF(C2943="","",IF(AND(COUNTIFS($J$18:J2943,J2943)=1,C2943&lt;&gt;""),1,""))</f>
        <v>1</v>
      </c>
      <c r="AH2943" s="173">
        <f>IF(G2943="","",IF(AND(COUNTIFS($J$18:J2943,J2943)=1,G2943&lt;&gt;""),1,""))</f>
        <v>1</v>
      </c>
      <c r="AI2943" s="28">
        <f t="shared" si="592"/>
        <v>29288201.60307692</v>
      </c>
      <c r="AJ2943" s="28">
        <f t="shared" si="593"/>
        <v>3870159.1769246156</v>
      </c>
      <c r="AK2943" s="29">
        <f t="shared" si="594"/>
        <v>0.13214055370740244</v>
      </c>
      <c r="AL2943" s="25"/>
      <c r="AM2943" s="25"/>
      <c r="AN2943" s="25"/>
      <c r="AO2943" s="25"/>
      <c r="AP2943" s="45" t="str">
        <f t="shared" si="595"/>
        <v>20184</v>
      </c>
      <c r="AQ2943" s="45" t="str">
        <f t="shared" si="596"/>
        <v>20184RMB</v>
      </c>
    </row>
    <row r="2944" spans="1:43" s="15" customFormat="1">
      <c r="A2944" s="16" t="s">
        <v>43</v>
      </c>
      <c r="B2944" s="172">
        <v>2018</v>
      </c>
      <c r="C2944" s="172">
        <v>3</v>
      </c>
      <c r="D2944" s="57" t="str">
        <f t="shared" si="586"/>
        <v>Q4</v>
      </c>
      <c r="E2944" s="16" t="s">
        <v>28</v>
      </c>
      <c r="F2944" s="172">
        <v>2018</v>
      </c>
      <c r="G2944" s="172">
        <v>6</v>
      </c>
      <c r="H2944" s="175"/>
      <c r="I2944" s="57" t="str">
        <f t="shared" si="587"/>
        <v>Q1</v>
      </c>
      <c r="J2944" s="175" t="s">
        <v>2760</v>
      </c>
      <c r="K2944" s="175" t="s">
        <v>2761</v>
      </c>
      <c r="L2944" s="25" t="s">
        <v>2762</v>
      </c>
      <c r="M2944" s="16" t="s">
        <v>2763</v>
      </c>
      <c r="N2944" s="16">
        <v>2</v>
      </c>
      <c r="O2944" s="16"/>
      <c r="P2944" s="57" t="str">
        <f t="shared" si="588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2724</v>
      </c>
      <c r="W2944" s="16" t="s">
        <v>51</v>
      </c>
      <c r="X2944" s="34">
        <v>32700</v>
      </c>
      <c r="Y2944" s="176">
        <v>1.1599999999999999</v>
      </c>
      <c r="Z2944" s="26">
        <f t="shared" si="584"/>
        <v>65400</v>
      </c>
      <c r="AA2944" s="16">
        <v>1.23</v>
      </c>
      <c r="AB2944" s="35">
        <f t="shared" si="589"/>
        <v>69346.551724137928</v>
      </c>
      <c r="AC2944" s="27">
        <f t="shared" si="590"/>
        <v>11206.402758620688</v>
      </c>
      <c r="AD2944" s="174">
        <v>0.16159999999999999</v>
      </c>
      <c r="AE2944" s="173">
        <f t="shared" si="591"/>
        <v>1</v>
      </c>
      <c r="AF2944" s="173">
        <f>IF(AND(COUNTIFS($J$18:J2944,J2944)=1,AE2944=1),1,"")</f>
        <v>1</v>
      </c>
      <c r="AG2944" s="173">
        <f>IF(C2944="","",IF(AND(COUNTIFS($J$18:J2944,J2944)=1,C2944&lt;&gt;""),1,""))</f>
        <v>1</v>
      </c>
      <c r="AH2944" s="173">
        <f>IF(G2944="","",IF(AND(COUNTIFS($J$18:J2944,J2944)=1,G2944&lt;&gt;""),1,""))</f>
        <v>1</v>
      </c>
      <c r="AI2944" s="28">
        <f t="shared" si="592"/>
        <v>24398045.860453524</v>
      </c>
      <c r="AJ2944" s="28">
        <f t="shared" si="593"/>
        <v>3478417.4064663453</v>
      </c>
      <c r="AK2944" s="29">
        <f t="shared" si="594"/>
        <v>0.14256950849102498</v>
      </c>
      <c r="AL2944" s="25"/>
      <c r="AM2944" s="25"/>
      <c r="AN2944" s="25"/>
      <c r="AO2944" s="25"/>
      <c r="AP2944" s="45" t="str">
        <f t="shared" si="595"/>
        <v>20186</v>
      </c>
      <c r="AQ2944" s="45" t="str">
        <f t="shared" si="596"/>
        <v>20186RMB</v>
      </c>
    </row>
    <row r="2945" spans="1:43" s="15" customFormat="1">
      <c r="A2945" s="16" t="s">
        <v>43</v>
      </c>
      <c r="B2945" s="172">
        <v>2018</v>
      </c>
      <c r="C2945" s="172">
        <v>3</v>
      </c>
      <c r="D2945" s="57" t="str">
        <f t="shared" si="586"/>
        <v>Q4</v>
      </c>
      <c r="E2945" s="16" t="s">
        <v>28</v>
      </c>
      <c r="F2945" s="172">
        <v>2018</v>
      </c>
      <c r="G2945" s="172">
        <v>6</v>
      </c>
      <c r="H2945" s="175"/>
      <c r="I2945" s="57" t="str">
        <f t="shared" si="587"/>
        <v>Q1</v>
      </c>
      <c r="J2945" s="175" t="s">
        <v>2764</v>
      </c>
      <c r="K2945" s="175" t="s">
        <v>2761</v>
      </c>
      <c r="L2945" s="25" t="s">
        <v>2765</v>
      </c>
      <c r="M2945" s="16" t="s">
        <v>2763</v>
      </c>
      <c r="N2945" s="16">
        <v>1</v>
      </c>
      <c r="O2945" s="16"/>
      <c r="P2945" s="57" t="str">
        <f t="shared" si="588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2724</v>
      </c>
      <c r="W2945" s="16" t="s">
        <v>51</v>
      </c>
      <c r="X2945" s="34">
        <v>54700</v>
      </c>
      <c r="Y2945" s="176">
        <v>1.1599999999999999</v>
      </c>
      <c r="Z2945" s="26">
        <f t="shared" si="584"/>
        <v>54700</v>
      </c>
      <c r="AA2945" s="16">
        <v>1.23</v>
      </c>
      <c r="AB2945" s="35">
        <f t="shared" si="589"/>
        <v>58000.862068965522</v>
      </c>
      <c r="AC2945" s="27">
        <f t="shared" si="590"/>
        <v>9372.9393103448274</v>
      </c>
      <c r="AD2945" s="174">
        <v>0.16159999999999999</v>
      </c>
      <c r="AE2945" s="173">
        <f t="shared" si="591"/>
        <v>1</v>
      </c>
      <c r="AF2945" s="173" t="str">
        <f>IF(AND(COUNTIFS($J$18:J2945,J2945)=1,AE2945=1),1,"")</f>
        <v/>
      </c>
      <c r="AG2945" s="173" t="str">
        <f>IF(C2945="","",IF(AND(COUNTIFS($J$18:J2945,J2945)=1,C2945&lt;&gt;""),1,""))</f>
        <v/>
      </c>
      <c r="AH2945" s="173" t="str">
        <f>IF(G2945="","",IF(AND(COUNTIFS($J$18:J2945,J2945)=1,G2945&lt;&gt;""),1,""))</f>
        <v/>
      </c>
      <c r="AI2945" s="28">
        <f t="shared" si="592"/>
        <v>24398045.860453524</v>
      </c>
      <c r="AJ2945" s="28">
        <f t="shared" si="593"/>
        <v>3478417.4064663453</v>
      </c>
      <c r="AK2945" s="29">
        <f t="shared" si="594"/>
        <v>0.14256950849102498</v>
      </c>
      <c r="AL2945" s="25"/>
      <c r="AM2945" s="25"/>
      <c r="AN2945" s="25"/>
      <c r="AO2945" s="25"/>
      <c r="AP2945" s="45" t="str">
        <f t="shared" si="595"/>
        <v>20186</v>
      </c>
      <c r="AQ2945" s="45" t="str">
        <f t="shared" si="596"/>
        <v>20186RMB</v>
      </c>
    </row>
    <row r="2946" spans="1:43" s="15" customFormat="1">
      <c r="A2946" s="16" t="s">
        <v>43</v>
      </c>
      <c r="B2946" s="172">
        <v>2018</v>
      </c>
      <c r="C2946" s="172">
        <v>3</v>
      </c>
      <c r="D2946" s="57" t="str">
        <f t="shared" si="586"/>
        <v>Q4</v>
      </c>
      <c r="E2946" s="16" t="s">
        <v>28</v>
      </c>
      <c r="F2946" s="172">
        <v>2018</v>
      </c>
      <c r="G2946" s="172">
        <v>6</v>
      </c>
      <c r="H2946" s="175"/>
      <c r="I2946" s="57" t="str">
        <f t="shared" si="587"/>
        <v>Q1</v>
      </c>
      <c r="J2946" s="175" t="s">
        <v>2764</v>
      </c>
      <c r="K2946" s="175" t="s">
        <v>2761</v>
      </c>
      <c r="L2946" s="25" t="s">
        <v>2766</v>
      </c>
      <c r="M2946" s="16" t="s">
        <v>2763</v>
      </c>
      <c r="N2946" s="16">
        <v>1</v>
      </c>
      <c r="O2946" s="16"/>
      <c r="P2946" s="57" t="str">
        <f t="shared" si="588"/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2724</v>
      </c>
      <c r="W2946" s="16" t="s">
        <v>51</v>
      </c>
      <c r="X2946" s="34">
        <v>45300</v>
      </c>
      <c r="Y2946" s="176">
        <v>1.1599999999999999</v>
      </c>
      <c r="Z2946" s="26">
        <f t="shared" si="584"/>
        <v>45300</v>
      </c>
      <c r="AA2946" s="16">
        <v>1.23</v>
      </c>
      <c r="AB2946" s="35">
        <f t="shared" si="589"/>
        <v>48033.620689655174</v>
      </c>
      <c r="AC2946" s="27">
        <f t="shared" si="590"/>
        <v>7762.2331034482759</v>
      </c>
      <c r="AD2946" s="174">
        <v>0.16159999999999999</v>
      </c>
      <c r="AE2946" s="173">
        <f t="shared" si="591"/>
        <v>1</v>
      </c>
      <c r="AF2946" s="173" t="str">
        <f>IF(AND(COUNTIFS($J$18:J2946,J2946)=1,AE2946=1),1,"")</f>
        <v/>
      </c>
      <c r="AG2946" s="173" t="str">
        <f>IF(C2946="","",IF(AND(COUNTIFS($J$18:J2946,J2946)=1,C2946&lt;&gt;""),1,""))</f>
        <v/>
      </c>
      <c r="AH2946" s="173" t="str">
        <f>IF(G2946="","",IF(AND(COUNTIFS($J$18:J2946,J2946)=1,G2946&lt;&gt;""),1,""))</f>
        <v/>
      </c>
      <c r="AI2946" s="28">
        <f t="shared" si="592"/>
        <v>24398045.860453524</v>
      </c>
      <c r="AJ2946" s="28">
        <f t="shared" si="593"/>
        <v>3478417.4064663453</v>
      </c>
      <c r="AK2946" s="29">
        <f t="shared" si="594"/>
        <v>0.14256950849102498</v>
      </c>
      <c r="AL2946" s="25"/>
      <c r="AM2946" s="25"/>
      <c r="AN2946" s="25"/>
      <c r="AO2946" s="25"/>
      <c r="AP2946" s="45" t="str">
        <f t="shared" si="595"/>
        <v>20186</v>
      </c>
      <c r="AQ2946" s="45" t="str">
        <f t="shared" si="596"/>
        <v>20186RMB</v>
      </c>
    </row>
    <row r="2947" spans="1:43" s="15" customFormat="1">
      <c r="A2947" s="16" t="s">
        <v>28</v>
      </c>
      <c r="B2947" s="172">
        <v>2018</v>
      </c>
      <c r="C2947" s="172">
        <v>5</v>
      </c>
      <c r="D2947" s="57" t="str">
        <f t="shared" si="586"/>
        <v>Q1</v>
      </c>
      <c r="E2947" s="16" t="s">
        <v>28</v>
      </c>
      <c r="F2947" s="172">
        <v>2018</v>
      </c>
      <c r="G2947" s="172">
        <v>6</v>
      </c>
      <c r="H2947" s="175"/>
      <c r="I2947" s="57" t="str">
        <f t="shared" si="587"/>
        <v>Q1</v>
      </c>
      <c r="J2947" s="175" t="s">
        <v>2767</v>
      </c>
      <c r="K2947" s="175" t="s">
        <v>2853</v>
      </c>
      <c r="L2947" s="25" t="s">
        <v>2723</v>
      </c>
      <c r="M2947" s="16" t="s">
        <v>2545</v>
      </c>
      <c r="N2947" s="16">
        <v>4</v>
      </c>
      <c r="O2947" s="16"/>
      <c r="P2947" s="57" t="str">
        <f t="shared" si="588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76">
        <v>1</v>
      </c>
      <c r="Z2947" s="26">
        <f t="shared" si="584"/>
        <v>358000</v>
      </c>
      <c r="AA2947" s="16">
        <v>7.8</v>
      </c>
      <c r="AB2947" s="35">
        <f t="shared" si="589"/>
        <v>2792400</v>
      </c>
      <c r="AC2947" s="27">
        <f t="shared" si="590"/>
        <v>139620</v>
      </c>
      <c r="AD2947" s="174">
        <v>0.05</v>
      </c>
      <c r="AE2947" s="173">
        <f t="shared" si="591"/>
        <v>0</v>
      </c>
      <c r="AF2947" s="173" t="str">
        <f>IF(AND(COUNTIFS($J$18:J2947,J2947)=1,AE2947=1),1,"")</f>
        <v/>
      </c>
      <c r="AG2947" s="173">
        <f>IF(C2947="","",IF(AND(COUNTIFS($J$18:J2947,J2947)=1,C2947&lt;&gt;""),1,""))</f>
        <v>1</v>
      </c>
      <c r="AH2947" s="173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2">
        <v>2018</v>
      </c>
      <c r="C2948" s="172">
        <v>5</v>
      </c>
      <c r="D2948" s="57" t="str">
        <f t="shared" si="586"/>
        <v>Q1</v>
      </c>
      <c r="E2948" s="16" t="s">
        <v>28</v>
      </c>
      <c r="F2948" s="172">
        <v>2018</v>
      </c>
      <c r="G2948" s="172">
        <v>6</v>
      </c>
      <c r="H2948" s="175"/>
      <c r="I2948" s="57" t="str">
        <f t="shared" si="587"/>
        <v>Q1</v>
      </c>
      <c r="J2948" s="175" t="s">
        <v>2768</v>
      </c>
      <c r="K2948" s="175" t="s">
        <v>2853</v>
      </c>
      <c r="L2948" s="25" t="s">
        <v>2723</v>
      </c>
      <c r="M2948" s="16" t="s">
        <v>2545</v>
      </c>
      <c r="N2948" s="16">
        <v>1</v>
      </c>
      <c r="O2948" s="16"/>
      <c r="P2948" s="57" t="str">
        <f t="shared" si="588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76">
        <v>1</v>
      </c>
      <c r="Z2948" s="26">
        <f t="shared" si="584"/>
        <v>61800</v>
      </c>
      <c r="AA2948" s="16">
        <v>7.8</v>
      </c>
      <c r="AB2948" s="35">
        <f t="shared" si="589"/>
        <v>482040</v>
      </c>
      <c r="AC2948" s="27">
        <f t="shared" si="590"/>
        <v>25548.12</v>
      </c>
      <c r="AD2948" s="174">
        <v>5.2999999999999999E-2</v>
      </c>
      <c r="AE2948" s="173">
        <f t="shared" si="591"/>
        <v>0</v>
      </c>
      <c r="AF2948" s="173" t="str">
        <f>IF(AND(COUNTIFS($J$18:J2948,J2948)=1,AE2948=1),1,"")</f>
        <v/>
      </c>
      <c r="AG2948" s="173">
        <f>IF(C2948="","",IF(AND(COUNTIFS($J$18:J2948,J2948)=1,C2948&lt;&gt;""),1,""))</f>
        <v>1</v>
      </c>
      <c r="AH2948" s="173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2">
        <v>2018</v>
      </c>
      <c r="C2949" s="172">
        <v>5</v>
      </c>
      <c r="D2949" s="57" t="str">
        <f t="shared" si="586"/>
        <v>Q1</v>
      </c>
      <c r="E2949" s="16" t="s">
        <v>28</v>
      </c>
      <c r="F2949" s="172">
        <v>2018</v>
      </c>
      <c r="G2949" s="172">
        <v>6</v>
      </c>
      <c r="H2949" s="175"/>
      <c r="I2949" s="57" t="str">
        <f t="shared" si="587"/>
        <v>Q1</v>
      </c>
      <c r="J2949" s="175">
        <v>20180528</v>
      </c>
      <c r="K2949" s="175" t="s">
        <v>2769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8"/>
        <v>MAIN UNIT</v>
      </c>
      <c r="Q2949" s="16" t="s">
        <v>48</v>
      </c>
      <c r="R2949" s="16" t="s">
        <v>2770</v>
      </c>
      <c r="S2949" s="16" t="s">
        <v>38</v>
      </c>
      <c r="T2949" s="16" t="s">
        <v>1595</v>
      </c>
      <c r="U2949" s="16" t="s">
        <v>295</v>
      </c>
      <c r="V2949" s="16" t="s">
        <v>2771</v>
      </c>
      <c r="W2949" s="16" t="s">
        <v>51</v>
      </c>
      <c r="X2949" s="34">
        <v>33000</v>
      </c>
      <c r="Y2949" s="176">
        <v>1.1599999999999999</v>
      </c>
      <c r="Z2949" s="26">
        <f t="shared" si="584"/>
        <v>16500</v>
      </c>
      <c r="AA2949" s="16">
        <v>1.23</v>
      </c>
      <c r="AB2949" s="35">
        <f t="shared" si="589"/>
        <v>17495.689655172413</v>
      </c>
      <c r="AC2949" s="27">
        <f t="shared" si="590"/>
        <v>4053.751293103448</v>
      </c>
      <c r="AD2949" s="174">
        <v>0.23169999999999999</v>
      </c>
      <c r="AE2949" s="173">
        <f t="shared" si="591"/>
        <v>0</v>
      </c>
      <c r="AF2949" s="173" t="str">
        <f>IF(AND(COUNTIFS($J$18:J2949,J2949)=1,AE2949=1),1,"")</f>
        <v/>
      </c>
      <c r="AG2949" s="173">
        <f>IF(C2949="","",IF(AND(COUNTIFS($J$18:J2949,J2949)=1,C2949&lt;&gt;""),1,""))</f>
        <v>1</v>
      </c>
      <c r="AH2949" s="173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2">
        <v>2018</v>
      </c>
      <c r="C2950" s="172">
        <v>5</v>
      </c>
      <c r="D2950" s="57" t="str">
        <f t="shared" si="586"/>
        <v>Q1</v>
      </c>
      <c r="E2950" s="16" t="s">
        <v>28</v>
      </c>
      <c r="F2950" s="172">
        <v>2018</v>
      </c>
      <c r="G2950" s="172">
        <v>6</v>
      </c>
      <c r="H2950" s="175"/>
      <c r="I2950" s="57" t="str">
        <f t="shared" si="587"/>
        <v>Q1</v>
      </c>
      <c r="J2950" s="175">
        <v>20180528</v>
      </c>
      <c r="K2950" s="175" t="s">
        <v>2772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8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2773</v>
      </c>
      <c r="W2950" s="16" t="s">
        <v>51</v>
      </c>
      <c r="X2950" s="34">
        <v>33000</v>
      </c>
      <c r="Y2950" s="176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9"/>
        <v>17495.689655172413</v>
      </c>
      <c r="AC2950" s="27">
        <f t="shared" si="590"/>
        <v>4053.751293103448</v>
      </c>
      <c r="AD2950" s="174">
        <v>0.23169999999999999</v>
      </c>
      <c r="AE2950" s="173">
        <f t="shared" si="591"/>
        <v>0</v>
      </c>
      <c r="AF2950" s="173" t="str">
        <f>IF(AND(COUNTIFS($J$18:J2950,J2950)=1,AE2950=1),1,"")</f>
        <v/>
      </c>
      <c r="AG2950" s="173" t="str">
        <f>IF(C2950="","",IF(AND(COUNTIFS($J$18:J2950,J2950)=1,C2950&lt;&gt;""),1,""))</f>
        <v/>
      </c>
      <c r="AH2950" s="173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2">
        <v>2018</v>
      </c>
      <c r="C2951" s="172">
        <v>5</v>
      </c>
      <c r="D2951" s="57" t="str">
        <f t="shared" si="586"/>
        <v>Q1</v>
      </c>
      <c r="E2951" s="16" t="s">
        <v>28</v>
      </c>
      <c r="F2951" s="172">
        <v>2018</v>
      </c>
      <c r="G2951" s="172">
        <v>5</v>
      </c>
      <c r="H2951" s="175"/>
      <c r="I2951" s="57" t="str">
        <f t="shared" si="587"/>
        <v>Q1</v>
      </c>
      <c r="J2951" s="175" t="s">
        <v>2774</v>
      </c>
      <c r="K2951" s="175" t="s">
        <v>2775</v>
      </c>
      <c r="L2951" s="25" t="s">
        <v>2776</v>
      </c>
      <c r="M2951" s="16" t="s">
        <v>2777</v>
      </c>
      <c r="N2951" s="16">
        <v>2</v>
      </c>
      <c r="O2951" s="16"/>
      <c r="P2951" s="57" t="str">
        <f t="shared" si="588"/>
        <v>MAIN UNIT</v>
      </c>
      <c r="Q2951" s="16" t="s">
        <v>2737</v>
      </c>
      <c r="R2951" s="16" t="s">
        <v>1991</v>
      </c>
      <c r="S2951" s="16" t="s">
        <v>36</v>
      </c>
      <c r="T2951" s="16"/>
      <c r="U2951" s="16" t="s">
        <v>66</v>
      </c>
      <c r="V2951" s="16" t="s">
        <v>2778</v>
      </c>
      <c r="W2951" s="16" t="s">
        <v>51</v>
      </c>
      <c r="X2951" s="34">
        <v>348406.5</v>
      </c>
      <c r="Y2951" s="176">
        <v>1.1599999999999999</v>
      </c>
      <c r="Z2951" s="26">
        <f t="shared" si="597"/>
        <v>696813</v>
      </c>
      <c r="AA2951" s="16">
        <v>1.23</v>
      </c>
      <c r="AB2951" s="35">
        <f t="shared" si="589"/>
        <v>738862.06034482759</v>
      </c>
      <c r="AC2951" s="27">
        <f t="shared" si="590"/>
        <v>150949.51892844829</v>
      </c>
      <c r="AD2951" s="174">
        <v>0.20430000000000001</v>
      </c>
      <c r="AE2951" s="173">
        <f t="shared" si="591"/>
        <v>0</v>
      </c>
      <c r="AF2951" s="173" t="str">
        <f>IF(AND(COUNTIFS($J$18:J2951,J2951)=1,AE2951=1),1,"")</f>
        <v/>
      </c>
      <c r="AG2951" s="173">
        <f>IF(C2951="","",IF(AND(COUNTIFS($J$18:J2951,J2951)=1,C2951&lt;&gt;""),1,""))</f>
        <v>1</v>
      </c>
      <c r="AH2951" s="173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2779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2">
        <v>2018</v>
      </c>
      <c r="C2952" s="172">
        <v>11</v>
      </c>
      <c r="D2952" s="57" t="str">
        <f t="shared" si="586"/>
        <v>Q3</v>
      </c>
      <c r="E2952" s="16" t="s">
        <v>28</v>
      </c>
      <c r="F2952" s="172">
        <v>2018</v>
      </c>
      <c r="G2952" s="172">
        <v>12</v>
      </c>
      <c r="H2952" s="175"/>
      <c r="I2952" s="57" t="str">
        <f t="shared" si="587"/>
        <v>Q3</v>
      </c>
      <c r="J2952" s="175" t="s">
        <v>2780</v>
      </c>
      <c r="K2952" s="175" t="s">
        <v>2781</v>
      </c>
      <c r="L2952" s="25" t="s">
        <v>2782</v>
      </c>
      <c r="M2952" s="16" t="s">
        <v>2777</v>
      </c>
      <c r="N2952" s="16">
        <v>1</v>
      </c>
      <c r="O2952" s="16"/>
      <c r="P2952" s="57" t="str">
        <f t="shared" si="588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2773</v>
      </c>
      <c r="W2952" s="16" t="s">
        <v>51</v>
      </c>
      <c r="X2952" s="34">
        <v>445000</v>
      </c>
      <c r="Y2952" s="176">
        <v>1.1599999999999999</v>
      </c>
      <c r="Z2952" s="26">
        <f t="shared" si="597"/>
        <v>445000</v>
      </c>
      <c r="AA2952" s="16">
        <v>1.125</v>
      </c>
      <c r="AB2952" s="35">
        <f t="shared" si="589"/>
        <v>431573.27586206904</v>
      </c>
      <c r="AC2952" s="27">
        <f t="shared" si="590"/>
        <v>78632.650862068986</v>
      </c>
      <c r="AD2952" s="174">
        <v>0.1822</v>
      </c>
      <c r="AE2952" s="173">
        <f t="shared" si="591"/>
        <v>0</v>
      </c>
      <c r="AF2952" s="173" t="str">
        <f>IF(AND(COUNTIFS($J$18:J2952,J2952)=1,AE2952=1),1,"")</f>
        <v/>
      </c>
      <c r="AG2952" s="173">
        <f>IF(C2952="","",IF(AND(COUNTIFS($J$18:J2952,J2952)=1,C2952&lt;&gt;""),1,""))</f>
        <v>1</v>
      </c>
      <c r="AH2952" s="173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2">
        <v>2018</v>
      </c>
      <c r="C2953" s="172">
        <v>11</v>
      </c>
      <c r="D2953" s="57" t="str">
        <f t="shared" si="586"/>
        <v>Q3</v>
      </c>
      <c r="E2953" s="16" t="s">
        <v>28</v>
      </c>
      <c r="F2953" s="172">
        <v>2018</v>
      </c>
      <c r="G2953" s="172">
        <v>12</v>
      </c>
      <c r="H2953" s="175"/>
      <c r="I2953" s="57" t="str">
        <f t="shared" si="587"/>
        <v>Q3</v>
      </c>
      <c r="J2953" s="175" t="s">
        <v>2783</v>
      </c>
      <c r="K2953" s="175" t="s">
        <v>2784</v>
      </c>
      <c r="L2953" s="25" t="s">
        <v>2733</v>
      </c>
      <c r="M2953" s="16" t="s">
        <v>2545</v>
      </c>
      <c r="N2953" s="16">
        <v>1</v>
      </c>
      <c r="O2953" s="16"/>
      <c r="P2953" s="57" t="str">
        <f t="shared" si="588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2724</v>
      </c>
      <c r="W2953" s="16" t="s">
        <v>51</v>
      </c>
      <c r="X2953" s="34">
        <v>310000</v>
      </c>
      <c r="Y2953" s="176">
        <v>1.1599999999999999</v>
      </c>
      <c r="Z2953" s="26">
        <f t="shared" si="597"/>
        <v>310000</v>
      </c>
      <c r="AA2953" s="16">
        <v>1.125</v>
      </c>
      <c r="AB2953" s="35">
        <f t="shared" si="589"/>
        <v>300646.55172413797</v>
      </c>
      <c r="AC2953" s="27">
        <f t="shared" si="590"/>
        <v>56010.452586206899</v>
      </c>
      <c r="AD2953" s="174">
        <v>0.18629999999999999</v>
      </c>
      <c r="AE2953" s="173">
        <f t="shared" si="591"/>
        <v>0</v>
      </c>
      <c r="AF2953" s="173" t="str">
        <f>IF(AND(COUNTIFS($J$18:J2953,J2953)=1,AE2953=1),1,"")</f>
        <v/>
      </c>
      <c r="AG2953" s="173">
        <f>IF(C2953="","",IF(AND(COUNTIFS($J$18:J2953,J2953)=1,C2953&lt;&gt;""),1,""))</f>
        <v>1</v>
      </c>
      <c r="AH2953" s="173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2">
        <v>2018</v>
      </c>
      <c r="C2954" s="172">
        <v>11</v>
      </c>
      <c r="D2954" s="57" t="str">
        <f t="shared" si="586"/>
        <v>Q3</v>
      </c>
      <c r="E2954" s="16" t="s">
        <v>28</v>
      </c>
      <c r="F2954" s="172">
        <v>2018</v>
      </c>
      <c r="G2954" s="172">
        <v>12</v>
      </c>
      <c r="H2954" s="175"/>
      <c r="I2954" s="57" t="str">
        <f t="shared" si="587"/>
        <v>Q3</v>
      </c>
      <c r="J2954" s="175" t="s">
        <v>2785</v>
      </c>
      <c r="K2954" s="175" t="s">
        <v>3181</v>
      </c>
      <c r="L2954" s="25" t="s">
        <v>2786</v>
      </c>
      <c r="M2954" s="16" t="s">
        <v>2545</v>
      </c>
      <c r="N2954" s="16">
        <v>1</v>
      </c>
      <c r="O2954" s="16"/>
      <c r="P2954" s="57" t="str">
        <f t="shared" si="588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76">
        <v>1.1599999999999999</v>
      </c>
      <c r="Z2954" s="26">
        <f t="shared" si="597"/>
        <v>441196</v>
      </c>
      <c r="AA2954" s="16">
        <v>1.125</v>
      </c>
      <c r="AB2954" s="35">
        <f t="shared" si="589"/>
        <v>427884.05172413797</v>
      </c>
      <c r="AC2954" s="27">
        <f t="shared" si="590"/>
        <v>33760.051681034485</v>
      </c>
      <c r="AD2954" s="174">
        <v>7.8899999999999998E-2</v>
      </c>
      <c r="AE2954" s="173">
        <f t="shared" si="591"/>
        <v>0</v>
      </c>
      <c r="AF2954" s="173" t="str">
        <f>IF(AND(COUNTIFS($J$18:J2954,J2954)=1,AE2954=1),1,"")</f>
        <v/>
      </c>
      <c r="AG2954" s="173">
        <f>IF(C2954="","",IF(AND(COUNTIFS($J$18:J2954,J2954)=1,C2954&lt;&gt;""),1,""))</f>
        <v>1</v>
      </c>
      <c r="AH2954" s="173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2">
        <v>2018</v>
      </c>
      <c r="C2955" s="172">
        <v>10</v>
      </c>
      <c r="D2955" s="57" t="str">
        <f t="shared" si="586"/>
        <v>Q3</v>
      </c>
      <c r="E2955" s="16" t="s">
        <v>28</v>
      </c>
      <c r="F2955" s="172">
        <v>2018</v>
      </c>
      <c r="G2955" s="172">
        <v>12</v>
      </c>
      <c r="H2955" s="175"/>
      <c r="I2955" s="57" t="str">
        <f t="shared" si="587"/>
        <v>Q3</v>
      </c>
      <c r="J2955" s="175" t="s">
        <v>476</v>
      </c>
      <c r="K2955" s="175" t="s">
        <v>477</v>
      </c>
      <c r="L2955" s="25" t="s">
        <v>2725</v>
      </c>
      <c r="M2955" s="16" t="s">
        <v>47</v>
      </c>
      <c r="N2955" s="16">
        <v>1</v>
      </c>
      <c r="O2955" s="16"/>
      <c r="P2955" s="57" t="str">
        <f t="shared" si="588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76">
        <v>1.1599999999999999</v>
      </c>
      <c r="Z2955" s="26">
        <f t="shared" si="597"/>
        <v>532300</v>
      </c>
      <c r="AA2955" s="16">
        <v>1.125</v>
      </c>
      <c r="AB2955" s="35">
        <f t="shared" si="589"/>
        <v>516239.22413793101</v>
      </c>
      <c r="AC2955" s="27">
        <f t="shared" si="590"/>
        <v>57767.169181034478</v>
      </c>
      <c r="AD2955" s="174">
        <v>0.1119</v>
      </c>
      <c r="AE2955" s="173">
        <f t="shared" si="591"/>
        <v>0</v>
      </c>
      <c r="AF2955" s="173" t="str">
        <f>IF(AND(COUNTIFS($J$18:J2955,J2955)=1,AE2955=1),1,"")</f>
        <v/>
      </c>
      <c r="AG2955" s="173" t="str">
        <f>IF(C2955="","",IF(AND(COUNTIFS($J$18:J2955,J2955)=1,C2955&lt;&gt;""),1,""))</f>
        <v/>
      </c>
      <c r="AH2955" s="173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2">
        <v>2018</v>
      </c>
      <c r="C2956" s="172">
        <v>10</v>
      </c>
      <c r="D2956" s="57" t="str">
        <f t="shared" si="586"/>
        <v>Q3</v>
      </c>
      <c r="E2956" s="16" t="s">
        <v>28</v>
      </c>
      <c r="F2956" s="172">
        <v>2018</v>
      </c>
      <c r="G2956" s="172">
        <v>12</v>
      </c>
      <c r="H2956" s="175"/>
      <c r="I2956" s="57" t="str">
        <f t="shared" si="587"/>
        <v>Q3</v>
      </c>
      <c r="J2956" s="175" t="s">
        <v>476</v>
      </c>
      <c r="K2956" s="175" t="s">
        <v>477</v>
      </c>
      <c r="L2956" s="25" t="s">
        <v>2733</v>
      </c>
      <c r="M2956" s="16" t="s">
        <v>2545</v>
      </c>
      <c r="N2956" s="16">
        <v>1</v>
      </c>
      <c r="O2956" s="16"/>
      <c r="P2956" s="57" t="str">
        <f t="shared" si="588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76">
        <v>1.1599999999999999</v>
      </c>
      <c r="Z2956" s="26">
        <f t="shared" si="597"/>
        <v>420000</v>
      </c>
      <c r="AA2956" s="16">
        <v>1.125</v>
      </c>
      <c r="AB2956" s="35">
        <f t="shared" si="589"/>
        <v>407327.58620689658</v>
      </c>
      <c r="AC2956" s="27">
        <f t="shared" si="590"/>
        <v>45579.956896551725</v>
      </c>
      <c r="AD2956" s="174">
        <v>0.1119</v>
      </c>
      <c r="AE2956" s="173">
        <f t="shared" si="591"/>
        <v>0</v>
      </c>
      <c r="AF2956" s="173" t="str">
        <f>IF(AND(COUNTIFS($J$18:J2956,J2956)=1,AE2956=1),1,"")</f>
        <v/>
      </c>
      <c r="AG2956" s="173" t="str">
        <f>IF(C2956="","",IF(AND(COUNTIFS($J$18:J2956,J2956)=1,C2956&lt;&gt;""),1,""))</f>
        <v/>
      </c>
      <c r="AH2956" s="173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2">
        <v>2018</v>
      </c>
      <c r="C2957" s="172">
        <v>9</v>
      </c>
      <c r="D2957" s="57" t="str">
        <f t="shared" si="586"/>
        <v>Q2</v>
      </c>
      <c r="E2957" s="16" t="s">
        <v>28</v>
      </c>
      <c r="F2957" s="172">
        <v>2018</v>
      </c>
      <c r="G2957" s="172">
        <v>11</v>
      </c>
      <c r="H2957" s="175"/>
      <c r="I2957" s="57" t="str">
        <f t="shared" si="587"/>
        <v>Q3</v>
      </c>
      <c r="J2957" s="175" t="s">
        <v>2787</v>
      </c>
      <c r="K2957" s="175" t="s">
        <v>2788</v>
      </c>
      <c r="L2957" s="25" t="s">
        <v>2789</v>
      </c>
      <c r="M2957" s="16" t="s">
        <v>2545</v>
      </c>
      <c r="N2957" s="16">
        <v>1</v>
      </c>
      <c r="O2957" s="16"/>
      <c r="P2957" s="57" t="str">
        <f t="shared" si="588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2724</v>
      </c>
      <c r="W2957" s="16" t="s">
        <v>2444</v>
      </c>
      <c r="X2957" s="34">
        <v>420000</v>
      </c>
      <c r="Y2957" s="176">
        <v>1</v>
      </c>
      <c r="Z2957" s="26">
        <f t="shared" si="597"/>
        <v>420000</v>
      </c>
      <c r="AA2957" s="16">
        <v>1</v>
      </c>
      <c r="AB2957" s="35">
        <f t="shared" si="589"/>
        <v>420000</v>
      </c>
      <c r="AC2957" s="27">
        <f t="shared" si="590"/>
        <v>73080</v>
      </c>
      <c r="AD2957" s="174">
        <v>0.17399999999999999</v>
      </c>
      <c r="AE2957" s="173">
        <f t="shared" si="591"/>
        <v>1</v>
      </c>
      <c r="AF2957" s="173">
        <f>IF(AND(COUNTIFS($J$18:J2957,J2957)=1,AE2957=1),1,"")</f>
        <v>1</v>
      </c>
      <c r="AG2957" s="173">
        <f>IF(C2957="","",IF(AND(COUNTIFS($J$18:J2957,J2957)=1,C2957&lt;&gt;""),1,""))</f>
        <v>1</v>
      </c>
      <c r="AH2957" s="173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2">
        <v>2018</v>
      </c>
      <c r="C2958" s="172">
        <v>9</v>
      </c>
      <c r="D2958" s="57" t="str">
        <f t="shared" si="586"/>
        <v>Q2</v>
      </c>
      <c r="E2958" s="16" t="s">
        <v>28</v>
      </c>
      <c r="F2958" s="172">
        <v>2018</v>
      </c>
      <c r="G2958" s="172">
        <v>11</v>
      </c>
      <c r="H2958" s="175"/>
      <c r="I2958" s="57" t="str">
        <f t="shared" si="587"/>
        <v>Q3</v>
      </c>
      <c r="J2958" s="175" t="s">
        <v>2790</v>
      </c>
      <c r="K2958" s="175" t="s">
        <v>3182</v>
      </c>
      <c r="L2958" s="25" t="s">
        <v>2776</v>
      </c>
      <c r="M2958" s="16" t="s">
        <v>2777</v>
      </c>
      <c r="N2958" s="16">
        <v>1</v>
      </c>
      <c r="O2958" s="16"/>
      <c r="P2958" s="57" t="str">
        <f t="shared" si="588"/>
        <v>MAIN UNIT</v>
      </c>
      <c r="Q2958" s="16" t="s">
        <v>2737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2778</v>
      </c>
      <c r="W2958" s="16" t="s">
        <v>51</v>
      </c>
      <c r="X2958" s="34">
        <v>449000</v>
      </c>
      <c r="Y2958" s="176">
        <v>1.1599999999999999</v>
      </c>
      <c r="Z2958" s="26">
        <f t="shared" si="597"/>
        <v>449000</v>
      </c>
      <c r="AA2958" s="16">
        <v>1.125</v>
      </c>
      <c r="AB2958" s="35">
        <f t="shared" si="589"/>
        <v>435452.58620689658</v>
      </c>
      <c r="AC2958" s="27">
        <f t="shared" si="590"/>
        <v>52254.310344827587</v>
      </c>
      <c r="AD2958" s="174">
        <v>0.12</v>
      </c>
      <c r="AE2958" s="173">
        <f t="shared" si="591"/>
        <v>0</v>
      </c>
      <c r="AF2958" s="173" t="str">
        <f>IF(AND(COUNTIFS($J$18:J2958,J2958)=1,AE2958=1),1,"")</f>
        <v/>
      </c>
      <c r="AG2958" s="173">
        <f>IF(C2958="","",IF(AND(COUNTIFS($J$18:J2958,J2958)=1,C2958&lt;&gt;""),1,""))</f>
        <v>1</v>
      </c>
      <c r="AH2958" s="173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2">
        <v>2018</v>
      </c>
      <c r="C2959" s="172">
        <v>9</v>
      </c>
      <c r="D2959" s="57" t="str">
        <f t="shared" si="586"/>
        <v>Q2</v>
      </c>
      <c r="E2959" s="16" t="s">
        <v>28</v>
      </c>
      <c r="F2959" s="172">
        <v>2018</v>
      </c>
      <c r="G2959" s="172">
        <v>9</v>
      </c>
      <c r="H2959" s="175"/>
      <c r="I2959" s="57" t="str">
        <f t="shared" si="587"/>
        <v>Q2</v>
      </c>
      <c r="J2959" s="175" t="s">
        <v>2790</v>
      </c>
      <c r="K2959" s="175" t="s">
        <v>3182</v>
      </c>
      <c r="L2959" s="25" t="s">
        <v>2776</v>
      </c>
      <c r="M2959" s="16" t="s">
        <v>2777</v>
      </c>
      <c r="N2959" s="16">
        <v>1</v>
      </c>
      <c r="O2959" s="16"/>
      <c r="P2959" s="57" t="str">
        <f t="shared" si="588"/>
        <v>MAIN UNIT</v>
      </c>
      <c r="Q2959" s="16" t="s">
        <v>2737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2778</v>
      </c>
      <c r="W2959" s="16" t="s">
        <v>51</v>
      </c>
      <c r="X2959" s="34">
        <v>449000</v>
      </c>
      <c r="Y2959" s="178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89"/>
        <v>456946.90265486727</v>
      </c>
      <c r="AC2959" s="27">
        <f t="shared" si="590"/>
        <v>54833.628318584073</v>
      </c>
      <c r="AD2959" s="174">
        <v>0.12</v>
      </c>
      <c r="AE2959" s="173">
        <f t="shared" si="591"/>
        <v>0</v>
      </c>
      <c r="AF2959" s="173" t="str">
        <f>IF(AND(COUNTIFS($J$18:J2959,J2959)=1,AE2959=1),1,"")</f>
        <v/>
      </c>
      <c r="AG2959" s="173" t="str">
        <f>IF(C2959="","",IF(AND(COUNTIFS($J$18:J2959,J2959)=1,C2959&lt;&gt;""),1,""))</f>
        <v/>
      </c>
      <c r="AH2959" s="173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2">
        <v>2018</v>
      </c>
      <c r="C2960" s="172">
        <v>11</v>
      </c>
      <c r="D2960" s="57" t="str">
        <f t="shared" si="586"/>
        <v>Q3</v>
      </c>
      <c r="E2960" s="16" t="s">
        <v>28</v>
      </c>
      <c r="F2960" s="172">
        <v>2019</v>
      </c>
      <c r="G2960" s="172">
        <v>1</v>
      </c>
      <c r="H2960" s="175"/>
      <c r="I2960" s="57" t="str">
        <f t="shared" si="587"/>
        <v>Q4</v>
      </c>
      <c r="J2960" s="175" t="s">
        <v>2791</v>
      </c>
      <c r="K2960" s="175" t="s">
        <v>485</v>
      </c>
      <c r="L2960" s="25" t="s">
        <v>2725</v>
      </c>
      <c r="M2960" s="16" t="s">
        <v>47</v>
      </c>
      <c r="N2960" s="16">
        <v>1</v>
      </c>
      <c r="O2960" s="16"/>
      <c r="P2960" s="57" t="str">
        <f t="shared" si="588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76">
        <v>1.1599999999999999</v>
      </c>
      <c r="Z2960" s="26">
        <f t="shared" si="597"/>
        <v>570624</v>
      </c>
      <c r="AA2960" s="16">
        <v>1.125</v>
      </c>
      <c r="AB2960" s="35">
        <f t="shared" si="589"/>
        <v>553406.89655172417</v>
      </c>
      <c r="AC2960" s="27">
        <f t="shared" si="590"/>
        <v>97897.680000000008</v>
      </c>
      <c r="AD2960" s="174">
        <v>0.1769</v>
      </c>
      <c r="AE2960" s="173">
        <f t="shared" si="591"/>
        <v>0</v>
      </c>
      <c r="AF2960" s="173" t="str">
        <f>IF(AND(COUNTIFS($J$18:J2960,J2960)=1,AE2960=1),1,"")</f>
        <v/>
      </c>
      <c r="AG2960" s="173">
        <f>IF(C2960="","",IF(AND(COUNTIFS($J$18:J2960,J2960)=1,C2960&lt;&gt;""),1,""))</f>
        <v>1</v>
      </c>
      <c r="AH2960" s="173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2">
        <v>2018</v>
      </c>
      <c r="C2961" s="172">
        <v>10</v>
      </c>
      <c r="D2961" s="57" t="str">
        <f t="shared" si="586"/>
        <v>Q3</v>
      </c>
      <c r="E2961" s="16" t="s">
        <v>28</v>
      </c>
      <c r="F2961" s="172">
        <v>2019</v>
      </c>
      <c r="G2961" s="172">
        <v>1</v>
      </c>
      <c r="H2961" s="175"/>
      <c r="I2961" s="57" t="str">
        <f t="shared" si="587"/>
        <v>Q4</v>
      </c>
      <c r="J2961" s="175" t="s">
        <v>2792</v>
      </c>
      <c r="K2961" s="175" t="s">
        <v>2793</v>
      </c>
      <c r="L2961" s="25" t="s">
        <v>2782</v>
      </c>
      <c r="M2961" s="16" t="s">
        <v>2777</v>
      </c>
      <c r="N2961" s="16">
        <v>1</v>
      </c>
      <c r="O2961" s="16"/>
      <c r="P2961" s="57" t="str">
        <f t="shared" si="588"/>
        <v>MAIN UNIT</v>
      </c>
      <c r="Q2961" s="16" t="s">
        <v>48</v>
      </c>
      <c r="R2961" s="16" t="s">
        <v>1991</v>
      </c>
      <c r="S2961" s="16" t="s">
        <v>36</v>
      </c>
      <c r="T2961" s="16" t="s">
        <v>2794</v>
      </c>
      <c r="U2961" s="16" t="s">
        <v>66</v>
      </c>
      <c r="V2961" s="16" t="s">
        <v>2773</v>
      </c>
      <c r="W2961" s="16" t="s">
        <v>51</v>
      </c>
      <c r="X2961" s="34">
        <v>380000</v>
      </c>
      <c r="Y2961" s="176">
        <v>1.1599999999999999</v>
      </c>
      <c r="Z2961" s="26">
        <f t="shared" si="597"/>
        <v>380000</v>
      </c>
      <c r="AA2961" s="16">
        <v>1.125</v>
      </c>
      <c r="AB2961" s="35">
        <f t="shared" si="589"/>
        <v>368534.48275862075</v>
      </c>
      <c r="AC2961" s="27">
        <f t="shared" si="590"/>
        <v>44224.137931034486</v>
      </c>
      <c r="AD2961" s="174">
        <v>0.12</v>
      </c>
      <c r="AE2961" s="173">
        <f t="shared" si="591"/>
        <v>0</v>
      </c>
      <c r="AF2961" s="173" t="str">
        <f>IF(AND(COUNTIFS($J$18:J2961,J2961)=1,AE2961=1),1,"")</f>
        <v/>
      </c>
      <c r="AG2961" s="173">
        <f>IF(C2961="","",IF(AND(COUNTIFS($J$18:J2961,J2961)=1,C2961&lt;&gt;""),1,""))</f>
        <v>1</v>
      </c>
      <c r="AH2961" s="173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2">
        <v>2019</v>
      </c>
      <c r="C2962" s="172">
        <v>3</v>
      </c>
      <c r="D2962" s="57" t="str">
        <f t="shared" si="586"/>
        <v>Q4</v>
      </c>
      <c r="E2962" s="16" t="s">
        <v>34</v>
      </c>
      <c r="F2962" s="172">
        <v>2019</v>
      </c>
      <c r="G2962" s="172">
        <v>4</v>
      </c>
      <c r="H2962" s="175"/>
      <c r="I2962" s="57" t="str">
        <f t="shared" si="587"/>
        <v>Q1</v>
      </c>
      <c r="J2962" s="175" t="s">
        <v>616</v>
      </c>
      <c r="K2962" s="175" t="s">
        <v>3142</v>
      </c>
      <c r="L2962" s="25" t="s">
        <v>2733</v>
      </c>
      <c r="M2962" s="16" t="s">
        <v>2545</v>
      </c>
      <c r="N2962" s="16">
        <v>1</v>
      </c>
      <c r="O2962" s="16"/>
      <c r="P2962" s="57" t="str">
        <f t="shared" si="588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76">
        <v>1.1299999999999999</v>
      </c>
      <c r="Z2962" s="26">
        <f t="shared" si="597"/>
        <v>292241.38</v>
      </c>
      <c r="AA2962" s="16">
        <v>1.1599999999999999</v>
      </c>
      <c r="AB2962" s="35">
        <f t="shared" si="589"/>
        <v>300000.00070796459</v>
      </c>
      <c r="AC2962" s="27">
        <f t="shared" si="590"/>
        <v>50250.000118584074</v>
      </c>
      <c r="AD2962" s="174">
        <v>0.16750000000000001</v>
      </c>
      <c r="AE2962" s="173">
        <f t="shared" si="591"/>
        <v>1</v>
      </c>
      <c r="AF2962" s="173" t="str">
        <f>IF(AND(COUNTIFS($J$18:J2962,J2962)=1,AE2962=1),1,"")</f>
        <v/>
      </c>
      <c r="AG2962" s="173" t="str">
        <f>IF(C2962="","",IF(AND(COUNTIFS($J$18:J2962,J2962)=1,C2962&lt;&gt;""),1,""))</f>
        <v/>
      </c>
      <c r="AH2962" s="173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2">
        <v>2019</v>
      </c>
      <c r="C2963" s="172">
        <v>3</v>
      </c>
      <c r="D2963" s="57" t="str">
        <f t="shared" si="586"/>
        <v>Q4</v>
      </c>
      <c r="E2963" s="16" t="s">
        <v>34</v>
      </c>
      <c r="F2963" s="172">
        <v>2019</v>
      </c>
      <c r="G2963" s="172">
        <v>4</v>
      </c>
      <c r="H2963" s="175"/>
      <c r="I2963" s="57" t="str">
        <f t="shared" si="587"/>
        <v>Q1</v>
      </c>
      <c r="J2963" s="175" t="s">
        <v>2795</v>
      </c>
      <c r="K2963" s="175" t="s">
        <v>2796</v>
      </c>
      <c r="L2963" s="25" t="s">
        <v>2782</v>
      </c>
      <c r="M2963" s="16" t="s">
        <v>2777</v>
      </c>
      <c r="N2963" s="16">
        <v>1</v>
      </c>
      <c r="O2963" s="16"/>
      <c r="P2963" s="57" t="str">
        <f t="shared" si="588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2773</v>
      </c>
      <c r="W2963" s="16" t="s">
        <v>51</v>
      </c>
      <c r="X2963" s="34">
        <v>370172</v>
      </c>
      <c r="Y2963" s="176">
        <v>1.1299999999999999</v>
      </c>
      <c r="Z2963" s="26">
        <f t="shared" si="597"/>
        <v>370172</v>
      </c>
      <c r="AA2963" s="16">
        <v>1.1599999999999999</v>
      </c>
      <c r="AB2963" s="35">
        <f t="shared" si="589"/>
        <v>379999.57522123895</v>
      </c>
      <c r="AC2963" s="27">
        <f t="shared" si="590"/>
        <v>62205.930463716817</v>
      </c>
      <c r="AD2963" s="174">
        <v>0.16370000000000001</v>
      </c>
      <c r="AE2963" s="173">
        <f t="shared" si="591"/>
        <v>1</v>
      </c>
      <c r="AF2963" s="173">
        <f>IF(AND(COUNTIFS($J$18:J2963,J2963)=1,AE2963=1),1,"")</f>
        <v>1</v>
      </c>
      <c r="AG2963" s="173">
        <f>IF(C2963="","",IF(AND(COUNTIFS($J$18:J2963,J2963)=1,C2963&lt;&gt;""),1,""))</f>
        <v>1</v>
      </c>
      <c r="AH2963" s="173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2">
        <v>2019</v>
      </c>
      <c r="C2964" s="172">
        <v>11</v>
      </c>
      <c r="D2964" s="57" t="str">
        <f t="shared" si="586"/>
        <v>Q3</v>
      </c>
      <c r="E2964" s="16" t="s">
        <v>34</v>
      </c>
      <c r="F2964" s="172">
        <v>2019</v>
      </c>
      <c r="G2964" s="172">
        <v>12</v>
      </c>
      <c r="H2964" s="175"/>
      <c r="I2964" s="57" t="str">
        <f t="shared" si="587"/>
        <v>Q3</v>
      </c>
      <c r="J2964" s="175" t="s">
        <v>2797</v>
      </c>
      <c r="K2964" s="175" t="s">
        <v>2798</v>
      </c>
      <c r="L2964" s="25" t="s">
        <v>2733</v>
      </c>
      <c r="M2964" s="16" t="s">
        <v>2545</v>
      </c>
      <c r="N2964" s="16">
        <v>1</v>
      </c>
      <c r="O2964" s="16"/>
      <c r="P2964" s="57" t="str">
        <f t="shared" si="588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2799</v>
      </c>
      <c r="W2964" s="16" t="s">
        <v>849</v>
      </c>
      <c r="X2964" s="34">
        <v>50000</v>
      </c>
      <c r="Y2964" s="176">
        <v>1</v>
      </c>
      <c r="Z2964" s="26">
        <f t="shared" si="597"/>
        <v>50000</v>
      </c>
      <c r="AA2964" s="16">
        <v>7.8</v>
      </c>
      <c r="AB2964" s="35">
        <f t="shared" si="589"/>
        <v>390000</v>
      </c>
      <c r="AC2964" s="27">
        <f t="shared" si="590"/>
        <v>92352</v>
      </c>
      <c r="AD2964" s="174">
        <v>0.23680000000000001</v>
      </c>
      <c r="AE2964" s="173">
        <f t="shared" si="591"/>
        <v>1</v>
      </c>
      <c r="AF2964" s="173">
        <f>IF(AND(COUNTIFS($J$18:J2964,J2964)=1,AE2964=1),1,"")</f>
        <v>1</v>
      </c>
      <c r="AG2964" s="173">
        <f>IF(C2964="","",IF(AND(COUNTIFS($J$18:J2964,J2964)=1,C2964&lt;&gt;""),1,""))</f>
        <v>1</v>
      </c>
      <c r="AH2964" s="173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2">
        <v>2019</v>
      </c>
      <c r="C2965" s="172">
        <v>11</v>
      </c>
      <c r="D2965" s="57" t="str">
        <f t="shared" si="586"/>
        <v>Q3</v>
      </c>
      <c r="E2965" s="16" t="s">
        <v>34</v>
      </c>
      <c r="F2965" s="172">
        <v>2019</v>
      </c>
      <c r="G2965" s="172">
        <v>12</v>
      </c>
      <c r="H2965" s="175"/>
      <c r="I2965" s="57" t="str">
        <f t="shared" si="587"/>
        <v>Q3</v>
      </c>
      <c r="J2965" s="175" t="s">
        <v>2800</v>
      </c>
      <c r="K2965" s="175" t="s">
        <v>2801</v>
      </c>
      <c r="L2965" s="25" t="s">
        <v>2733</v>
      </c>
      <c r="M2965" s="16" t="s">
        <v>2545</v>
      </c>
      <c r="N2965" s="16">
        <v>1</v>
      </c>
      <c r="O2965" s="16"/>
      <c r="P2965" s="57" t="str">
        <f t="shared" si="588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2740</v>
      </c>
      <c r="W2965" s="16" t="s">
        <v>51</v>
      </c>
      <c r="X2965" s="34">
        <v>260000</v>
      </c>
      <c r="Y2965" s="176">
        <v>1.1299999999999999</v>
      </c>
      <c r="Z2965" s="26">
        <f t="shared" si="597"/>
        <v>260000</v>
      </c>
      <c r="AA2965" s="16">
        <v>1.1100000000000001</v>
      </c>
      <c r="AB2965" s="35">
        <f t="shared" si="589"/>
        <v>255398.23008849562</v>
      </c>
      <c r="AC2965" s="27">
        <f t="shared" si="590"/>
        <v>37390.300884955759</v>
      </c>
      <c r="AD2965" s="174">
        <v>0.1464</v>
      </c>
      <c r="AE2965" s="173">
        <f t="shared" si="591"/>
        <v>0</v>
      </c>
      <c r="AF2965" s="173" t="str">
        <f>IF(AND(COUNTIFS($J$18:J2965,J2965)=1,AE2965=1),1,"")</f>
        <v/>
      </c>
      <c r="AG2965" s="173">
        <f>IF(C2965="","",IF(AND(COUNTIFS($J$18:J2965,J2965)=1,C2965&lt;&gt;""),1,""))</f>
        <v>1</v>
      </c>
      <c r="AH2965" s="173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2">
        <v>2019</v>
      </c>
      <c r="C2966" s="172">
        <v>10</v>
      </c>
      <c r="D2966" s="57" t="str">
        <f t="shared" si="586"/>
        <v>Q3</v>
      </c>
      <c r="E2966" s="16" t="s">
        <v>34</v>
      </c>
      <c r="F2966" s="172">
        <v>2019</v>
      </c>
      <c r="G2966" s="172">
        <v>12</v>
      </c>
      <c r="H2966" s="175"/>
      <c r="I2966" s="57" t="str">
        <f t="shared" si="587"/>
        <v>Q3</v>
      </c>
      <c r="J2966" s="175" t="s">
        <v>687</v>
      </c>
      <c r="K2966" s="175" t="s">
        <v>688</v>
      </c>
      <c r="L2966" s="25" t="s">
        <v>2725</v>
      </c>
      <c r="M2966" s="16" t="s">
        <v>47</v>
      </c>
      <c r="N2966" s="16">
        <v>1</v>
      </c>
      <c r="O2966" s="16"/>
      <c r="P2966" s="57" t="str">
        <f t="shared" si="588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76">
        <v>1.1299999999999999</v>
      </c>
      <c r="Z2966" s="26">
        <f t="shared" si="597"/>
        <v>370000</v>
      </c>
      <c r="AA2966" s="16">
        <v>1.1100000000000001</v>
      </c>
      <c r="AB2966" s="35">
        <f t="shared" si="589"/>
        <v>363451.32743362838</v>
      </c>
      <c r="AC2966" s="27">
        <f t="shared" si="590"/>
        <v>41651.52212389381</v>
      </c>
      <c r="AD2966" s="174">
        <v>0.11459999999999999</v>
      </c>
      <c r="AE2966" s="173">
        <f t="shared" si="591"/>
        <v>1</v>
      </c>
      <c r="AF2966" s="173" t="str">
        <f>IF(AND(COUNTIFS($J$18:J2966,J2966)=1,AE2966=1),1,"")</f>
        <v/>
      </c>
      <c r="AG2966" s="173" t="str">
        <f>IF(C2966="","",IF(AND(COUNTIFS($J$18:J2966,J2966)=1,C2966&lt;&gt;""),1,""))</f>
        <v/>
      </c>
      <c r="AH2966" s="173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2">
        <v>2019</v>
      </c>
      <c r="C2967" s="172">
        <v>1</v>
      </c>
      <c r="D2967" s="57" t="str">
        <f t="shared" si="586"/>
        <v>Q4</v>
      </c>
      <c r="E2967" s="16" t="s">
        <v>28</v>
      </c>
      <c r="F2967" s="172">
        <v>2019</v>
      </c>
      <c r="G2967" s="172">
        <v>2</v>
      </c>
      <c r="H2967" s="175"/>
      <c r="I2967" s="57" t="str">
        <f t="shared" si="587"/>
        <v>Q4</v>
      </c>
      <c r="J2967" s="175" t="s">
        <v>2802</v>
      </c>
      <c r="K2967" s="175" t="s">
        <v>2803</v>
      </c>
      <c r="L2967" s="25" t="s">
        <v>2776</v>
      </c>
      <c r="M2967" s="16" t="s">
        <v>2777</v>
      </c>
      <c r="N2967" s="16">
        <v>1</v>
      </c>
      <c r="O2967" s="16"/>
      <c r="P2967" s="57" t="str">
        <f t="shared" si="588"/>
        <v>MAIN UNIT</v>
      </c>
      <c r="Q2967" s="16" t="s">
        <v>56</v>
      </c>
      <c r="R2967" s="16" t="s">
        <v>2804</v>
      </c>
      <c r="S2967" s="16" t="s">
        <v>39</v>
      </c>
      <c r="T2967" s="16" t="s">
        <v>419</v>
      </c>
      <c r="U2967" s="16" t="s">
        <v>66</v>
      </c>
      <c r="V2967" s="16" t="s">
        <v>2773</v>
      </c>
      <c r="W2967" s="16" t="s">
        <v>51</v>
      </c>
      <c r="X2967" s="34">
        <v>366000</v>
      </c>
      <c r="Y2967" s="176">
        <v>1.1599999999999999</v>
      </c>
      <c r="Z2967" s="26">
        <f t="shared" si="597"/>
        <v>366000</v>
      </c>
      <c r="AA2967" s="16">
        <v>1.1499999999999999</v>
      </c>
      <c r="AB2967" s="35">
        <f t="shared" si="589"/>
        <v>362844.8275862069</v>
      </c>
      <c r="AC2967" s="27">
        <f t="shared" si="590"/>
        <v>45065.327586206899</v>
      </c>
      <c r="AD2967" s="174">
        <v>0.1242</v>
      </c>
      <c r="AE2967" s="173">
        <f t="shared" si="591"/>
        <v>1</v>
      </c>
      <c r="AF2967" s="173">
        <f>IF(AND(COUNTIFS($J$18:J2967,J2967)=1,AE2967=1),1,"")</f>
        <v>1</v>
      </c>
      <c r="AG2967" s="173">
        <f>IF(C2967="","",IF(AND(COUNTIFS($J$18:J2967,J2967)=1,C2967&lt;&gt;""),1,""))</f>
        <v>1</v>
      </c>
      <c r="AH2967" s="173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2">
        <v>2019</v>
      </c>
      <c r="C2968" s="172">
        <v>1</v>
      </c>
      <c r="D2968" s="57" t="str">
        <f t="shared" si="586"/>
        <v>Q4</v>
      </c>
      <c r="E2968" s="16" t="s">
        <v>28</v>
      </c>
      <c r="F2968" s="172">
        <v>2019</v>
      </c>
      <c r="G2968" s="172">
        <v>2</v>
      </c>
      <c r="H2968" s="175"/>
      <c r="I2968" s="57" t="str">
        <f t="shared" si="587"/>
        <v>Q4</v>
      </c>
      <c r="J2968" s="175" t="s">
        <v>2805</v>
      </c>
      <c r="K2968" s="175" t="s">
        <v>699</v>
      </c>
      <c r="L2968" s="25" t="s">
        <v>2747</v>
      </c>
      <c r="M2968" s="16" t="s">
        <v>2545</v>
      </c>
      <c r="N2968" s="16">
        <v>1</v>
      </c>
      <c r="O2968" s="16"/>
      <c r="P2968" s="57" t="str">
        <f t="shared" si="588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2724</v>
      </c>
      <c r="W2968" s="16" t="s">
        <v>693</v>
      </c>
      <c r="X2968" s="34">
        <v>260000</v>
      </c>
      <c r="Y2968" s="176">
        <v>1.1599999999999999</v>
      </c>
      <c r="Z2968" s="26">
        <f t="shared" si="597"/>
        <v>260000</v>
      </c>
      <c r="AA2968" s="16">
        <v>1.1499999999999999</v>
      </c>
      <c r="AB2968" s="35">
        <f t="shared" si="589"/>
        <v>257758.62068965519</v>
      </c>
      <c r="AC2968" s="27">
        <f t="shared" si="590"/>
        <v>28456.551724137931</v>
      </c>
      <c r="AD2968" s="174">
        <v>0.1104</v>
      </c>
      <c r="AE2968" s="173">
        <f t="shared" si="591"/>
        <v>0</v>
      </c>
      <c r="AF2968" s="173" t="str">
        <f>IF(AND(COUNTIFS($J$18:J2968,J2968)=1,AE2968=1),1,"")</f>
        <v/>
      </c>
      <c r="AG2968" s="173">
        <f>IF(C2968="","",IF(AND(COUNTIFS($J$18:J2968,J2968)=1,C2968&lt;&gt;""),1,""))</f>
        <v>1</v>
      </c>
      <c r="AH2968" s="173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2">
        <v>2019</v>
      </c>
      <c r="C2969" s="172">
        <v>1</v>
      </c>
      <c r="D2969" s="57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72">
        <v>2019</v>
      </c>
      <c r="G2969" s="172">
        <v>6</v>
      </c>
      <c r="H2969" s="175"/>
      <c r="I2969" s="57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5" t="s">
        <v>2806</v>
      </c>
      <c r="K2969" s="175" t="s">
        <v>3169</v>
      </c>
      <c r="L2969" s="25" t="s">
        <v>2725</v>
      </c>
      <c r="M2969" s="16" t="s">
        <v>47</v>
      </c>
      <c r="N2969" s="16">
        <v>1</v>
      </c>
      <c r="O2969" s="16"/>
      <c r="P2969" s="57" t="str">
        <f t="shared" ref="P2969:P3032" si="600">IF(M2969="","",IF(AND(N2969&gt;0,L2969&lt;&gt;""),"MAIN UNIT",IF(AND(O2969&gt;0,L2969&lt;&gt;""),"SERVICE/ PARTS","C66 SERVICE/OTHERS")))</f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76">
        <v>1.1299999999999999</v>
      </c>
      <c r="Z2969" s="26">
        <f t="shared" si="597"/>
        <v>418879</v>
      </c>
      <c r="AA2969" s="16">
        <v>1.135</v>
      </c>
      <c r="AB2969" s="35">
        <f t="shared" ref="AB2969:AB3032" si="601">IF(AND(R2969&lt;&gt;"C66",R2969&lt;&gt;""),Z2969/Y2969*AA2969,"")</f>
        <v>420732.44690265489</v>
      </c>
      <c r="AC2969" s="27">
        <f t="shared" ref="AC2969:AC3032" si="602">IF(R2969&lt;&gt;"",AB2969*AD2969,"")</f>
        <v>46743.37485088496</v>
      </c>
      <c r="AD2969" s="174">
        <v>0.1111</v>
      </c>
      <c r="AE2969" s="173">
        <f t="shared" ref="AE2969:AE3032" si="603">IF(Q2969="","",IF(Q2969="Yes",1,0))</f>
        <v>0</v>
      </c>
      <c r="AF2969" s="173" t="str">
        <f>IF(AND(COUNTIFS($J$18:J2969,J2969)=1,AE2969=1),1,"")</f>
        <v/>
      </c>
      <c r="AG2969" s="173">
        <f>IF(C2969="","",IF(AND(COUNTIFS($J$18:J2969,J2969)=1,C2969&lt;&gt;""),1,""))</f>
        <v>1</v>
      </c>
      <c r="AH2969" s="173">
        <f>IF(G2969="","",IF(AND(COUNTIFS($J$18:J2969,J2969)=1,G2969&lt;&gt;""),1,""))</f>
        <v>1</v>
      </c>
      <c r="AI2969" s="28">
        <f t="shared" ref="AI2969:AI3032" si="604">IF(P2969="C66 SERVICE","",SUMIFS(AB:AB,F:F,F2969,G:G,G2969,E:E,E2969))</f>
        <v>31296887.03789809</v>
      </c>
      <c r="AJ2969" s="28">
        <f t="shared" ref="AJ2969:AJ3032" si="605">IF(P2969="C66 SERVICE","",SUMIFS(AC:AC,F:F,F2969,G:G,G2969,E:E,E2969))</f>
        <v>3588873.9502021763</v>
      </c>
      <c r="AK2969" s="29">
        <f t="shared" ref="AK2969:AK3032" si="606">IF(AJ2969&gt;0,AJ2969/AI2969,"")</f>
        <v>0.11467191436184468</v>
      </c>
      <c r="AL2969" s="25"/>
      <c r="AM2969" s="25"/>
      <c r="AN2969" s="25"/>
      <c r="AO2969" s="25"/>
      <c r="AP2969" s="45" t="str">
        <f t="shared" ref="AP2969:AP3032" si="607">IF(F2969="","",F2969&amp;G2969)</f>
        <v>20196</v>
      </c>
      <c r="AQ2969" s="45" t="str">
        <f t="shared" ref="AQ2969:AQ3032" si="608">IF(W2969="","",F2969&amp;G2969&amp;W2969)</f>
        <v>20196RMB</v>
      </c>
    </row>
    <row r="2970" spans="1:43" s="15" customFormat="1">
      <c r="A2970" s="16" t="s">
        <v>28</v>
      </c>
      <c r="B2970" s="172">
        <v>2019</v>
      </c>
      <c r="C2970" s="172">
        <v>1</v>
      </c>
      <c r="D2970" s="57" t="str">
        <f t="shared" si="598"/>
        <v>Q4</v>
      </c>
      <c r="E2970" s="16" t="s">
        <v>34</v>
      </c>
      <c r="F2970" s="172">
        <v>2019</v>
      </c>
      <c r="G2970" s="172">
        <v>6</v>
      </c>
      <c r="H2970" s="175"/>
      <c r="I2970" s="57" t="str">
        <f t="shared" si="599"/>
        <v>Q1</v>
      </c>
      <c r="J2970" s="175" t="s">
        <v>2806</v>
      </c>
      <c r="K2970" s="175" t="s">
        <v>3169</v>
      </c>
      <c r="L2970" s="25" t="s">
        <v>2807</v>
      </c>
      <c r="M2970" s="16" t="s">
        <v>2545</v>
      </c>
      <c r="N2970" s="16">
        <v>1</v>
      </c>
      <c r="O2970" s="16"/>
      <c r="P2970" s="57" t="str">
        <f t="shared" si="600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76">
        <v>1.1299999999999999</v>
      </c>
      <c r="Z2970" s="26">
        <f t="shared" si="597"/>
        <v>1656034</v>
      </c>
      <c r="AA2970" s="16">
        <v>1.135</v>
      </c>
      <c r="AB2970" s="35">
        <f t="shared" si="601"/>
        <v>1663361.5840707968</v>
      </c>
      <c r="AC2970" s="27">
        <f t="shared" si="602"/>
        <v>184799.47199026553</v>
      </c>
      <c r="AD2970" s="174">
        <v>0.1111</v>
      </c>
      <c r="AE2970" s="173">
        <f t="shared" si="603"/>
        <v>0</v>
      </c>
      <c r="AF2970" s="173" t="str">
        <f>IF(AND(COUNTIFS($J$18:J2970,J2970)=1,AE2970=1),1,"")</f>
        <v/>
      </c>
      <c r="AG2970" s="173" t="str">
        <f>IF(C2970="","",IF(AND(COUNTIFS($J$18:J2970,J2970)=1,C2970&lt;&gt;""),1,""))</f>
        <v/>
      </c>
      <c r="AH2970" s="173" t="str">
        <f>IF(G2970="","",IF(AND(COUNTIFS($J$18:J2970,J2970)=1,G2970&lt;&gt;""),1,""))</f>
        <v/>
      </c>
      <c r="AI2970" s="28">
        <f t="shared" si="604"/>
        <v>31296887.03789809</v>
      </c>
      <c r="AJ2970" s="28">
        <f t="shared" si="605"/>
        <v>3588873.9502021763</v>
      </c>
      <c r="AK2970" s="29">
        <f t="shared" si="606"/>
        <v>0.11467191436184468</v>
      </c>
      <c r="AL2970" s="25"/>
      <c r="AM2970" s="25"/>
      <c r="AN2970" s="25"/>
      <c r="AO2970" s="25"/>
      <c r="AP2970" s="45" t="str">
        <f t="shared" si="607"/>
        <v>20196</v>
      </c>
      <c r="AQ2970" s="45" t="str">
        <f t="shared" si="608"/>
        <v>20196RMB</v>
      </c>
    </row>
    <row r="2971" spans="1:43" s="15" customFormat="1">
      <c r="A2971" s="16" t="s">
        <v>34</v>
      </c>
      <c r="B2971" s="172">
        <v>2019</v>
      </c>
      <c r="C2971" s="172">
        <v>4</v>
      </c>
      <c r="D2971" s="57" t="str">
        <f t="shared" si="598"/>
        <v>Q1</v>
      </c>
      <c r="E2971" s="16" t="s">
        <v>34</v>
      </c>
      <c r="F2971" s="172">
        <v>2019</v>
      </c>
      <c r="G2971" s="172">
        <v>6</v>
      </c>
      <c r="H2971" s="175"/>
      <c r="I2971" s="57" t="str">
        <f t="shared" si="599"/>
        <v>Q1</v>
      </c>
      <c r="J2971" s="175" t="s">
        <v>2808</v>
      </c>
      <c r="K2971" s="175" t="s">
        <v>819</v>
      </c>
      <c r="L2971" s="25" t="s">
        <v>2747</v>
      </c>
      <c r="M2971" s="16" t="s">
        <v>2545</v>
      </c>
      <c r="N2971" s="16">
        <v>1</v>
      </c>
      <c r="O2971" s="16"/>
      <c r="P2971" s="57" t="str">
        <f t="shared" si="600"/>
        <v>MAIN UNIT</v>
      </c>
      <c r="Q2971" s="16" t="s">
        <v>706</v>
      </c>
      <c r="R2971" s="16" t="s">
        <v>2809</v>
      </c>
      <c r="S2971" s="16" t="s">
        <v>707</v>
      </c>
      <c r="T2971" s="16" t="s">
        <v>65</v>
      </c>
      <c r="U2971" s="16" t="s">
        <v>66</v>
      </c>
      <c r="V2971" s="16" t="s">
        <v>2810</v>
      </c>
      <c r="W2971" s="16" t="s">
        <v>729</v>
      </c>
      <c r="X2971" s="34">
        <v>300000</v>
      </c>
      <c r="Y2971" s="176">
        <v>1.1299999999999999</v>
      </c>
      <c r="Z2971" s="26">
        <f t="shared" si="597"/>
        <v>300000</v>
      </c>
      <c r="AA2971" s="16">
        <v>1.135</v>
      </c>
      <c r="AB2971" s="35">
        <f t="shared" si="601"/>
        <v>301327.4336283186</v>
      </c>
      <c r="AC2971" s="27">
        <f t="shared" si="602"/>
        <v>32513.230088495577</v>
      </c>
      <c r="AD2971" s="174">
        <v>0.1079</v>
      </c>
      <c r="AE2971" s="173">
        <f t="shared" si="603"/>
        <v>0</v>
      </c>
      <c r="AF2971" s="173" t="str">
        <f>IF(AND(COUNTIFS($J$18:J2971,J2971)=1,AE2971=1),1,"")</f>
        <v/>
      </c>
      <c r="AG2971" s="173">
        <f>IF(C2971="","",IF(AND(COUNTIFS($J$18:J2971,J2971)=1,C2971&lt;&gt;""),1,""))</f>
        <v>1</v>
      </c>
      <c r="AH2971" s="173">
        <f>IF(G2971="","",IF(AND(COUNTIFS($J$18:J2971,J2971)=1,G2971&lt;&gt;""),1,""))</f>
        <v>1</v>
      </c>
      <c r="AI2971" s="28">
        <f t="shared" si="604"/>
        <v>31296887.03789809</v>
      </c>
      <c r="AJ2971" s="28">
        <f t="shared" si="605"/>
        <v>3588873.9502021763</v>
      </c>
      <c r="AK2971" s="29">
        <f t="shared" si="606"/>
        <v>0.11467191436184468</v>
      </c>
      <c r="AL2971" s="25"/>
      <c r="AM2971" s="25"/>
      <c r="AN2971" s="25"/>
      <c r="AO2971" s="25"/>
      <c r="AP2971" s="45" t="str">
        <f t="shared" si="607"/>
        <v>20196</v>
      </c>
      <c r="AQ2971" s="45" t="str">
        <f t="shared" si="608"/>
        <v>20196RMB</v>
      </c>
    </row>
    <row r="2972" spans="1:43" s="15" customFormat="1">
      <c r="A2972" s="16" t="s">
        <v>28</v>
      </c>
      <c r="B2972" s="172">
        <v>2019</v>
      </c>
      <c r="C2972" s="172">
        <v>1</v>
      </c>
      <c r="D2972" s="57" t="str">
        <f t="shared" si="598"/>
        <v>Q4</v>
      </c>
      <c r="E2972" s="16" t="s">
        <v>28</v>
      </c>
      <c r="F2972" s="172">
        <v>2019</v>
      </c>
      <c r="G2972" s="172">
        <v>3</v>
      </c>
      <c r="H2972" s="175"/>
      <c r="I2972" s="57" t="str">
        <f t="shared" si="599"/>
        <v>Q4</v>
      </c>
      <c r="J2972" s="175" t="s">
        <v>2811</v>
      </c>
      <c r="K2972" s="175" t="s">
        <v>2812</v>
      </c>
      <c r="L2972" s="25" t="s">
        <v>2733</v>
      </c>
      <c r="M2972" s="16" t="s">
        <v>2545</v>
      </c>
      <c r="N2972" s="16">
        <v>1</v>
      </c>
      <c r="O2972" s="16"/>
      <c r="P2972" s="57" t="str">
        <f t="shared" si="600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76">
        <v>1.1599999999999999</v>
      </c>
      <c r="Z2972" s="26">
        <f t="shared" si="597"/>
        <v>304800</v>
      </c>
      <c r="AA2972" s="16">
        <v>1.1599999999999999</v>
      </c>
      <c r="AB2972" s="35">
        <f t="shared" si="601"/>
        <v>304800</v>
      </c>
      <c r="AC2972" s="27">
        <f t="shared" si="602"/>
        <v>43677.840000000004</v>
      </c>
      <c r="AD2972" s="174">
        <v>0.14330000000000001</v>
      </c>
      <c r="AE2972" s="173">
        <f t="shared" si="603"/>
        <v>0</v>
      </c>
      <c r="AF2972" s="173" t="str">
        <f>IF(AND(COUNTIFS($J$18:J2972,J2972)=1,AE2972=1),1,"")</f>
        <v/>
      </c>
      <c r="AG2972" s="173">
        <f>IF(C2972="","",IF(AND(COUNTIFS($J$18:J2972,J2972)=1,C2972&lt;&gt;""),1,""))</f>
        <v>1</v>
      </c>
      <c r="AH2972" s="173">
        <f>IF(G2972="","",IF(AND(COUNTIFS($J$18:J2972,J2972)=1,G2972&lt;&gt;""),1,""))</f>
        <v>1</v>
      </c>
      <c r="AI2972" s="28">
        <f t="shared" si="604"/>
        <v>47416008.333399996</v>
      </c>
      <c r="AJ2972" s="28">
        <f t="shared" si="605"/>
        <v>6981738.4465290196</v>
      </c>
      <c r="AK2972" s="29">
        <f t="shared" si="606"/>
        <v>0.1472443314383986</v>
      </c>
      <c r="AL2972" s="25"/>
      <c r="AM2972" s="25"/>
      <c r="AN2972" s="25"/>
      <c r="AO2972" s="25"/>
      <c r="AP2972" s="45" t="str">
        <f t="shared" si="607"/>
        <v>20193</v>
      </c>
      <c r="AQ2972" s="45" t="str">
        <f t="shared" si="608"/>
        <v>20193RMB</v>
      </c>
    </row>
    <row r="2973" spans="1:43" s="15" customFormat="1">
      <c r="A2973" s="16" t="s">
        <v>34</v>
      </c>
      <c r="B2973" s="172">
        <v>2019</v>
      </c>
      <c r="C2973" s="172">
        <v>4</v>
      </c>
      <c r="D2973" s="57" t="str">
        <f t="shared" si="598"/>
        <v>Q1</v>
      </c>
      <c r="E2973" s="16" t="s">
        <v>34</v>
      </c>
      <c r="F2973" s="172">
        <v>2019</v>
      </c>
      <c r="G2973" s="172">
        <v>5</v>
      </c>
      <c r="H2973" s="175"/>
      <c r="I2973" s="57" t="str">
        <f t="shared" si="599"/>
        <v>Q1</v>
      </c>
      <c r="J2973" s="175" t="s">
        <v>2813</v>
      </c>
      <c r="K2973" s="175" t="s">
        <v>2814</v>
      </c>
      <c r="L2973" s="25" t="s">
        <v>2723</v>
      </c>
      <c r="M2973" s="16" t="s">
        <v>2545</v>
      </c>
      <c r="N2973" s="16">
        <v>1</v>
      </c>
      <c r="O2973" s="16"/>
      <c r="P2973" s="57" t="str">
        <f t="shared" si="600"/>
        <v>MAIN UNIT</v>
      </c>
      <c r="Q2973" s="16" t="s">
        <v>630</v>
      </c>
      <c r="R2973" s="16" t="s">
        <v>2809</v>
      </c>
      <c r="S2973" s="16" t="s">
        <v>2815</v>
      </c>
      <c r="T2973" s="16" t="s">
        <v>136</v>
      </c>
      <c r="U2973" s="16" t="s">
        <v>137</v>
      </c>
      <c r="V2973" s="16" t="s">
        <v>2816</v>
      </c>
      <c r="W2973" s="16" t="s">
        <v>2817</v>
      </c>
      <c r="X2973" s="34">
        <v>328000</v>
      </c>
      <c r="Y2973" s="176">
        <v>1.1299999999999999</v>
      </c>
      <c r="Z2973" s="26">
        <f t="shared" si="597"/>
        <v>328000</v>
      </c>
      <c r="AA2973" s="16">
        <v>1.1599999999999999</v>
      </c>
      <c r="AB2973" s="35">
        <f t="shared" si="601"/>
        <v>336707.96460176993</v>
      </c>
      <c r="AC2973" s="27">
        <f t="shared" si="602"/>
        <v>41852.800000000003</v>
      </c>
      <c r="AD2973" s="174">
        <v>0.12429999999999999</v>
      </c>
      <c r="AE2973" s="173">
        <f t="shared" si="603"/>
        <v>1</v>
      </c>
      <c r="AF2973" s="173">
        <f>IF(AND(COUNTIFS($J$18:J2973,J2973)=1,AE2973=1),1,"")</f>
        <v>1</v>
      </c>
      <c r="AG2973" s="173">
        <f>IF(C2973="","",IF(AND(COUNTIFS($J$18:J2973,J2973)=1,C2973&lt;&gt;""),1,""))</f>
        <v>1</v>
      </c>
      <c r="AH2973" s="173">
        <f>IF(G2973="","",IF(AND(COUNTIFS($J$18:J2973,J2973)=1,G2973&lt;&gt;""),1,""))</f>
        <v>1</v>
      </c>
      <c r="AI2973" s="28">
        <f t="shared" si="604"/>
        <v>14593788.187146019</v>
      </c>
      <c r="AJ2973" s="28">
        <f t="shared" si="605"/>
        <v>1868647.7321969913</v>
      </c>
      <c r="AK2973" s="29">
        <f t="shared" si="606"/>
        <v>0.12804404916900652</v>
      </c>
      <c r="AL2973" s="25"/>
      <c r="AM2973" s="25"/>
      <c r="AN2973" s="25"/>
      <c r="AO2973" s="25"/>
      <c r="AP2973" s="45" t="str">
        <f t="shared" si="607"/>
        <v>20195</v>
      </c>
      <c r="AQ2973" s="45" t="str">
        <f t="shared" si="608"/>
        <v>20195RMB</v>
      </c>
    </row>
    <row r="2974" spans="1:43" s="15" customFormat="1">
      <c r="A2974" s="16" t="s">
        <v>34</v>
      </c>
      <c r="B2974" s="172">
        <v>2019</v>
      </c>
      <c r="C2974" s="172">
        <v>7</v>
      </c>
      <c r="D2974" s="57" t="str">
        <f t="shared" si="598"/>
        <v>Q2</v>
      </c>
      <c r="E2974" s="16" t="s">
        <v>34</v>
      </c>
      <c r="F2974" s="172">
        <v>2019</v>
      </c>
      <c r="G2974" s="172">
        <v>10</v>
      </c>
      <c r="H2974" s="175"/>
      <c r="I2974" s="57" t="str">
        <f t="shared" si="599"/>
        <v>Q3</v>
      </c>
      <c r="J2974" s="175" t="s">
        <v>2818</v>
      </c>
      <c r="K2974" s="175" t="s">
        <v>2819</v>
      </c>
      <c r="L2974" s="25" t="s">
        <v>2820</v>
      </c>
      <c r="M2974" s="16" t="s">
        <v>2821</v>
      </c>
      <c r="N2974" s="16">
        <v>1</v>
      </c>
      <c r="O2974" s="16"/>
      <c r="P2974" s="57" t="str">
        <f t="shared" si="600"/>
        <v>MAIN UNIT</v>
      </c>
      <c r="Q2974" s="16" t="s">
        <v>56</v>
      </c>
      <c r="R2974" s="16" t="s">
        <v>1991</v>
      </c>
      <c r="S2974" s="16" t="s">
        <v>37</v>
      </c>
      <c r="T2974" s="16" t="s">
        <v>2822</v>
      </c>
      <c r="U2974" s="16" t="s">
        <v>76</v>
      </c>
      <c r="V2974" s="16" t="s">
        <v>2773</v>
      </c>
      <c r="W2974" s="16" t="s">
        <v>51</v>
      </c>
      <c r="X2974" s="34">
        <v>265000</v>
      </c>
      <c r="Y2974" s="176">
        <v>1.1299999999999999</v>
      </c>
      <c r="Z2974" s="26">
        <f t="shared" si="597"/>
        <v>265000</v>
      </c>
      <c r="AA2974" s="16">
        <v>1.095</v>
      </c>
      <c r="AB2974" s="35">
        <f t="shared" si="601"/>
        <v>256792.0353982301</v>
      </c>
      <c r="AC2974" s="27">
        <f t="shared" si="602"/>
        <v>66355.061946902657</v>
      </c>
      <c r="AD2974" s="174">
        <v>0.25840000000000002</v>
      </c>
      <c r="AE2974" s="173">
        <f t="shared" si="603"/>
        <v>1</v>
      </c>
      <c r="AF2974" s="173">
        <f>IF(AND(COUNTIFS($J$18:J2974,J2974)=1,AE2974=1),1,"")</f>
        <v>1</v>
      </c>
      <c r="AG2974" s="173">
        <f>IF(C2974="","",IF(AND(COUNTIFS($J$18:J2974,J2974)=1,C2974&lt;&gt;""),1,""))</f>
        <v>1</v>
      </c>
      <c r="AH2974" s="173">
        <f>IF(G2974="","",IF(AND(COUNTIFS($J$18:J2974,J2974)=1,G2974&lt;&gt;""),1,""))</f>
        <v>1</v>
      </c>
      <c r="AI2974" s="28">
        <f t="shared" si="604"/>
        <v>28647263.974455751</v>
      </c>
      <c r="AJ2974" s="28">
        <f t="shared" si="605"/>
        <v>3219855.6912513459</v>
      </c>
      <c r="AK2974" s="29">
        <f t="shared" si="606"/>
        <v>0.11239662168514358</v>
      </c>
      <c r="AL2974" s="25"/>
      <c r="AM2974" s="25"/>
      <c r="AN2974" s="25"/>
      <c r="AO2974" s="25"/>
      <c r="AP2974" s="45" t="str">
        <f t="shared" si="607"/>
        <v>201910</v>
      </c>
      <c r="AQ2974" s="45" t="str">
        <f t="shared" si="608"/>
        <v>201910RMB</v>
      </c>
    </row>
    <row r="2975" spans="1:43" s="15" customFormat="1">
      <c r="A2975" s="16" t="s">
        <v>28</v>
      </c>
      <c r="B2975" s="172">
        <v>2019</v>
      </c>
      <c r="C2975" s="172">
        <v>2</v>
      </c>
      <c r="D2975" s="57" t="str">
        <f t="shared" si="598"/>
        <v>Q4</v>
      </c>
      <c r="E2975" s="16" t="s">
        <v>34</v>
      </c>
      <c r="F2975" s="172">
        <v>2019</v>
      </c>
      <c r="G2975" s="172">
        <v>9</v>
      </c>
      <c r="H2975" s="175"/>
      <c r="I2975" s="57" t="str">
        <f t="shared" si="599"/>
        <v>Q2</v>
      </c>
      <c r="J2975" s="175" t="s">
        <v>2823</v>
      </c>
      <c r="K2975" s="175" t="s">
        <v>154</v>
      </c>
      <c r="L2975" s="25" t="s">
        <v>2824</v>
      </c>
      <c r="M2975" s="16" t="s">
        <v>47</v>
      </c>
      <c r="N2975" s="16">
        <v>1</v>
      </c>
      <c r="O2975" s="16"/>
      <c r="P2975" s="57" t="str">
        <f t="shared" si="600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76">
        <v>1.1299999999999999</v>
      </c>
      <c r="Z2975" s="26">
        <f t="shared" si="597"/>
        <v>2435344</v>
      </c>
      <c r="AA2975" s="16">
        <v>1.095</v>
      </c>
      <c r="AB2975" s="35">
        <f t="shared" si="601"/>
        <v>2359912.9911504425</v>
      </c>
      <c r="AC2975" s="27">
        <f t="shared" si="602"/>
        <v>189029.03059115045</v>
      </c>
      <c r="AD2975" s="174">
        <v>8.0100000000000005E-2</v>
      </c>
      <c r="AE2975" s="173">
        <f t="shared" si="603"/>
        <v>0</v>
      </c>
      <c r="AF2975" s="173" t="str">
        <f>IF(AND(COUNTIFS($J$18:J2975,J2975)=1,AE2975=1),1,"")</f>
        <v/>
      </c>
      <c r="AG2975" s="173">
        <f>IF(C2975="","",IF(AND(COUNTIFS($J$18:J2975,J2975)=1,C2975&lt;&gt;""),1,""))</f>
        <v>1</v>
      </c>
      <c r="AH2975" s="173">
        <f>IF(G2975="","",IF(AND(COUNTIFS($J$18:J2975,J2975)=1,G2975&lt;&gt;""),1,""))</f>
        <v>1</v>
      </c>
      <c r="AI2975" s="28">
        <f t="shared" si="604"/>
        <v>37599388.802345127</v>
      </c>
      <c r="AJ2975" s="28">
        <f t="shared" si="605"/>
        <v>4866784.3630338367</v>
      </c>
      <c r="AK2975" s="29">
        <f t="shared" si="606"/>
        <v>0.12943785838163116</v>
      </c>
      <c r="AL2975" s="25"/>
      <c r="AM2975" s="25"/>
      <c r="AN2975" s="25"/>
      <c r="AO2975" s="25"/>
      <c r="AP2975" s="45" t="str">
        <f t="shared" si="607"/>
        <v>20199</v>
      </c>
      <c r="AQ2975" s="45" t="str">
        <f t="shared" si="608"/>
        <v>20199RMB</v>
      </c>
    </row>
    <row r="2976" spans="1:43" s="15" customFormat="1">
      <c r="A2976" s="16" t="s">
        <v>34</v>
      </c>
      <c r="B2976" s="172">
        <v>2019</v>
      </c>
      <c r="C2976" s="172">
        <v>7</v>
      </c>
      <c r="D2976" s="57" t="str">
        <f t="shared" si="598"/>
        <v>Q2</v>
      </c>
      <c r="E2976" s="16" t="s">
        <v>34</v>
      </c>
      <c r="F2976" s="172">
        <v>2019</v>
      </c>
      <c r="G2976" s="172">
        <v>9</v>
      </c>
      <c r="H2976" s="175"/>
      <c r="I2976" s="57" t="str">
        <f t="shared" si="599"/>
        <v>Q2</v>
      </c>
      <c r="J2976" s="175" t="s">
        <v>2825</v>
      </c>
      <c r="K2976" s="175" t="s">
        <v>2826</v>
      </c>
      <c r="L2976" s="25" t="s">
        <v>2731</v>
      </c>
      <c r="M2976" s="16" t="s">
        <v>47</v>
      </c>
      <c r="N2976" s="16">
        <v>1</v>
      </c>
      <c r="O2976" s="16"/>
      <c r="P2976" s="57" t="str">
        <f t="shared" si="600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2724</v>
      </c>
      <c r="W2976" s="16" t="s">
        <v>51</v>
      </c>
      <c r="X2976" s="34">
        <v>520000</v>
      </c>
      <c r="Y2976" s="176">
        <v>1.1299999999999999</v>
      </c>
      <c r="Z2976" s="26">
        <f t="shared" si="597"/>
        <v>520000</v>
      </c>
      <c r="AA2976" s="16">
        <v>1.095</v>
      </c>
      <c r="AB2976" s="35">
        <f t="shared" si="601"/>
        <v>503893.80530973454</v>
      </c>
      <c r="AC2976" s="27">
        <f t="shared" si="602"/>
        <v>147086.6017699115</v>
      </c>
      <c r="AD2976" s="174">
        <v>0.29189999999999999</v>
      </c>
      <c r="AE2976" s="173">
        <f t="shared" si="603"/>
        <v>0</v>
      </c>
      <c r="AF2976" s="173" t="str">
        <f>IF(AND(COUNTIFS($J$18:J2976,J2976)=1,AE2976=1),1,"")</f>
        <v/>
      </c>
      <c r="AG2976" s="173">
        <f>IF(C2976="","",IF(AND(COUNTIFS($J$18:J2976,J2976)=1,C2976&lt;&gt;""),1,""))</f>
        <v>1</v>
      </c>
      <c r="AH2976" s="173">
        <f>IF(G2976="","",IF(AND(COUNTIFS($J$18:J2976,J2976)=1,G2976&lt;&gt;""),1,""))</f>
        <v>1</v>
      </c>
      <c r="AI2976" s="28">
        <f t="shared" si="604"/>
        <v>37599388.802345127</v>
      </c>
      <c r="AJ2976" s="28">
        <f t="shared" si="605"/>
        <v>4866784.3630338367</v>
      </c>
      <c r="AK2976" s="29">
        <f t="shared" si="606"/>
        <v>0.12943785838163116</v>
      </c>
      <c r="AL2976" s="25"/>
      <c r="AM2976" s="25"/>
      <c r="AN2976" s="25"/>
      <c r="AO2976" s="25"/>
      <c r="AP2976" s="45" t="str">
        <f t="shared" si="607"/>
        <v>20199</v>
      </c>
      <c r="AQ2976" s="45" t="str">
        <f t="shared" si="608"/>
        <v>20199RMB</v>
      </c>
    </row>
    <row r="2977" spans="1:43" s="15" customFormat="1">
      <c r="A2977" s="16" t="s">
        <v>34</v>
      </c>
      <c r="B2977" s="172">
        <v>2019</v>
      </c>
      <c r="C2977" s="172">
        <v>7</v>
      </c>
      <c r="D2977" s="57" t="str">
        <f t="shared" si="598"/>
        <v>Q2</v>
      </c>
      <c r="E2977" s="16" t="s">
        <v>34</v>
      </c>
      <c r="F2977" s="172">
        <v>2019</v>
      </c>
      <c r="G2977" s="172">
        <v>9</v>
      </c>
      <c r="H2977" s="175"/>
      <c r="I2977" s="57" t="str">
        <f t="shared" si="599"/>
        <v>Q2</v>
      </c>
      <c r="J2977" s="175" t="s">
        <v>2827</v>
      </c>
      <c r="K2977" s="175" t="s">
        <v>3183</v>
      </c>
      <c r="L2977" s="25" t="s">
        <v>2747</v>
      </c>
      <c r="M2977" s="16" t="s">
        <v>2545</v>
      </c>
      <c r="N2977" s="16">
        <v>1</v>
      </c>
      <c r="O2977" s="16"/>
      <c r="P2977" s="57" t="str">
        <f t="shared" si="600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78" t="str">
        <f t="shared" ref="Y2977:Y3008" si="609">IF(W2977="RMB","1.13", "1")</f>
        <v>1.13</v>
      </c>
      <c r="Z2977" s="26">
        <f t="shared" si="597"/>
        <v>275000</v>
      </c>
      <c r="AA2977" s="16">
        <v>1.095</v>
      </c>
      <c r="AB2977" s="35">
        <f t="shared" si="601"/>
        <v>266482.30088495574</v>
      </c>
      <c r="AC2977" s="27">
        <f t="shared" si="602"/>
        <v>43543.207964601766</v>
      </c>
      <c r="AD2977" s="174">
        <v>0.16339999999999999</v>
      </c>
      <c r="AE2977" s="173">
        <f t="shared" si="603"/>
        <v>0</v>
      </c>
      <c r="AF2977" s="173" t="str">
        <f>IF(AND(COUNTIFS($J$18:J2977,J2977)=1,AE2977=1),1,"")</f>
        <v/>
      </c>
      <c r="AG2977" s="173">
        <f>IF(C2977="","",IF(AND(COUNTIFS($J$18:J2977,J2977)=1,C2977&lt;&gt;""),1,""))</f>
        <v>1</v>
      </c>
      <c r="AH2977" s="173">
        <f>IF(G2977="","",IF(AND(COUNTIFS($J$18:J2977,J2977)=1,G2977&lt;&gt;""),1,""))</f>
        <v>1</v>
      </c>
      <c r="AI2977" s="28">
        <f t="shared" si="604"/>
        <v>37599388.802345127</v>
      </c>
      <c r="AJ2977" s="28">
        <f t="shared" si="605"/>
        <v>4866784.3630338367</v>
      </c>
      <c r="AK2977" s="29">
        <f t="shared" si="606"/>
        <v>0.12943785838163116</v>
      </c>
      <c r="AL2977" s="25"/>
      <c r="AM2977" s="25"/>
      <c r="AN2977" s="25"/>
      <c r="AO2977" s="25"/>
      <c r="AP2977" s="45" t="str">
        <f t="shared" si="607"/>
        <v>20199</v>
      </c>
      <c r="AQ2977" s="45" t="str">
        <f t="shared" si="608"/>
        <v>20199RMB</v>
      </c>
    </row>
    <row r="2978" spans="1:43" s="15" customFormat="1">
      <c r="A2978" s="16" t="s">
        <v>34</v>
      </c>
      <c r="B2978" s="172">
        <v>2019</v>
      </c>
      <c r="C2978" s="172">
        <v>6</v>
      </c>
      <c r="D2978" s="57" t="str">
        <f t="shared" si="598"/>
        <v>Q1</v>
      </c>
      <c r="E2978" s="16" t="s">
        <v>34</v>
      </c>
      <c r="F2978" s="172">
        <v>2019</v>
      </c>
      <c r="G2978" s="172">
        <v>9</v>
      </c>
      <c r="H2978" s="175"/>
      <c r="I2978" s="57" t="str">
        <f t="shared" si="599"/>
        <v>Q2</v>
      </c>
      <c r="J2978" s="175" t="s">
        <v>915</v>
      </c>
      <c r="K2978" s="175" t="s">
        <v>916</v>
      </c>
      <c r="L2978" s="25" t="s">
        <v>2725</v>
      </c>
      <c r="M2978" s="16" t="s">
        <v>47</v>
      </c>
      <c r="N2978" s="16">
        <v>1</v>
      </c>
      <c r="O2978" s="16"/>
      <c r="P2978" s="57" t="str">
        <f t="shared" si="600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78" t="str">
        <f t="shared" si="609"/>
        <v>1.13</v>
      </c>
      <c r="Z2978" s="26">
        <f t="shared" si="597"/>
        <v>455000</v>
      </c>
      <c r="AA2978" s="16">
        <v>1.095</v>
      </c>
      <c r="AB2978" s="35">
        <f t="shared" si="601"/>
        <v>440907.07964601769</v>
      </c>
      <c r="AC2978" s="27">
        <f t="shared" si="602"/>
        <v>110094.49778761061</v>
      </c>
      <c r="AD2978" s="174">
        <v>0.24970000000000001</v>
      </c>
      <c r="AE2978" s="173">
        <f t="shared" si="603"/>
        <v>1</v>
      </c>
      <c r="AF2978" s="173" t="str">
        <f>IF(AND(COUNTIFS($J$18:J2978,J2978)=1,AE2978=1),1,"")</f>
        <v/>
      </c>
      <c r="AG2978" s="173" t="str">
        <f>IF(C2978="","",IF(AND(COUNTIFS($J$18:J2978,J2978)=1,C2978&lt;&gt;""),1,""))</f>
        <v/>
      </c>
      <c r="AH2978" s="173" t="str">
        <f>IF(G2978="","",IF(AND(COUNTIFS($J$18:J2978,J2978)=1,G2978&lt;&gt;""),1,""))</f>
        <v/>
      </c>
      <c r="AI2978" s="28">
        <f t="shared" si="604"/>
        <v>37599388.802345127</v>
      </c>
      <c r="AJ2978" s="28">
        <f t="shared" si="605"/>
        <v>4866784.3630338367</v>
      </c>
      <c r="AK2978" s="29">
        <f t="shared" si="606"/>
        <v>0.12943785838163116</v>
      </c>
      <c r="AL2978" s="25"/>
      <c r="AM2978" s="25"/>
      <c r="AN2978" s="25"/>
      <c r="AO2978" s="25"/>
      <c r="AP2978" s="45" t="str">
        <f t="shared" si="607"/>
        <v>20199</v>
      </c>
      <c r="AQ2978" s="45" t="str">
        <f t="shared" si="608"/>
        <v>20199RMB</v>
      </c>
    </row>
    <row r="2979" spans="1:43" s="15" customFormat="1">
      <c r="A2979" s="16" t="s">
        <v>34</v>
      </c>
      <c r="B2979" s="172">
        <v>2019</v>
      </c>
      <c r="C2979" s="172">
        <v>6</v>
      </c>
      <c r="D2979" s="57" t="str">
        <f t="shared" si="598"/>
        <v>Q1</v>
      </c>
      <c r="E2979" s="16" t="s">
        <v>34</v>
      </c>
      <c r="F2979" s="172">
        <v>2019</v>
      </c>
      <c r="G2979" s="172">
        <v>9</v>
      </c>
      <c r="H2979" s="175"/>
      <c r="I2979" s="57" t="str">
        <f t="shared" si="599"/>
        <v>Q2</v>
      </c>
      <c r="J2979" s="175" t="s">
        <v>915</v>
      </c>
      <c r="K2979" s="175" t="s">
        <v>916</v>
      </c>
      <c r="L2979" s="25" t="s">
        <v>2733</v>
      </c>
      <c r="M2979" s="16" t="s">
        <v>2545</v>
      </c>
      <c r="N2979" s="16">
        <v>1</v>
      </c>
      <c r="O2979" s="16"/>
      <c r="P2979" s="57" t="str">
        <f t="shared" si="600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78" t="str">
        <f t="shared" si="609"/>
        <v>1.13</v>
      </c>
      <c r="Z2979" s="26">
        <f t="shared" si="597"/>
        <v>334900</v>
      </c>
      <c r="AA2979" s="16">
        <v>1.095</v>
      </c>
      <c r="AB2979" s="35">
        <f t="shared" si="601"/>
        <v>324526.99115044251</v>
      </c>
      <c r="AC2979" s="27">
        <f t="shared" si="602"/>
        <v>81034.389690265496</v>
      </c>
      <c r="AD2979" s="174">
        <v>0.24970000000000001</v>
      </c>
      <c r="AE2979" s="173">
        <f t="shared" si="603"/>
        <v>1</v>
      </c>
      <c r="AF2979" s="173" t="str">
        <f>IF(AND(COUNTIFS($J$18:J2979,J2979)=1,AE2979=1),1,"")</f>
        <v/>
      </c>
      <c r="AG2979" s="173" t="str">
        <f>IF(C2979="","",IF(AND(COUNTIFS($J$18:J2979,J2979)=1,C2979&lt;&gt;""),1,""))</f>
        <v/>
      </c>
      <c r="AH2979" s="173" t="str">
        <f>IF(G2979="","",IF(AND(COUNTIFS($J$18:J2979,J2979)=1,G2979&lt;&gt;""),1,""))</f>
        <v/>
      </c>
      <c r="AI2979" s="28">
        <f t="shared" si="604"/>
        <v>37599388.802345127</v>
      </c>
      <c r="AJ2979" s="28">
        <f t="shared" si="605"/>
        <v>4866784.3630338367</v>
      </c>
      <c r="AK2979" s="29">
        <f t="shared" si="606"/>
        <v>0.12943785838163116</v>
      </c>
      <c r="AL2979" s="25"/>
      <c r="AM2979" s="25"/>
      <c r="AN2979" s="25"/>
      <c r="AO2979" s="25"/>
      <c r="AP2979" s="45" t="str">
        <f t="shared" si="607"/>
        <v>20199</v>
      </c>
      <c r="AQ2979" s="45" t="str">
        <f t="shared" si="608"/>
        <v>20199RMB</v>
      </c>
    </row>
    <row r="2980" spans="1:43" s="15" customFormat="1">
      <c r="A2980" s="16" t="s">
        <v>34</v>
      </c>
      <c r="B2980" s="172">
        <v>2019</v>
      </c>
      <c r="C2980" s="172">
        <v>6</v>
      </c>
      <c r="D2980" s="57" t="str">
        <f t="shared" si="598"/>
        <v>Q1</v>
      </c>
      <c r="E2980" s="16" t="s">
        <v>34</v>
      </c>
      <c r="F2980" s="172">
        <v>2019</v>
      </c>
      <c r="G2980" s="172">
        <v>9</v>
      </c>
      <c r="H2980" s="175"/>
      <c r="I2980" s="57" t="str">
        <f t="shared" si="599"/>
        <v>Q2</v>
      </c>
      <c r="J2980" s="175" t="s">
        <v>915</v>
      </c>
      <c r="K2980" s="175" t="s">
        <v>916</v>
      </c>
      <c r="L2980" s="25" t="s">
        <v>2732</v>
      </c>
      <c r="M2980" s="16" t="s">
        <v>47</v>
      </c>
      <c r="N2980" s="16">
        <v>1</v>
      </c>
      <c r="O2980" s="16"/>
      <c r="P2980" s="57" t="str">
        <f t="shared" si="600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78" t="str">
        <f t="shared" si="609"/>
        <v>1.13</v>
      </c>
      <c r="Z2980" s="26">
        <f t="shared" si="597"/>
        <v>813300</v>
      </c>
      <c r="AA2980" s="16">
        <v>1.095</v>
      </c>
      <c r="AB2980" s="35">
        <f t="shared" si="601"/>
        <v>788109.29203539831</v>
      </c>
      <c r="AC2980" s="27">
        <f t="shared" si="602"/>
        <v>196790.89022123895</v>
      </c>
      <c r="AD2980" s="174">
        <v>0.24970000000000001</v>
      </c>
      <c r="AE2980" s="173">
        <f t="shared" si="603"/>
        <v>1</v>
      </c>
      <c r="AF2980" s="173" t="str">
        <f>IF(AND(COUNTIFS($J$18:J2980,J2980)=1,AE2980=1),1,"")</f>
        <v/>
      </c>
      <c r="AG2980" s="173" t="str">
        <f>IF(C2980="","",IF(AND(COUNTIFS($J$18:J2980,J2980)=1,C2980&lt;&gt;""),1,""))</f>
        <v/>
      </c>
      <c r="AH2980" s="173" t="str">
        <f>IF(G2980="","",IF(AND(COUNTIFS($J$18:J2980,J2980)=1,G2980&lt;&gt;""),1,""))</f>
        <v/>
      </c>
      <c r="AI2980" s="28">
        <f t="shared" si="604"/>
        <v>37599388.802345127</v>
      </c>
      <c r="AJ2980" s="28">
        <f t="shared" si="605"/>
        <v>4866784.3630338367</v>
      </c>
      <c r="AK2980" s="29">
        <f t="shared" si="606"/>
        <v>0.12943785838163116</v>
      </c>
      <c r="AL2980" s="25"/>
      <c r="AM2980" s="25"/>
      <c r="AN2980" s="25"/>
      <c r="AO2980" s="25"/>
      <c r="AP2980" s="45" t="str">
        <f t="shared" si="607"/>
        <v>20199</v>
      </c>
      <c r="AQ2980" s="45" t="str">
        <f t="shared" si="608"/>
        <v>20199RMB</v>
      </c>
    </row>
    <row r="2981" spans="1:43" s="15" customFormat="1">
      <c r="A2981" s="16" t="s">
        <v>34</v>
      </c>
      <c r="B2981" s="172">
        <v>2019</v>
      </c>
      <c r="C2981" s="172">
        <v>12</v>
      </c>
      <c r="D2981" s="57" t="str">
        <f t="shared" si="598"/>
        <v>Q3</v>
      </c>
      <c r="E2981" s="16" t="s">
        <v>35</v>
      </c>
      <c r="F2981" s="172">
        <v>2020</v>
      </c>
      <c r="G2981" s="172">
        <v>4</v>
      </c>
      <c r="H2981" s="175"/>
      <c r="I2981" s="57" t="str">
        <f t="shared" si="599"/>
        <v>Q1</v>
      </c>
      <c r="J2981" s="175" t="s">
        <v>2828</v>
      </c>
      <c r="K2981" s="175" t="s">
        <v>931</v>
      </c>
      <c r="L2981" s="25" t="s">
        <v>2776</v>
      </c>
      <c r="M2981" s="16" t="s">
        <v>2777</v>
      </c>
      <c r="N2981" s="16">
        <v>1</v>
      </c>
      <c r="O2981" s="16"/>
      <c r="P2981" s="57" t="str">
        <f t="shared" si="600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2724</v>
      </c>
      <c r="W2981" s="16" t="s">
        <v>849</v>
      </c>
      <c r="X2981" s="34">
        <v>51000</v>
      </c>
      <c r="Y2981" s="178" t="str">
        <f t="shared" si="609"/>
        <v>1</v>
      </c>
      <c r="Z2981" s="26">
        <f t="shared" si="597"/>
        <v>51000</v>
      </c>
      <c r="AA2981" s="16">
        <v>7.8</v>
      </c>
      <c r="AB2981" s="35">
        <f t="shared" si="601"/>
        <v>397800</v>
      </c>
      <c r="AC2981" s="27">
        <f t="shared" si="602"/>
        <v>99091.98</v>
      </c>
      <c r="AD2981" s="174">
        <v>0.24909999999999999</v>
      </c>
      <c r="AE2981" s="173">
        <f t="shared" si="603"/>
        <v>0</v>
      </c>
      <c r="AF2981" s="173" t="str">
        <f>IF(AND(COUNTIFS($J$18:J2981,J2981)=1,AE2981=1),1,"")</f>
        <v/>
      </c>
      <c r="AG2981" s="173">
        <f>IF(C2981="","",IF(AND(COUNTIFS($J$18:J2981,J2981)=1,C2981&lt;&gt;""),1,""))</f>
        <v>1</v>
      </c>
      <c r="AH2981" s="173">
        <f>IF(G2981="","",IF(AND(COUNTIFS($J$18:J2981,J2981)=1,G2981&lt;&gt;""),1,""))</f>
        <v>1</v>
      </c>
      <c r="AI2981" s="28">
        <f t="shared" si="604"/>
        <v>33477255.428389378</v>
      </c>
      <c r="AJ2981" s="28">
        <f t="shared" si="605"/>
        <v>4578663.362915583</v>
      </c>
      <c r="AK2981" s="29">
        <f t="shared" si="606"/>
        <v>0.13676937682988149</v>
      </c>
      <c r="AL2981" s="25"/>
      <c r="AM2981" s="25"/>
      <c r="AN2981" s="25"/>
      <c r="AO2981" s="25"/>
      <c r="AP2981" s="45" t="str">
        <f t="shared" si="607"/>
        <v>20204</v>
      </c>
      <c r="AQ2981" s="45" t="str">
        <f t="shared" si="608"/>
        <v>20204USD</v>
      </c>
    </row>
    <row r="2982" spans="1:43" s="15" customFormat="1">
      <c r="A2982" s="16" t="s">
        <v>34</v>
      </c>
      <c r="B2982" s="172">
        <v>2019</v>
      </c>
      <c r="C2982" s="172">
        <v>12</v>
      </c>
      <c r="D2982" s="57" t="str">
        <f t="shared" si="598"/>
        <v>Q3</v>
      </c>
      <c r="E2982" s="16" t="s">
        <v>35</v>
      </c>
      <c r="F2982" s="172">
        <v>2020</v>
      </c>
      <c r="G2982" s="172">
        <v>4</v>
      </c>
      <c r="H2982" s="175"/>
      <c r="I2982" s="57" t="str">
        <f t="shared" si="599"/>
        <v>Q1</v>
      </c>
      <c r="J2982" s="175" t="s">
        <v>2829</v>
      </c>
      <c r="K2982" s="175" t="s">
        <v>931</v>
      </c>
      <c r="L2982" s="25" t="s">
        <v>2725</v>
      </c>
      <c r="M2982" s="16" t="s">
        <v>47</v>
      </c>
      <c r="N2982" s="16">
        <v>1</v>
      </c>
      <c r="O2982" s="16"/>
      <c r="P2982" s="57" t="str">
        <f t="shared" si="600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2740</v>
      </c>
      <c r="W2982" s="16" t="s">
        <v>96</v>
      </c>
      <c r="X2982" s="34">
        <v>5820000</v>
      </c>
      <c r="Y2982" s="178" t="str">
        <f t="shared" si="609"/>
        <v>1</v>
      </c>
      <c r="Z2982" s="26">
        <f t="shared" si="597"/>
        <v>5820000</v>
      </c>
      <c r="AA2982" s="16">
        <v>7.3599999999999999E-2</v>
      </c>
      <c r="AB2982" s="35">
        <f t="shared" si="601"/>
        <v>428352</v>
      </c>
      <c r="AC2982" s="27">
        <f t="shared" si="602"/>
        <v>87597.983999999997</v>
      </c>
      <c r="AD2982" s="174">
        <v>0.20449999999999999</v>
      </c>
      <c r="AE2982" s="173">
        <f t="shared" si="603"/>
        <v>0</v>
      </c>
      <c r="AF2982" s="173" t="str">
        <f>IF(AND(COUNTIFS($J$18:J2982,J2982)=1,AE2982=1),1,"")</f>
        <v/>
      </c>
      <c r="AG2982" s="173">
        <f>IF(C2982="","",IF(AND(COUNTIFS($J$18:J2982,J2982)=1,C2982&lt;&gt;""),1,""))</f>
        <v>1</v>
      </c>
      <c r="AH2982" s="173">
        <f>IF(G2982="","",IF(AND(COUNTIFS($J$18:J2982,J2982)=1,G2982&lt;&gt;""),1,""))</f>
        <v>1</v>
      </c>
      <c r="AI2982" s="28">
        <f t="shared" si="604"/>
        <v>33477255.428389378</v>
      </c>
      <c r="AJ2982" s="28">
        <f t="shared" si="605"/>
        <v>4578663.362915583</v>
      </c>
      <c r="AK2982" s="29">
        <f t="shared" si="606"/>
        <v>0.13676937682988149</v>
      </c>
      <c r="AL2982" s="25"/>
      <c r="AM2982" s="25"/>
      <c r="AN2982" s="25"/>
      <c r="AO2982" s="25"/>
      <c r="AP2982" s="45" t="str">
        <f t="shared" si="607"/>
        <v>20204</v>
      </c>
      <c r="AQ2982" s="45" t="str">
        <f t="shared" si="608"/>
        <v>20204JPY</v>
      </c>
    </row>
    <row r="2983" spans="1:43" s="15" customFormat="1">
      <c r="A2983" s="16" t="s">
        <v>34</v>
      </c>
      <c r="B2983" s="172">
        <v>2019</v>
      </c>
      <c r="C2983" s="172">
        <v>12</v>
      </c>
      <c r="D2983" s="57" t="str">
        <f t="shared" si="598"/>
        <v>Q3</v>
      </c>
      <c r="E2983" s="16" t="s">
        <v>35</v>
      </c>
      <c r="F2983" s="172">
        <v>2020</v>
      </c>
      <c r="G2983" s="172">
        <v>4</v>
      </c>
      <c r="H2983" s="175"/>
      <c r="I2983" s="57" t="str">
        <f t="shared" si="599"/>
        <v>Q1</v>
      </c>
      <c r="J2983" s="175" t="s">
        <v>962</v>
      </c>
      <c r="K2983" s="175" t="s">
        <v>3169</v>
      </c>
      <c r="L2983" s="25" t="s">
        <v>2723</v>
      </c>
      <c r="M2983" s="16" t="s">
        <v>2545</v>
      </c>
      <c r="N2983" s="16">
        <v>1</v>
      </c>
      <c r="O2983" s="16"/>
      <c r="P2983" s="57" t="str">
        <f t="shared" si="600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78" t="str">
        <f t="shared" si="609"/>
        <v>1.13</v>
      </c>
      <c r="Z2983" s="26">
        <f t="shared" si="597"/>
        <v>350000</v>
      </c>
      <c r="AA2983" s="16">
        <v>1.095</v>
      </c>
      <c r="AB2983" s="35">
        <f t="shared" si="601"/>
        <v>339159.29203539825</v>
      </c>
      <c r="AC2983" s="27">
        <f t="shared" si="602"/>
        <v>56368.274336283182</v>
      </c>
      <c r="AD2983" s="174">
        <v>0.16619999999999999</v>
      </c>
      <c r="AE2983" s="173">
        <f t="shared" si="603"/>
        <v>0</v>
      </c>
      <c r="AF2983" s="173" t="str">
        <f>IF(AND(COUNTIFS($J$18:J2983,J2983)=1,AE2983=1),1,"")</f>
        <v/>
      </c>
      <c r="AG2983" s="173" t="str">
        <f>IF(C2983="","",IF(AND(COUNTIFS($J$18:J2983,J2983)=1,C2983&lt;&gt;""),1,""))</f>
        <v/>
      </c>
      <c r="AH2983" s="173" t="str">
        <f>IF(G2983="","",IF(AND(COUNTIFS($J$18:J2983,J2983)=1,G2983&lt;&gt;""),1,""))</f>
        <v/>
      </c>
      <c r="AI2983" s="28">
        <f t="shared" si="604"/>
        <v>33477255.428389378</v>
      </c>
      <c r="AJ2983" s="28">
        <f t="shared" si="605"/>
        <v>4578663.362915583</v>
      </c>
      <c r="AK2983" s="29">
        <f t="shared" si="606"/>
        <v>0.13676937682988149</v>
      </c>
      <c r="AL2983" s="25"/>
      <c r="AM2983" s="25"/>
      <c r="AN2983" s="25"/>
      <c r="AO2983" s="25"/>
      <c r="AP2983" s="45" t="str">
        <f t="shared" si="607"/>
        <v>20204</v>
      </c>
      <c r="AQ2983" s="45" t="str">
        <f t="shared" si="608"/>
        <v>20204RMB</v>
      </c>
    </row>
    <row r="2984" spans="1:43" s="15" customFormat="1">
      <c r="A2984" s="16" t="s">
        <v>34</v>
      </c>
      <c r="B2984" s="172">
        <v>2019</v>
      </c>
      <c r="C2984" s="172">
        <v>11</v>
      </c>
      <c r="D2984" s="57" t="str">
        <f t="shared" si="598"/>
        <v>Q3</v>
      </c>
      <c r="E2984" s="16" t="s">
        <v>35</v>
      </c>
      <c r="F2984" s="172">
        <v>2020</v>
      </c>
      <c r="G2984" s="172">
        <v>4</v>
      </c>
      <c r="H2984" s="175"/>
      <c r="I2984" s="57" t="str">
        <f t="shared" si="599"/>
        <v>Q1</v>
      </c>
      <c r="J2984" s="175" t="s">
        <v>2830</v>
      </c>
      <c r="K2984" s="175" t="s">
        <v>931</v>
      </c>
      <c r="L2984" s="25" t="s">
        <v>2747</v>
      </c>
      <c r="M2984" s="16" t="s">
        <v>2545</v>
      </c>
      <c r="N2984" s="16">
        <v>1</v>
      </c>
      <c r="O2984" s="16"/>
      <c r="P2984" s="57" t="str">
        <f t="shared" si="600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2724</v>
      </c>
      <c r="W2984" s="16" t="s">
        <v>849</v>
      </c>
      <c r="X2984" s="34">
        <v>79000</v>
      </c>
      <c r="Y2984" s="178" t="str">
        <f t="shared" si="609"/>
        <v>1</v>
      </c>
      <c r="Z2984" s="26">
        <f t="shared" si="597"/>
        <v>79000</v>
      </c>
      <c r="AA2984" s="16">
        <v>7.8</v>
      </c>
      <c r="AB2984" s="35">
        <f t="shared" si="601"/>
        <v>616200</v>
      </c>
      <c r="AC2984" s="27">
        <f t="shared" si="602"/>
        <v>138090.41999999998</v>
      </c>
      <c r="AD2984" s="174">
        <v>0.22409999999999999</v>
      </c>
      <c r="AE2984" s="173">
        <f t="shared" si="603"/>
        <v>0</v>
      </c>
      <c r="AF2984" s="173" t="str">
        <f>IF(AND(COUNTIFS($J$18:J2984,J2984)=1,AE2984=1),1,"")</f>
        <v/>
      </c>
      <c r="AG2984" s="173">
        <f>IF(C2984="","",IF(AND(COUNTIFS($J$18:J2984,J2984)=1,C2984&lt;&gt;""),1,""))</f>
        <v>1</v>
      </c>
      <c r="AH2984" s="173">
        <f>IF(G2984="","",IF(AND(COUNTIFS($J$18:J2984,J2984)=1,G2984&lt;&gt;""),1,""))</f>
        <v>1</v>
      </c>
      <c r="AI2984" s="28">
        <f t="shared" si="604"/>
        <v>33477255.428389378</v>
      </c>
      <c r="AJ2984" s="28">
        <f t="shared" si="605"/>
        <v>4578663.362915583</v>
      </c>
      <c r="AK2984" s="29">
        <f t="shared" si="606"/>
        <v>0.13676937682988149</v>
      </c>
      <c r="AL2984" s="25"/>
      <c r="AM2984" s="25"/>
      <c r="AN2984" s="25"/>
      <c r="AO2984" s="25"/>
      <c r="AP2984" s="45" t="str">
        <f t="shared" si="607"/>
        <v>20204</v>
      </c>
      <c r="AQ2984" s="45" t="str">
        <f t="shared" si="608"/>
        <v>20204USD</v>
      </c>
    </row>
    <row r="2985" spans="1:43" s="15" customFormat="1">
      <c r="A2985" s="16" t="s">
        <v>34</v>
      </c>
      <c r="B2985" s="172">
        <v>2019</v>
      </c>
      <c r="C2985" s="172">
        <v>12</v>
      </c>
      <c r="D2985" s="57" t="str">
        <f t="shared" si="598"/>
        <v>Q3</v>
      </c>
      <c r="E2985" s="16" t="s">
        <v>34</v>
      </c>
      <c r="F2985" s="172">
        <v>2020</v>
      </c>
      <c r="G2985" s="172">
        <v>3</v>
      </c>
      <c r="H2985" s="175"/>
      <c r="I2985" s="57" t="str">
        <f t="shared" si="599"/>
        <v>Q4</v>
      </c>
      <c r="J2985" s="175" t="s">
        <v>959</v>
      </c>
      <c r="K2985" s="175" t="s">
        <v>960</v>
      </c>
      <c r="L2985" s="25" t="s">
        <v>2831</v>
      </c>
      <c r="M2985" s="16" t="s">
        <v>354</v>
      </c>
      <c r="N2985" s="16">
        <v>1</v>
      </c>
      <c r="O2985" s="16"/>
      <c r="P2985" s="57" t="str">
        <f t="shared" si="600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78" t="str">
        <f t="shared" si="609"/>
        <v>1.13</v>
      </c>
      <c r="Z2985" s="26">
        <f t="shared" si="597"/>
        <v>467625</v>
      </c>
      <c r="AA2985" s="16">
        <v>1.095</v>
      </c>
      <c r="AB2985" s="35">
        <f t="shared" si="601"/>
        <v>453141.03982300888</v>
      </c>
      <c r="AC2985" s="27">
        <f t="shared" si="602"/>
        <v>54105.04015486726</v>
      </c>
      <c r="AD2985" s="174">
        <v>0.11940000000000001</v>
      </c>
      <c r="AE2985" s="173">
        <f t="shared" si="603"/>
        <v>1</v>
      </c>
      <c r="AF2985" s="173" t="str">
        <f>IF(AND(COUNTIFS($J$18:J2985,J2985)=1,AE2985=1),1,"")</f>
        <v/>
      </c>
      <c r="AG2985" s="173" t="str">
        <f>IF(C2985="","",IF(AND(COUNTIFS($J$18:J2985,J2985)=1,C2985&lt;&gt;""),1,""))</f>
        <v/>
      </c>
      <c r="AH2985" s="173" t="str">
        <f>IF(G2985="","",IF(AND(COUNTIFS($J$18:J2985,J2985)=1,G2985&lt;&gt;""),1,""))</f>
        <v/>
      </c>
      <c r="AI2985" s="28">
        <f t="shared" si="604"/>
        <v>23168285.927433632</v>
      </c>
      <c r="AJ2985" s="28">
        <f t="shared" si="605"/>
        <v>2764878.9168780539</v>
      </c>
      <c r="AK2985" s="29">
        <f t="shared" si="606"/>
        <v>0.11933895004309115</v>
      </c>
      <c r="AL2985" s="25"/>
      <c r="AM2985" s="25"/>
      <c r="AN2985" s="25"/>
      <c r="AO2985" s="25"/>
      <c r="AP2985" s="45" t="str">
        <f t="shared" si="607"/>
        <v>20203</v>
      </c>
      <c r="AQ2985" s="45" t="str">
        <f t="shared" si="608"/>
        <v>20203RMB</v>
      </c>
    </row>
    <row r="2986" spans="1:43" s="15" customFormat="1">
      <c r="A2986" s="16" t="s">
        <v>34</v>
      </c>
      <c r="B2986" s="172">
        <v>2019</v>
      </c>
      <c r="C2986" s="172">
        <v>12</v>
      </c>
      <c r="D2986" s="57" t="str">
        <f t="shared" si="598"/>
        <v>Q3</v>
      </c>
      <c r="E2986" s="16" t="s">
        <v>34</v>
      </c>
      <c r="F2986" s="172">
        <v>2020</v>
      </c>
      <c r="G2986" s="172">
        <v>3</v>
      </c>
      <c r="H2986" s="175"/>
      <c r="I2986" s="57" t="str">
        <f t="shared" si="599"/>
        <v>Q4</v>
      </c>
      <c r="J2986" s="175" t="s">
        <v>962</v>
      </c>
      <c r="K2986" s="175" t="s">
        <v>3169</v>
      </c>
      <c r="L2986" s="25" t="s">
        <v>2725</v>
      </c>
      <c r="M2986" s="16" t="s">
        <v>47</v>
      </c>
      <c r="N2986" s="16">
        <v>1</v>
      </c>
      <c r="O2986" s="16"/>
      <c r="P2986" s="57" t="str">
        <f t="shared" si="600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78" t="str">
        <f t="shared" si="609"/>
        <v>1.13</v>
      </c>
      <c r="Z2986" s="26">
        <f t="shared" si="597"/>
        <v>410000</v>
      </c>
      <c r="AA2986" s="16">
        <v>1.095</v>
      </c>
      <c r="AB2986" s="35">
        <f t="shared" si="601"/>
        <v>397300.88495575229</v>
      </c>
      <c r="AC2986" s="27">
        <f t="shared" si="602"/>
        <v>39809.54867256638</v>
      </c>
      <c r="AD2986" s="174">
        <v>0.1002</v>
      </c>
      <c r="AE2986" s="173">
        <f t="shared" si="603"/>
        <v>0</v>
      </c>
      <c r="AF2986" s="173" t="str">
        <f>IF(AND(COUNTIFS($J$18:J2986,J2986)=1,AE2986=1),1,"")</f>
        <v/>
      </c>
      <c r="AG2986" s="173" t="str">
        <f>IF(C2986="","",IF(AND(COUNTIFS($J$18:J2986,J2986)=1,C2986&lt;&gt;""),1,""))</f>
        <v/>
      </c>
      <c r="AH2986" s="173" t="str">
        <f>IF(G2986="","",IF(AND(COUNTIFS($J$18:J2986,J2986)=1,G2986&lt;&gt;""),1,""))</f>
        <v/>
      </c>
      <c r="AI2986" s="28">
        <f t="shared" si="604"/>
        <v>23168285.927433632</v>
      </c>
      <c r="AJ2986" s="28">
        <f t="shared" si="605"/>
        <v>2764878.9168780539</v>
      </c>
      <c r="AK2986" s="29">
        <f t="shared" si="606"/>
        <v>0.11933895004309115</v>
      </c>
      <c r="AL2986" s="25"/>
      <c r="AM2986" s="25"/>
      <c r="AN2986" s="25"/>
      <c r="AO2986" s="25"/>
      <c r="AP2986" s="45" t="str">
        <f t="shared" si="607"/>
        <v>20203</v>
      </c>
      <c r="AQ2986" s="45" t="str">
        <f t="shared" si="608"/>
        <v>20203RMB</v>
      </c>
    </row>
    <row r="2987" spans="1:43" s="15" customFormat="1">
      <c r="A2987" s="16" t="s">
        <v>34</v>
      </c>
      <c r="B2987" s="172">
        <v>2019</v>
      </c>
      <c r="C2987" s="172">
        <v>12</v>
      </c>
      <c r="D2987" s="57" t="str">
        <f t="shared" si="598"/>
        <v>Q3</v>
      </c>
      <c r="E2987" s="16" t="s">
        <v>34</v>
      </c>
      <c r="F2987" s="172">
        <v>2020</v>
      </c>
      <c r="G2987" s="172">
        <v>3</v>
      </c>
      <c r="H2987" s="175"/>
      <c r="I2987" s="57" t="str">
        <f t="shared" si="599"/>
        <v>Q4</v>
      </c>
      <c r="J2987" s="175" t="s">
        <v>962</v>
      </c>
      <c r="K2987" s="175" t="s">
        <v>3169</v>
      </c>
      <c r="L2987" s="25" t="s">
        <v>2563</v>
      </c>
      <c r="M2987" s="16" t="s">
        <v>47</v>
      </c>
      <c r="N2987" s="16">
        <v>1</v>
      </c>
      <c r="O2987" s="16"/>
      <c r="P2987" s="57" t="str">
        <f t="shared" si="600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78" t="str">
        <f t="shared" si="609"/>
        <v>1.13</v>
      </c>
      <c r="Z2987" s="26">
        <f t="shared" si="597"/>
        <v>500000</v>
      </c>
      <c r="AA2987" s="16">
        <v>1.095</v>
      </c>
      <c r="AB2987" s="35">
        <f t="shared" si="601"/>
        <v>484513.27433628321</v>
      </c>
      <c r="AC2987" s="27">
        <f t="shared" si="602"/>
        <v>48548.230088495577</v>
      </c>
      <c r="AD2987" s="174">
        <v>0.1002</v>
      </c>
      <c r="AE2987" s="173">
        <f t="shared" si="603"/>
        <v>0</v>
      </c>
      <c r="AF2987" s="173" t="str">
        <f>IF(AND(COUNTIFS($J$18:J2987,J2987)=1,AE2987=1),1,"")</f>
        <v/>
      </c>
      <c r="AG2987" s="173" t="str">
        <f>IF(C2987="","",IF(AND(COUNTIFS($J$18:J2987,J2987)=1,C2987&lt;&gt;""),1,""))</f>
        <v/>
      </c>
      <c r="AH2987" s="173" t="str">
        <f>IF(G2987="","",IF(AND(COUNTIFS($J$18:J2987,J2987)=1,G2987&lt;&gt;""),1,""))</f>
        <v/>
      </c>
      <c r="AI2987" s="28">
        <f t="shared" si="604"/>
        <v>23168285.927433632</v>
      </c>
      <c r="AJ2987" s="28">
        <f t="shared" si="605"/>
        <v>2764878.9168780539</v>
      </c>
      <c r="AK2987" s="29">
        <f t="shared" si="606"/>
        <v>0.11933895004309115</v>
      </c>
      <c r="AL2987" s="25"/>
      <c r="AM2987" s="25"/>
      <c r="AN2987" s="25"/>
      <c r="AO2987" s="25"/>
      <c r="AP2987" s="45" t="str">
        <f t="shared" si="607"/>
        <v>20203</v>
      </c>
      <c r="AQ2987" s="45" t="str">
        <f t="shared" si="608"/>
        <v>20203RMB</v>
      </c>
    </row>
    <row r="2988" spans="1:43" s="15" customFormat="1" ht="26.4">
      <c r="A2988" s="16" t="s">
        <v>2832</v>
      </c>
      <c r="B2988" s="172">
        <v>2019</v>
      </c>
      <c r="C2988" s="172">
        <v>9</v>
      </c>
      <c r="D2988" s="57" t="str">
        <f t="shared" si="598"/>
        <v>Q2</v>
      </c>
      <c r="E2988" s="16" t="s">
        <v>35</v>
      </c>
      <c r="F2988" s="172">
        <v>2020</v>
      </c>
      <c r="G2988" s="172">
        <v>9</v>
      </c>
      <c r="H2988" s="175"/>
      <c r="I2988" s="57" t="str">
        <f t="shared" si="599"/>
        <v>Q2</v>
      </c>
      <c r="J2988" s="175" t="s">
        <v>895</v>
      </c>
      <c r="K2988" s="175" t="s">
        <v>896</v>
      </c>
      <c r="L2988" s="25" t="s">
        <v>2833</v>
      </c>
      <c r="M2988" s="16" t="s">
        <v>47</v>
      </c>
      <c r="N2988" s="16">
        <v>0</v>
      </c>
      <c r="O2988" s="16">
        <v>1</v>
      </c>
      <c r="P2988" s="57" t="str">
        <f t="shared" si="600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78" t="str">
        <f t="shared" si="609"/>
        <v>1.13</v>
      </c>
      <c r="Z2988" s="26">
        <f t="shared" si="597"/>
        <v>28000</v>
      </c>
      <c r="AA2988" s="16">
        <v>1.1299999999999999</v>
      </c>
      <c r="AB2988" s="35">
        <f t="shared" si="601"/>
        <v>28000</v>
      </c>
      <c r="AC2988" s="27">
        <f t="shared" si="602"/>
        <v>3360</v>
      </c>
      <c r="AD2988" s="174">
        <v>0.12</v>
      </c>
      <c r="AE2988" s="173">
        <f t="shared" si="603"/>
        <v>0</v>
      </c>
      <c r="AF2988" s="173" t="str">
        <f>IF(AND(COUNTIFS($J$18:J2988,J2988)=1,AE2988=1),1,"")</f>
        <v/>
      </c>
      <c r="AG2988" s="173" t="str">
        <f>IF(C2988="","",IF(AND(COUNTIFS($J$18:J2988,J2988)=1,C2988&lt;&gt;""),1,""))</f>
        <v/>
      </c>
      <c r="AH2988" s="173" t="str">
        <f>IF(G2988="","",IF(AND(COUNTIFS($J$18:J2988,J2988)=1,G2988&lt;&gt;""),1,""))</f>
        <v/>
      </c>
      <c r="AI2988" s="28">
        <f t="shared" si="604"/>
        <v>47907808.356810614</v>
      </c>
      <c r="AJ2988" s="28">
        <f t="shared" si="605"/>
        <v>6027384.8806384467</v>
      </c>
      <c r="AK2988" s="29">
        <f t="shared" si="606"/>
        <v>0.12581216063459494</v>
      </c>
      <c r="AL2988" s="25"/>
      <c r="AM2988" s="25"/>
      <c r="AN2988" s="25"/>
      <c r="AO2988" s="25"/>
      <c r="AP2988" s="45" t="str">
        <f t="shared" si="607"/>
        <v>20209</v>
      </c>
      <c r="AQ2988" s="45" t="str">
        <f t="shared" si="608"/>
        <v>20209RMB</v>
      </c>
    </row>
    <row r="2989" spans="1:43" s="15" customFormat="1">
      <c r="A2989" s="16" t="s">
        <v>34</v>
      </c>
      <c r="B2989" s="172">
        <v>2020</v>
      </c>
      <c r="C2989" s="172">
        <v>3</v>
      </c>
      <c r="D2989" s="57" t="str">
        <f t="shared" si="598"/>
        <v>Q4</v>
      </c>
      <c r="E2989" s="16" t="s">
        <v>35</v>
      </c>
      <c r="F2989" s="172">
        <v>2020</v>
      </c>
      <c r="G2989" s="172">
        <v>4</v>
      </c>
      <c r="H2989" s="175"/>
      <c r="I2989" s="57" t="str">
        <f t="shared" si="599"/>
        <v>Q1</v>
      </c>
      <c r="J2989" s="175" t="s">
        <v>2834</v>
      </c>
      <c r="K2989" s="175" t="s">
        <v>2835</v>
      </c>
      <c r="L2989" s="25" t="s">
        <v>2747</v>
      </c>
      <c r="M2989" s="16" t="s">
        <v>2545</v>
      </c>
      <c r="N2989" s="16">
        <v>1</v>
      </c>
      <c r="O2989" s="16"/>
      <c r="P2989" s="57" t="str">
        <f t="shared" si="600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2724</v>
      </c>
      <c r="W2989" s="16" t="s">
        <v>51</v>
      </c>
      <c r="X2989" s="34">
        <v>303000</v>
      </c>
      <c r="Y2989" s="178" t="str">
        <f t="shared" si="609"/>
        <v>1.13</v>
      </c>
      <c r="Z2989" s="26">
        <f t="shared" si="597"/>
        <v>303000</v>
      </c>
      <c r="AA2989" s="16">
        <v>1.095</v>
      </c>
      <c r="AB2989" s="35">
        <f t="shared" si="601"/>
        <v>293615.04424778762</v>
      </c>
      <c r="AC2989" s="27">
        <f t="shared" si="602"/>
        <v>50854.125663716812</v>
      </c>
      <c r="AD2989" s="174">
        <v>0.17319999999999999</v>
      </c>
      <c r="AE2989" s="173">
        <f t="shared" si="603"/>
        <v>0</v>
      </c>
      <c r="AF2989" s="173" t="str">
        <f>IF(AND(COUNTIFS($J$18:J2989,J2989)=1,AE2989=1),1,"")</f>
        <v/>
      </c>
      <c r="AG2989" s="173">
        <f>IF(C2989="","",IF(AND(COUNTIFS($J$18:J2989,J2989)=1,C2989&lt;&gt;""),1,""))</f>
        <v>1</v>
      </c>
      <c r="AH2989" s="173">
        <f>IF(G2989="","",IF(AND(COUNTIFS($J$18:J2989,J2989)=1,G2989&lt;&gt;""),1,""))</f>
        <v>1</v>
      </c>
      <c r="AI2989" s="28">
        <f t="shared" si="604"/>
        <v>33477255.428389378</v>
      </c>
      <c r="AJ2989" s="28">
        <f t="shared" si="605"/>
        <v>4578663.362915583</v>
      </c>
      <c r="AK2989" s="29">
        <f t="shared" si="606"/>
        <v>0.13676937682988149</v>
      </c>
      <c r="AL2989" s="25"/>
      <c r="AM2989" s="25"/>
      <c r="AN2989" s="25"/>
      <c r="AO2989" s="25"/>
      <c r="AP2989" s="45" t="str">
        <f t="shared" si="607"/>
        <v>20204</v>
      </c>
      <c r="AQ2989" s="45" t="str">
        <f t="shared" si="608"/>
        <v>20204RMB</v>
      </c>
    </row>
    <row r="2990" spans="1:43" s="15" customFormat="1">
      <c r="A2990" s="16" t="s">
        <v>34</v>
      </c>
      <c r="B2990" s="172">
        <v>2020</v>
      </c>
      <c r="C2990" s="172">
        <v>3</v>
      </c>
      <c r="D2990" s="57" t="str">
        <f t="shared" si="598"/>
        <v>Q4</v>
      </c>
      <c r="E2990" s="16" t="s">
        <v>35</v>
      </c>
      <c r="F2990" s="172">
        <v>2020</v>
      </c>
      <c r="G2990" s="172">
        <v>8</v>
      </c>
      <c r="H2990" s="175"/>
      <c r="I2990" s="57" t="str">
        <f t="shared" si="599"/>
        <v>Q2</v>
      </c>
      <c r="J2990" s="175" t="s">
        <v>2836</v>
      </c>
      <c r="K2990" s="175" t="s">
        <v>2837</v>
      </c>
      <c r="L2990" s="25" t="s">
        <v>2831</v>
      </c>
      <c r="M2990" s="16" t="s">
        <v>354</v>
      </c>
      <c r="N2990" s="16">
        <v>1</v>
      </c>
      <c r="O2990" s="16"/>
      <c r="P2990" s="57" t="str">
        <f t="shared" si="600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78" t="str">
        <f t="shared" si="609"/>
        <v>1.13</v>
      </c>
      <c r="Z2990" s="26">
        <f t="shared" si="597"/>
        <v>1075700</v>
      </c>
      <c r="AA2990" s="16">
        <v>1.105</v>
      </c>
      <c r="AB2990" s="35">
        <f t="shared" si="601"/>
        <v>1051901.3274336285</v>
      </c>
      <c r="AC2990" s="27">
        <f t="shared" si="602"/>
        <v>176614.23287610622</v>
      </c>
      <c r="AD2990" s="174">
        <v>0.16789999999999999</v>
      </c>
      <c r="AE2990" s="173">
        <f t="shared" si="603"/>
        <v>1</v>
      </c>
      <c r="AF2990" s="173">
        <f>IF(AND(COUNTIFS($J$18:J2990,J2990)=1,AE2990=1),1,"")</f>
        <v>1</v>
      </c>
      <c r="AG2990" s="173">
        <f>IF(C2990="","",IF(AND(COUNTIFS($J$18:J2990,J2990)=1,C2990&lt;&gt;""),1,""))</f>
        <v>1</v>
      </c>
      <c r="AH2990" s="173">
        <f>IF(G2990="","",IF(AND(COUNTIFS($J$18:J2990,J2990)=1,G2990&lt;&gt;""),1,""))</f>
        <v>1</v>
      </c>
      <c r="AI2990" s="28">
        <f t="shared" si="604"/>
        <v>37969334.083628327</v>
      </c>
      <c r="AJ2990" s="28">
        <f t="shared" si="605"/>
        <v>5097226.4551657066</v>
      </c>
      <c r="AK2990" s="29">
        <f t="shared" si="606"/>
        <v>0.13424587441904956</v>
      </c>
      <c r="AL2990" s="25"/>
      <c r="AM2990" s="25"/>
      <c r="AN2990" s="25"/>
      <c r="AO2990" s="25"/>
      <c r="AP2990" s="45" t="str">
        <f t="shared" si="607"/>
        <v>20208</v>
      </c>
      <c r="AQ2990" s="45" t="str">
        <f t="shared" si="608"/>
        <v>20208RMB</v>
      </c>
    </row>
    <row r="2991" spans="1:43" s="15" customFormat="1">
      <c r="A2991" s="16" t="s">
        <v>34</v>
      </c>
      <c r="B2991" s="172">
        <v>2020</v>
      </c>
      <c r="C2991" s="172">
        <v>3</v>
      </c>
      <c r="D2991" s="57" t="str">
        <f t="shared" si="598"/>
        <v>Q4</v>
      </c>
      <c r="E2991" s="16" t="s">
        <v>35</v>
      </c>
      <c r="F2991" s="172">
        <v>2020</v>
      </c>
      <c r="G2991" s="172">
        <v>8</v>
      </c>
      <c r="H2991" s="175"/>
      <c r="I2991" s="57" t="str">
        <f t="shared" si="599"/>
        <v>Q2</v>
      </c>
      <c r="J2991" s="175" t="s">
        <v>2836</v>
      </c>
      <c r="K2991" s="175" t="s">
        <v>2837</v>
      </c>
      <c r="L2991" s="25" t="s">
        <v>2831</v>
      </c>
      <c r="M2991" s="16" t="s">
        <v>354</v>
      </c>
      <c r="N2991" s="16">
        <v>1</v>
      </c>
      <c r="O2991" s="16"/>
      <c r="P2991" s="57" t="str">
        <f t="shared" si="600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78" t="str">
        <f t="shared" si="609"/>
        <v>1.13</v>
      </c>
      <c r="Z2991" s="26">
        <f t="shared" si="597"/>
        <v>441000</v>
      </c>
      <c r="AA2991" s="16">
        <v>1.105</v>
      </c>
      <c r="AB2991" s="35">
        <f t="shared" si="601"/>
        <v>431243.36283185845</v>
      </c>
      <c r="AC2991" s="27">
        <f t="shared" si="602"/>
        <v>106818.98097345134</v>
      </c>
      <c r="AD2991" s="174">
        <v>0.2477</v>
      </c>
      <c r="AE2991" s="173">
        <f t="shared" si="603"/>
        <v>1</v>
      </c>
      <c r="AF2991" s="173" t="str">
        <f>IF(AND(COUNTIFS($J$18:J2991,J2991)=1,AE2991=1),1,"")</f>
        <v/>
      </c>
      <c r="AG2991" s="173" t="str">
        <f>IF(C2991="","",IF(AND(COUNTIFS($J$18:J2991,J2991)=1,C2991&lt;&gt;""),1,""))</f>
        <v/>
      </c>
      <c r="AH2991" s="173" t="str">
        <f>IF(G2991="","",IF(AND(COUNTIFS($J$18:J2991,J2991)=1,G2991&lt;&gt;""),1,""))</f>
        <v/>
      </c>
      <c r="AI2991" s="28">
        <f t="shared" si="604"/>
        <v>37969334.083628327</v>
      </c>
      <c r="AJ2991" s="28">
        <f t="shared" si="605"/>
        <v>5097226.4551657066</v>
      </c>
      <c r="AK2991" s="29">
        <f t="shared" si="606"/>
        <v>0.13424587441904956</v>
      </c>
      <c r="AL2991" s="25"/>
      <c r="AM2991" s="25"/>
      <c r="AN2991" s="25"/>
      <c r="AO2991" s="25"/>
      <c r="AP2991" s="45" t="str">
        <f t="shared" si="607"/>
        <v>20208</v>
      </c>
      <c r="AQ2991" s="45" t="str">
        <f t="shared" si="608"/>
        <v>20208RMB</v>
      </c>
    </row>
    <row r="2992" spans="1:43" s="15" customFormat="1">
      <c r="A2992" s="16" t="s">
        <v>34</v>
      </c>
      <c r="B2992" s="172">
        <v>2020</v>
      </c>
      <c r="C2992" s="172">
        <v>3</v>
      </c>
      <c r="D2992" s="57" t="str">
        <f t="shared" si="598"/>
        <v>Q4</v>
      </c>
      <c r="E2992" s="16" t="s">
        <v>35</v>
      </c>
      <c r="F2992" s="172">
        <v>2020</v>
      </c>
      <c r="G2992" s="172">
        <v>8</v>
      </c>
      <c r="H2992" s="175"/>
      <c r="I2992" s="57" t="str">
        <f t="shared" si="599"/>
        <v>Q2</v>
      </c>
      <c r="J2992" s="175" t="s">
        <v>2836</v>
      </c>
      <c r="K2992" s="175" t="s">
        <v>2837</v>
      </c>
      <c r="L2992" s="25" t="s">
        <v>2831</v>
      </c>
      <c r="M2992" s="16" t="s">
        <v>354</v>
      </c>
      <c r="N2992" s="16">
        <v>1</v>
      </c>
      <c r="O2992" s="16"/>
      <c r="P2992" s="57" t="str">
        <f t="shared" si="600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78" t="str">
        <f t="shared" si="609"/>
        <v>1.13</v>
      </c>
      <c r="Z2992" s="26">
        <f t="shared" si="597"/>
        <v>360000</v>
      </c>
      <c r="AA2992" s="16">
        <v>1.105</v>
      </c>
      <c r="AB2992" s="35">
        <f t="shared" si="601"/>
        <v>352035.39823008853</v>
      </c>
      <c r="AC2992" s="27">
        <f t="shared" si="602"/>
        <v>59106.743362831861</v>
      </c>
      <c r="AD2992" s="174">
        <v>0.16789999999999999</v>
      </c>
      <c r="AE2992" s="173">
        <f t="shared" si="603"/>
        <v>1</v>
      </c>
      <c r="AF2992" s="173" t="str">
        <f>IF(AND(COUNTIFS($J$18:J2992,J2992)=1,AE2992=1),1,"")</f>
        <v/>
      </c>
      <c r="AG2992" s="173" t="str">
        <f>IF(C2992="","",IF(AND(COUNTIFS($J$18:J2992,J2992)=1,C2992&lt;&gt;""),1,""))</f>
        <v/>
      </c>
      <c r="AH2992" s="173" t="str">
        <f>IF(G2992="","",IF(AND(COUNTIFS($J$18:J2992,J2992)=1,G2992&lt;&gt;""),1,""))</f>
        <v/>
      </c>
      <c r="AI2992" s="28">
        <f t="shared" si="604"/>
        <v>37969334.083628327</v>
      </c>
      <c r="AJ2992" s="28">
        <f t="shared" si="605"/>
        <v>5097226.4551657066</v>
      </c>
      <c r="AK2992" s="29">
        <f t="shared" si="606"/>
        <v>0.13424587441904956</v>
      </c>
      <c r="AL2992" s="25"/>
      <c r="AM2992" s="25"/>
      <c r="AN2992" s="25"/>
      <c r="AO2992" s="25"/>
      <c r="AP2992" s="45" t="str">
        <f t="shared" si="607"/>
        <v>20208</v>
      </c>
      <c r="AQ2992" s="45" t="str">
        <f t="shared" si="608"/>
        <v>20208RMB</v>
      </c>
    </row>
    <row r="2993" spans="1:43" s="15" customFormat="1">
      <c r="A2993" s="16" t="s">
        <v>35</v>
      </c>
      <c r="B2993" s="172">
        <v>2020</v>
      </c>
      <c r="C2993" s="172">
        <v>5</v>
      </c>
      <c r="D2993" s="57" t="str">
        <f t="shared" si="598"/>
        <v>Q1</v>
      </c>
      <c r="E2993" s="16" t="s">
        <v>35</v>
      </c>
      <c r="F2993" s="172">
        <v>2020</v>
      </c>
      <c r="G2993" s="172">
        <v>8</v>
      </c>
      <c r="H2993" s="175"/>
      <c r="I2993" s="57" t="str">
        <f t="shared" si="599"/>
        <v>Q2</v>
      </c>
      <c r="J2993" s="175" t="s">
        <v>1020</v>
      </c>
      <c r="K2993" s="175" t="s">
        <v>1021</v>
      </c>
      <c r="L2993" s="25" t="s">
        <v>2807</v>
      </c>
      <c r="M2993" s="16" t="s">
        <v>2545</v>
      </c>
      <c r="N2993" s="16">
        <v>1</v>
      </c>
      <c r="O2993" s="16"/>
      <c r="P2993" s="57" t="str">
        <f t="shared" si="600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78" t="str">
        <f t="shared" si="609"/>
        <v>1.13</v>
      </c>
      <c r="Z2993" s="26">
        <f t="shared" si="597"/>
        <v>1663450</v>
      </c>
      <c r="AA2993" s="16">
        <v>1.105</v>
      </c>
      <c r="AB2993" s="35">
        <f t="shared" si="601"/>
        <v>1626648.0088495577</v>
      </c>
      <c r="AC2993" s="27">
        <f t="shared" si="602"/>
        <v>164942.10809734516</v>
      </c>
      <c r="AD2993" s="174">
        <v>0.1014</v>
      </c>
      <c r="AE2993" s="173">
        <f t="shared" si="603"/>
        <v>1</v>
      </c>
      <c r="AF2993" s="173" t="str">
        <f>IF(AND(COUNTIFS($J$18:J2993,J2993)=1,AE2993=1),1,"")</f>
        <v/>
      </c>
      <c r="AG2993" s="173" t="str">
        <f>IF(C2993="","",IF(AND(COUNTIFS($J$18:J2993,J2993)=1,C2993&lt;&gt;""),1,""))</f>
        <v/>
      </c>
      <c r="AH2993" s="173" t="str">
        <f>IF(G2993="","",IF(AND(COUNTIFS($J$18:J2993,J2993)=1,G2993&lt;&gt;""),1,""))</f>
        <v/>
      </c>
      <c r="AI2993" s="28">
        <f t="shared" si="604"/>
        <v>37969334.083628327</v>
      </c>
      <c r="AJ2993" s="28">
        <f t="shared" si="605"/>
        <v>5097226.4551657066</v>
      </c>
      <c r="AK2993" s="29">
        <f t="shared" si="606"/>
        <v>0.13424587441904956</v>
      </c>
      <c r="AL2993" s="25"/>
      <c r="AM2993" s="25"/>
      <c r="AN2993" s="25"/>
      <c r="AO2993" s="25"/>
      <c r="AP2993" s="45" t="str">
        <f t="shared" si="607"/>
        <v>20208</v>
      </c>
      <c r="AQ2993" s="45" t="str">
        <f t="shared" si="608"/>
        <v>20208RMB</v>
      </c>
    </row>
    <row r="2994" spans="1:43" s="15" customFormat="1">
      <c r="A2994" s="16" t="s">
        <v>34</v>
      </c>
      <c r="B2994" s="172">
        <v>2020</v>
      </c>
      <c r="C2994" s="172">
        <v>3</v>
      </c>
      <c r="D2994" s="57" t="str">
        <f t="shared" si="598"/>
        <v>Q4</v>
      </c>
      <c r="E2994" s="16" t="s">
        <v>35</v>
      </c>
      <c r="F2994" s="172">
        <v>2020</v>
      </c>
      <c r="G2994" s="172">
        <v>8</v>
      </c>
      <c r="H2994" s="175"/>
      <c r="I2994" s="57" t="str">
        <f t="shared" si="599"/>
        <v>Q2</v>
      </c>
      <c r="J2994" s="175" t="s">
        <v>2836</v>
      </c>
      <c r="K2994" s="175" t="s">
        <v>2837</v>
      </c>
      <c r="L2994" s="25" t="s">
        <v>2563</v>
      </c>
      <c r="M2994" s="16" t="s">
        <v>47</v>
      </c>
      <c r="N2994" s="16">
        <v>1</v>
      </c>
      <c r="O2994" s="16"/>
      <c r="P2994" s="57" t="str">
        <f t="shared" si="600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78" t="str">
        <f t="shared" si="609"/>
        <v>1.13</v>
      </c>
      <c r="Z2994" s="26">
        <f t="shared" si="597"/>
        <v>539000</v>
      </c>
      <c r="AA2994" s="16">
        <v>1.105</v>
      </c>
      <c r="AB2994" s="35">
        <f t="shared" si="601"/>
        <v>527075.22123893804</v>
      </c>
      <c r="AC2994" s="27">
        <f t="shared" si="602"/>
        <v>88495.929646017699</v>
      </c>
      <c r="AD2994" s="174">
        <v>0.16789999999999999</v>
      </c>
      <c r="AE2994" s="173">
        <f t="shared" si="603"/>
        <v>1</v>
      </c>
      <c r="AF2994" s="173" t="str">
        <f>IF(AND(COUNTIFS($J$18:J2994,J2994)=1,AE2994=1),1,"")</f>
        <v/>
      </c>
      <c r="AG2994" s="173" t="str">
        <f>IF(C2994="","",IF(AND(COUNTIFS($J$18:J2994,J2994)=1,C2994&lt;&gt;""),1,""))</f>
        <v/>
      </c>
      <c r="AH2994" s="173" t="str">
        <f>IF(G2994="","",IF(AND(COUNTIFS($J$18:J2994,J2994)=1,G2994&lt;&gt;""),1,""))</f>
        <v/>
      </c>
      <c r="AI2994" s="28">
        <f t="shared" si="604"/>
        <v>37969334.083628327</v>
      </c>
      <c r="AJ2994" s="28">
        <f t="shared" si="605"/>
        <v>5097226.4551657066</v>
      </c>
      <c r="AK2994" s="29">
        <f t="shared" si="606"/>
        <v>0.13424587441904956</v>
      </c>
      <c r="AL2994" s="25"/>
      <c r="AM2994" s="25"/>
      <c r="AN2994" s="25"/>
      <c r="AO2994" s="25"/>
      <c r="AP2994" s="45" t="str">
        <f t="shared" si="607"/>
        <v>20208</v>
      </c>
      <c r="AQ2994" s="45" t="str">
        <f t="shared" si="608"/>
        <v>20208RMB</v>
      </c>
    </row>
    <row r="2995" spans="1:43" s="15" customFormat="1">
      <c r="A2995" s="16" t="s">
        <v>35</v>
      </c>
      <c r="B2995" s="172">
        <v>2020</v>
      </c>
      <c r="C2995" s="172">
        <v>5</v>
      </c>
      <c r="D2995" s="57" t="str">
        <f t="shared" si="598"/>
        <v>Q1</v>
      </c>
      <c r="E2995" s="16" t="s">
        <v>35</v>
      </c>
      <c r="F2995" s="172">
        <v>2020</v>
      </c>
      <c r="G2995" s="172">
        <v>8</v>
      </c>
      <c r="H2995" s="175"/>
      <c r="I2995" s="57" t="str">
        <f t="shared" si="599"/>
        <v>Q2</v>
      </c>
      <c r="J2995" s="175" t="s">
        <v>2838</v>
      </c>
      <c r="K2995" s="175" t="s">
        <v>995</v>
      </c>
      <c r="L2995" s="25" t="s">
        <v>2563</v>
      </c>
      <c r="M2995" s="16" t="s">
        <v>47</v>
      </c>
      <c r="N2995" s="16">
        <v>2</v>
      </c>
      <c r="O2995" s="16"/>
      <c r="P2995" s="57" t="str">
        <f t="shared" si="600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78" t="str">
        <f t="shared" si="609"/>
        <v>1.13</v>
      </c>
      <c r="Z2995" s="26">
        <f t="shared" si="597"/>
        <v>950000</v>
      </c>
      <c r="AA2995" s="16">
        <v>1.105</v>
      </c>
      <c r="AB2995" s="35">
        <f t="shared" si="601"/>
        <v>928982.30088495591</v>
      </c>
      <c r="AC2995" s="27">
        <f t="shared" si="602"/>
        <v>75247.566371681431</v>
      </c>
      <c r="AD2995" s="174">
        <v>8.1000000000000003E-2</v>
      </c>
      <c r="AE2995" s="173">
        <f t="shared" si="603"/>
        <v>0</v>
      </c>
      <c r="AF2995" s="173" t="str">
        <f>IF(AND(COUNTIFS($J$18:J2995,J2995)=1,AE2995=1),1,"")</f>
        <v/>
      </c>
      <c r="AG2995" s="173">
        <f>IF(C2995="","",IF(AND(COUNTIFS($J$18:J2995,J2995)=1,C2995&lt;&gt;""),1,""))</f>
        <v>1</v>
      </c>
      <c r="AH2995" s="173">
        <f>IF(G2995="","",IF(AND(COUNTIFS($J$18:J2995,J2995)=1,G2995&lt;&gt;""),1,""))</f>
        <v>1</v>
      </c>
      <c r="AI2995" s="28">
        <f t="shared" si="604"/>
        <v>37969334.083628327</v>
      </c>
      <c r="AJ2995" s="28">
        <f t="shared" si="605"/>
        <v>5097226.4551657066</v>
      </c>
      <c r="AK2995" s="29">
        <f t="shared" si="606"/>
        <v>0.13424587441904956</v>
      </c>
      <c r="AL2995" s="25"/>
      <c r="AM2995" s="25"/>
      <c r="AN2995" s="25"/>
      <c r="AO2995" s="25"/>
      <c r="AP2995" s="45" t="str">
        <f t="shared" si="607"/>
        <v>20208</v>
      </c>
      <c r="AQ2995" s="45" t="str">
        <f t="shared" si="608"/>
        <v>20208RMB</v>
      </c>
    </row>
    <row r="2996" spans="1:43" s="15" customFormat="1">
      <c r="A2996" s="16" t="s">
        <v>34</v>
      </c>
      <c r="B2996" s="172">
        <v>2020</v>
      </c>
      <c r="C2996" s="172">
        <v>3</v>
      </c>
      <c r="D2996" s="57" t="str">
        <f t="shared" si="598"/>
        <v>Q4</v>
      </c>
      <c r="E2996" s="16" t="s">
        <v>35</v>
      </c>
      <c r="F2996" s="172">
        <v>2020</v>
      </c>
      <c r="G2996" s="172">
        <v>8</v>
      </c>
      <c r="H2996" s="175"/>
      <c r="I2996" s="57" t="str">
        <f t="shared" si="599"/>
        <v>Q2</v>
      </c>
      <c r="J2996" s="175" t="s">
        <v>2836</v>
      </c>
      <c r="K2996" s="175" t="s">
        <v>2837</v>
      </c>
      <c r="L2996" s="25" t="s">
        <v>2831</v>
      </c>
      <c r="M2996" s="16" t="s">
        <v>354</v>
      </c>
      <c r="N2996" s="16">
        <v>1</v>
      </c>
      <c r="O2996" s="16"/>
      <c r="P2996" s="57" t="str">
        <f t="shared" si="600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78" t="str">
        <f t="shared" si="609"/>
        <v>1.13</v>
      </c>
      <c r="Z2996" s="26">
        <f t="shared" si="597"/>
        <v>34300</v>
      </c>
      <c r="AA2996" s="16">
        <v>1.105</v>
      </c>
      <c r="AB2996" s="35">
        <f t="shared" si="601"/>
        <v>33541.150442477883</v>
      </c>
      <c r="AC2996" s="27">
        <f t="shared" si="602"/>
        <v>5631.5591592920364</v>
      </c>
      <c r="AD2996" s="174">
        <v>0.16789999999999999</v>
      </c>
      <c r="AE2996" s="173">
        <f t="shared" si="603"/>
        <v>1</v>
      </c>
      <c r="AF2996" s="173" t="str">
        <f>IF(AND(COUNTIFS($J$18:J2996,J2996)=1,AE2996=1),1,"")</f>
        <v/>
      </c>
      <c r="AG2996" s="173" t="str">
        <f>IF(C2996="","",IF(AND(COUNTIFS($J$18:J2996,J2996)=1,C2996&lt;&gt;""),1,""))</f>
        <v/>
      </c>
      <c r="AH2996" s="173" t="str">
        <f>IF(G2996="","",IF(AND(COUNTIFS($J$18:J2996,J2996)=1,G2996&lt;&gt;""),1,""))</f>
        <v/>
      </c>
      <c r="AI2996" s="28">
        <f t="shared" si="604"/>
        <v>37969334.083628327</v>
      </c>
      <c r="AJ2996" s="28">
        <f t="shared" si="605"/>
        <v>5097226.4551657066</v>
      </c>
      <c r="AK2996" s="29">
        <f t="shared" si="606"/>
        <v>0.13424587441904956</v>
      </c>
      <c r="AL2996" s="25"/>
      <c r="AM2996" s="25"/>
      <c r="AN2996" s="25"/>
      <c r="AO2996" s="25"/>
      <c r="AP2996" s="45" t="str">
        <f t="shared" si="607"/>
        <v>20208</v>
      </c>
      <c r="AQ2996" s="45" t="str">
        <f t="shared" si="608"/>
        <v>20208RMB</v>
      </c>
    </row>
    <row r="2997" spans="1:43" s="15" customFormat="1">
      <c r="A2997" s="16" t="s">
        <v>35</v>
      </c>
      <c r="B2997" s="172">
        <v>2020</v>
      </c>
      <c r="C2997" s="172">
        <v>6</v>
      </c>
      <c r="D2997" s="57" t="str">
        <f t="shared" si="598"/>
        <v>Q1</v>
      </c>
      <c r="E2997" s="16" t="s">
        <v>35</v>
      </c>
      <c r="F2997" s="172">
        <v>2020</v>
      </c>
      <c r="G2997" s="172">
        <v>8</v>
      </c>
      <c r="H2997" s="175"/>
      <c r="I2997" s="57" t="str">
        <f t="shared" si="599"/>
        <v>Q2</v>
      </c>
      <c r="J2997" s="175" t="s">
        <v>1028</v>
      </c>
      <c r="K2997" s="175" t="s">
        <v>1029</v>
      </c>
      <c r="L2997" s="25" t="s">
        <v>2725</v>
      </c>
      <c r="M2997" s="16" t="s">
        <v>47</v>
      </c>
      <c r="N2997" s="16">
        <v>1</v>
      </c>
      <c r="O2997" s="16"/>
      <c r="P2997" s="57" t="str">
        <f t="shared" si="600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78" t="str">
        <f t="shared" si="609"/>
        <v>1.13</v>
      </c>
      <c r="Z2997" s="26">
        <f t="shared" si="597"/>
        <v>400000</v>
      </c>
      <c r="AA2997" s="16">
        <v>1.105</v>
      </c>
      <c r="AB2997" s="35">
        <f t="shared" si="601"/>
        <v>391150.44247787615</v>
      </c>
      <c r="AC2997" s="27">
        <f t="shared" si="602"/>
        <v>40914.336283185847</v>
      </c>
      <c r="AD2997" s="174">
        <v>0.1046</v>
      </c>
      <c r="AE2997" s="173">
        <f t="shared" si="603"/>
        <v>0</v>
      </c>
      <c r="AF2997" s="173" t="str">
        <f>IF(AND(COUNTIFS($J$18:J2997,J2997)=1,AE2997=1),1,"")</f>
        <v/>
      </c>
      <c r="AG2997" s="173" t="str">
        <f>IF(C2997="","",IF(AND(COUNTIFS($J$18:J2997,J2997)=1,C2997&lt;&gt;""),1,""))</f>
        <v/>
      </c>
      <c r="AH2997" s="173" t="str">
        <f>IF(G2997="","",IF(AND(COUNTIFS($J$18:J2997,J2997)=1,G2997&lt;&gt;""),1,""))</f>
        <v/>
      </c>
      <c r="AI2997" s="28">
        <f t="shared" si="604"/>
        <v>37969334.083628327</v>
      </c>
      <c r="AJ2997" s="28">
        <f t="shared" si="605"/>
        <v>5097226.4551657066</v>
      </c>
      <c r="AK2997" s="29">
        <f t="shared" si="606"/>
        <v>0.13424587441904956</v>
      </c>
      <c r="AL2997" s="25"/>
      <c r="AM2997" s="25"/>
      <c r="AN2997" s="25"/>
      <c r="AO2997" s="25"/>
      <c r="AP2997" s="45" t="str">
        <f t="shared" si="607"/>
        <v>20208</v>
      </c>
      <c r="AQ2997" s="45" t="str">
        <f t="shared" si="608"/>
        <v>20208RMB</v>
      </c>
    </row>
    <row r="2998" spans="1:43" s="15" customFormat="1">
      <c r="A2998" s="16" t="s">
        <v>35</v>
      </c>
      <c r="B2998" s="172">
        <v>2020</v>
      </c>
      <c r="C2998" s="172">
        <v>7</v>
      </c>
      <c r="D2998" s="57" t="str">
        <f t="shared" si="598"/>
        <v>Q2</v>
      </c>
      <c r="E2998" s="16" t="s">
        <v>35</v>
      </c>
      <c r="F2998" s="172">
        <v>2020</v>
      </c>
      <c r="G2998" s="172">
        <v>8</v>
      </c>
      <c r="H2998" s="175"/>
      <c r="I2998" s="57" t="str">
        <f t="shared" si="599"/>
        <v>Q2</v>
      </c>
      <c r="J2998" s="175" t="s">
        <v>2839</v>
      </c>
      <c r="K2998" s="175" t="s">
        <v>54</v>
      </c>
      <c r="L2998" s="25" t="s">
        <v>2831</v>
      </c>
      <c r="M2998" s="16" t="s">
        <v>354</v>
      </c>
      <c r="N2998" s="16">
        <v>1</v>
      </c>
      <c r="O2998" s="16"/>
      <c r="P2998" s="57" t="str">
        <f t="shared" si="600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78" t="str">
        <f t="shared" si="609"/>
        <v>1.13</v>
      </c>
      <c r="Z2998" s="26">
        <f t="shared" si="597"/>
        <v>270750</v>
      </c>
      <c r="AA2998" s="16">
        <v>1.105</v>
      </c>
      <c r="AB2998" s="35">
        <f t="shared" si="601"/>
        <v>264759.95575221238</v>
      </c>
      <c r="AC2998" s="27">
        <f t="shared" si="602"/>
        <v>37304.677765486726</v>
      </c>
      <c r="AD2998" s="174">
        <v>0.1409</v>
      </c>
      <c r="AE2998" s="173">
        <f t="shared" si="603"/>
        <v>0</v>
      </c>
      <c r="AF2998" s="173" t="str">
        <f>IF(AND(COUNTIFS($J$18:J2998,J2998)=1,AE2998=1),1,"")</f>
        <v/>
      </c>
      <c r="AG2998" s="173">
        <f>IF(C2998="","",IF(AND(COUNTIFS($J$18:J2998,J2998)=1,C2998&lt;&gt;""),1,""))</f>
        <v>1</v>
      </c>
      <c r="AH2998" s="173">
        <f>IF(G2998="","",IF(AND(COUNTIFS($J$18:J2998,J2998)=1,G2998&lt;&gt;""),1,""))</f>
        <v>1</v>
      </c>
      <c r="AI2998" s="28">
        <f t="shared" si="604"/>
        <v>37969334.083628327</v>
      </c>
      <c r="AJ2998" s="28">
        <f t="shared" si="605"/>
        <v>5097226.4551657066</v>
      </c>
      <c r="AK2998" s="29">
        <f t="shared" si="606"/>
        <v>0.13424587441904956</v>
      </c>
      <c r="AL2998" s="25"/>
      <c r="AM2998" s="25"/>
      <c r="AN2998" s="25"/>
      <c r="AO2998" s="25"/>
      <c r="AP2998" s="45" t="str">
        <f t="shared" si="607"/>
        <v>20208</v>
      </c>
      <c r="AQ2998" s="45" t="str">
        <f t="shared" si="608"/>
        <v>20208RMB</v>
      </c>
    </row>
    <row r="2999" spans="1:43" s="15" customFormat="1">
      <c r="A2999" s="16" t="s">
        <v>35</v>
      </c>
      <c r="B2999" s="172">
        <v>2020</v>
      </c>
      <c r="C2999" s="172">
        <v>7</v>
      </c>
      <c r="D2999" s="57" t="str">
        <f t="shared" si="598"/>
        <v>Q2</v>
      </c>
      <c r="E2999" s="16" t="s">
        <v>35</v>
      </c>
      <c r="F2999" s="172">
        <v>2020</v>
      </c>
      <c r="G2999" s="172">
        <v>8</v>
      </c>
      <c r="H2999" s="175"/>
      <c r="I2999" s="57" t="str">
        <f t="shared" si="599"/>
        <v>Q2</v>
      </c>
      <c r="J2999" s="175" t="s">
        <v>2840</v>
      </c>
      <c r="K2999" s="175" t="s">
        <v>2841</v>
      </c>
      <c r="L2999" s="25" t="s">
        <v>2831</v>
      </c>
      <c r="M2999" s="16" t="s">
        <v>354</v>
      </c>
      <c r="N2999" s="16">
        <v>1</v>
      </c>
      <c r="O2999" s="16"/>
      <c r="P2999" s="57" t="str">
        <f t="shared" si="600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2799</v>
      </c>
      <c r="W2999" s="16" t="s">
        <v>849</v>
      </c>
      <c r="X2999" s="34">
        <v>59000</v>
      </c>
      <c r="Y2999" s="178" t="str">
        <f t="shared" si="609"/>
        <v>1</v>
      </c>
      <c r="Z2999" s="26">
        <f t="shared" si="597"/>
        <v>59000</v>
      </c>
      <c r="AA2999" s="16">
        <v>7.8</v>
      </c>
      <c r="AB2999" s="35">
        <f t="shared" si="601"/>
        <v>460200</v>
      </c>
      <c r="AC2999" s="27">
        <f t="shared" si="602"/>
        <v>83802.42</v>
      </c>
      <c r="AD2999" s="174">
        <v>0.18210000000000001</v>
      </c>
      <c r="AE2999" s="173">
        <f t="shared" si="603"/>
        <v>0</v>
      </c>
      <c r="AF2999" s="173" t="str">
        <f>IF(AND(COUNTIFS($J$18:J2999,J2999)=1,AE2999=1),1,"")</f>
        <v/>
      </c>
      <c r="AG2999" s="173">
        <f>IF(C2999="","",IF(AND(COUNTIFS($J$18:J2999,J2999)=1,C2999&lt;&gt;""),1,""))</f>
        <v>1</v>
      </c>
      <c r="AH2999" s="173">
        <f>IF(G2999="","",IF(AND(COUNTIFS($J$18:J2999,J2999)=1,G2999&lt;&gt;""),1,""))</f>
        <v>1</v>
      </c>
      <c r="AI2999" s="28">
        <f t="shared" si="604"/>
        <v>37969334.083628327</v>
      </c>
      <c r="AJ2999" s="28">
        <f t="shared" si="605"/>
        <v>5097226.4551657066</v>
      </c>
      <c r="AK2999" s="29">
        <f t="shared" si="606"/>
        <v>0.13424587441904956</v>
      </c>
      <c r="AL2999" s="25"/>
      <c r="AM2999" s="25"/>
      <c r="AN2999" s="25"/>
      <c r="AO2999" s="25"/>
      <c r="AP2999" s="45" t="str">
        <f t="shared" si="607"/>
        <v>20208</v>
      </c>
      <c r="AQ2999" s="45" t="str">
        <f t="shared" si="608"/>
        <v>20208USD</v>
      </c>
    </row>
    <row r="3000" spans="1:43" s="15" customFormat="1">
      <c r="A3000" s="16" t="s">
        <v>35</v>
      </c>
      <c r="B3000" s="172">
        <v>2020</v>
      </c>
      <c r="C3000" s="172">
        <v>7</v>
      </c>
      <c r="D3000" s="57" t="str">
        <f t="shared" si="598"/>
        <v>Q2</v>
      </c>
      <c r="E3000" s="16" t="s">
        <v>35</v>
      </c>
      <c r="F3000" s="172">
        <v>2020</v>
      </c>
      <c r="G3000" s="172">
        <v>8</v>
      </c>
      <c r="H3000" s="175"/>
      <c r="I3000" s="57" t="str">
        <f t="shared" si="599"/>
        <v>Q2</v>
      </c>
      <c r="J3000" s="175" t="s">
        <v>2842</v>
      </c>
      <c r="K3000" s="175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600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2799</v>
      </c>
      <c r="W3000" s="16" t="s">
        <v>849</v>
      </c>
      <c r="X3000" s="34">
        <v>2975</v>
      </c>
      <c r="Y3000" s="178" t="str">
        <f t="shared" si="609"/>
        <v>1</v>
      </c>
      <c r="Z3000" s="26">
        <f t="shared" si="597"/>
        <v>2975</v>
      </c>
      <c r="AA3000" s="16">
        <v>7.8</v>
      </c>
      <c r="AB3000" s="35">
        <f t="shared" si="601"/>
        <v>23205</v>
      </c>
      <c r="AC3000" s="27">
        <f t="shared" si="602"/>
        <v>2443.4865</v>
      </c>
      <c r="AD3000" s="174">
        <v>0.1053</v>
      </c>
      <c r="AE3000" s="173">
        <f t="shared" si="603"/>
        <v>1</v>
      </c>
      <c r="AF3000" s="173">
        <f>IF(AND(COUNTIFS($J$18:J3000,J3000)=1,AE3000=1),1,"")</f>
        <v>1</v>
      </c>
      <c r="AG3000" s="173">
        <f>IF(C3000="","",IF(AND(COUNTIFS($J$18:J3000,J3000)=1,C3000&lt;&gt;""),1,""))</f>
        <v>1</v>
      </c>
      <c r="AH3000" s="173">
        <f>IF(G3000="","",IF(AND(COUNTIFS($J$18:J3000,J3000)=1,G3000&lt;&gt;""),1,""))</f>
        <v>1</v>
      </c>
      <c r="AI3000" s="28">
        <f t="shared" si="604"/>
        <v>37969334.083628327</v>
      </c>
      <c r="AJ3000" s="28">
        <f t="shared" si="605"/>
        <v>5097226.4551657066</v>
      </c>
      <c r="AK3000" s="29">
        <f t="shared" si="606"/>
        <v>0.13424587441904956</v>
      </c>
      <c r="AL3000" s="25"/>
      <c r="AM3000" s="25"/>
      <c r="AN3000" s="25"/>
      <c r="AO3000" s="25"/>
      <c r="AP3000" s="45" t="str">
        <f t="shared" si="607"/>
        <v>20208</v>
      </c>
      <c r="AQ3000" s="45" t="str">
        <f t="shared" si="608"/>
        <v>20208USD</v>
      </c>
    </row>
    <row r="3001" spans="1:43" s="15" customFormat="1">
      <c r="A3001" s="16" t="s">
        <v>35</v>
      </c>
      <c r="B3001" s="172">
        <v>2020</v>
      </c>
      <c r="C3001" s="172">
        <v>8</v>
      </c>
      <c r="D3001" s="57" t="str">
        <f t="shared" si="598"/>
        <v>Q2</v>
      </c>
      <c r="E3001" s="16" t="s">
        <v>35</v>
      </c>
      <c r="F3001" s="172">
        <v>2020</v>
      </c>
      <c r="G3001" s="172">
        <v>9</v>
      </c>
      <c r="H3001" s="175"/>
      <c r="I3001" s="57" t="str">
        <f t="shared" si="599"/>
        <v>Q2</v>
      </c>
      <c r="J3001" s="175" t="s">
        <v>2843</v>
      </c>
      <c r="K3001" s="175" t="s">
        <v>2844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600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2773</v>
      </c>
      <c r="W3001" s="16" t="s">
        <v>51</v>
      </c>
      <c r="X3001" s="34">
        <v>34000</v>
      </c>
      <c r="Y3001" s="178" t="str">
        <f t="shared" si="609"/>
        <v>1.13</v>
      </c>
      <c r="Z3001" s="26">
        <f t="shared" si="597"/>
        <v>34000</v>
      </c>
      <c r="AA3001" s="16">
        <v>1.1299999999999999</v>
      </c>
      <c r="AB3001" s="35">
        <f t="shared" si="601"/>
        <v>34000</v>
      </c>
      <c r="AC3001" s="27">
        <f t="shared" si="602"/>
        <v>12284.2</v>
      </c>
      <c r="AD3001" s="174">
        <v>0.36130000000000001</v>
      </c>
      <c r="AE3001" s="173">
        <f t="shared" si="603"/>
        <v>1</v>
      </c>
      <c r="AF3001" s="173">
        <f>IF(AND(COUNTIFS($J$18:J3001,J3001)=1,AE3001=1),1,"")</f>
        <v>1</v>
      </c>
      <c r="AG3001" s="173">
        <f>IF(C3001="","",IF(AND(COUNTIFS($J$18:J3001,J3001)=1,C3001&lt;&gt;""),1,""))</f>
        <v>1</v>
      </c>
      <c r="AH3001" s="173">
        <f>IF(G3001="","",IF(AND(COUNTIFS($J$18:J3001,J3001)=1,G3001&lt;&gt;""),1,""))</f>
        <v>1</v>
      </c>
      <c r="AI3001" s="28">
        <f t="shared" si="604"/>
        <v>47907808.356810614</v>
      </c>
      <c r="AJ3001" s="28">
        <f t="shared" si="605"/>
        <v>6027384.8806384467</v>
      </c>
      <c r="AK3001" s="29">
        <f t="shared" si="606"/>
        <v>0.12581216063459494</v>
      </c>
      <c r="AL3001" s="25"/>
      <c r="AM3001" s="25"/>
      <c r="AN3001" s="25"/>
      <c r="AO3001" s="25"/>
      <c r="AP3001" s="45" t="str">
        <f t="shared" si="607"/>
        <v>20209</v>
      </c>
      <c r="AQ3001" s="45" t="str">
        <f t="shared" si="608"/>
        <v>20209RMB</v>
      </c>
    </row>
    <row r="3002" spans="1:43" s="15" customFormat="1">
      <c r="A3002" s="16" t="s">
        <v>35</v>
      </c>
      <c r="B3002" s="172">
        <v>2020</v>
      </c>
      <c r="C3002" s="172">
        <v>5</v>
      </c>
      <c r="D3002" s="57" t="str">
        <f t="shared" si="598"/>
        <v>Q1</v>
      </c>
      <c r="E3002" s="16" t="s">
        <v>35</v>
      </c>
      <c r="F3002" s="172">
        <v>2020</v>
      </c>
      <c r="G3002" s="172">
        <v>7</v>
      </c>
      <c r="H3002" s="175"/>
      <c r="I3002" s="57" t="str">
        <f t="shared" si="599"/>
        <v>Q2</v>
      </c>
      <c r="J3002" s="175" t="s">
        <v>2845</v>
      </c>
      <c r="K3002" s="175" t="s">
        <v>2846</v>
      </c>
      <c r="L3002" s="25" t="s">
        <v>2733</v>
      </c>
      <c r="M3002" s="16" t="s">
        <v>2545</v>
      </c>
      <c r="N3002" s="16">
        <v>1</v>
      </c>
      <c r="O3002" s="16"/>
      <c r="P3002" s="57" t="str">
        <f t="shared" si="600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2773</v>
      </c>
      <c r="W3002" s="16" t="s">
        <v>51</v>
      </c>
      <c r="X3002" s="34">
        <v>310000</v>
      </c>
      <c r="Y3002" s="178" t="str">
        <f t="shared" si="609"/>
        <v>1.13</v>
      </c>
      <c r="Z3002" s="26">
        <f t="shared" si="597"/>
        <v>310000</v>
      </c>
      <c r="AA3002" s="16">
        <v>1.095</v>
      </c>
      <c r="AB3002" s="35">
        <f t="shared" si="601"/>
        <v>300398.23008849565</v>
      </c>
      <c r="AC3002" s="27">
        <f t="shared" si="602"/>
        <v>70022.827433628336</v>
      </c>
      <c r="AD3002" s="174">
        <v>0.2331</v>
      </c>
      <c r="AE3002" s="173">
        <f t="shared" si="603"/>
        <v>1</v>
      </c>
      <c r="AF3002" s="173">
        <f>IF(AND(COUNTIFS($J$18:J3002,J3002)=1,AE3002=1),1,"")</f>
        <v>1</v>
      </c>
      <c r="AG3002" s="173">
        <f>IF(C3002="","",IF(AND(COUNTIFS($J$18:J3002,J3002)=1,C3002&lt;&gt;""),1,""))</f>
        <v>1</v>
      </c>
      <c r="AH3002" s="173">
        <f>IF(G3002="","",IF(AND(COUNTIFS($J$18:J3002,J3002)=1,G3002&lt;&gt;""),1,""))</f>
        <v>1</v>
      </c>
      <c r="AI3002" s="28">
        <f t="shared" si="604"/>
        <v>35384300.169380538</v>
      </c>
      <c r="AJ3002" s="28">
        <f t="shared" si="605"/>
        <v>5044538.8896988481</v>
      </c>
      <c r="AK3002" s="29">
        <f t="shared" si="606"/>
        <v>0.14256432557804524</v>
      </c>
      <c r="AL3002" s="25"/>
      <c r="AM3002" s="25"/>
      <c r="AN3002" s="25"/>
      <c r="AO3002" s="25"/>
      <c r="AP3002" s="45" t="str">
        <f t="shared" si="607"/>
        <v>20207</v>
      </c>
      <c r="AQ3002" s="45" t="str">
        <f t="shared" si="608"/>
        <v>20207RMB</v>
      </c>
    </row>
    <row r="3003" spans="1:43" s="15" customFormat="1">
      <c r="A3003" s="16" t="s">
        <v>35</v>
      </c>
      <c r="B3003" s="172">
        <v>2020</v>
      </c>
      <c r="C3003" s="172">
        <v>6</v>
      </c>
      <c r="D3003" s="57" t="str">
        <f t="shared" si="598"/>
        <v>Q1</v>
      </c>
      <c r="E3003" s="16" t="s">
        <v>35</v>
      </c>
      <c r="F3003" s="172">
        <v>2020</v>
      </c>
      <c r="G3003" s="172">
        <v>7</v>
      </c>
      <c r="H3003" s="175"/>
      <c r="I3003" s="57" t="str">
        <f t="shared" si="599"/>
        <v>Q2</v>
      </c>
      <c r="J3003" s="175" t="s">
        <v>1028</v>
      </c>
      <c r="K3003" s="175" t="s">
        <v>1029</v>
      </c>
      <c r="L3003" s="25" t="s">
        <v>2847</v>
      </c>
      <c r="M3003" s="16" t="s">
        <v>2777</v>
      </c>
      <c r="N3003" s="16">
        <v>1</v>
      </c>
      <c r="O3003" s="16"/>
      <c r="P3003" s="57" t="str">
        <f t="shared" si="600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78" t="str">
        <f t="shared" si="609"/>
        <v>1.13</v>
      </c>
      <c r="Z3003" s="26">
        <f t="shared" si="597"/>
        <v>340000</v>
      </c>
      <c r="AA3003" s="16">
        <v>1.095</v>
      </c>
      <c r="AB3003" s="35">
        <f t="shared" si="601"/>
        <v>329469.02654867258</v>
      </c>
      <c r="AC3003" s="27">
        <f t="shared" si="602"/>
        <v>52846.83185840708</v>
      </c>
      <c r="AD3003" s="174">
        <v>0.16039999999999999</v>
      </c>
      <c r="AE3003" s="173">
        <f t="shared" si="603"/>
        <v>0</v>
      </c>
      <c r="AF3003" s="173" t="str">
        <f>IF(AND(COUNTIFS($J$18:J3003,J3003)=1,AE3003=1),1,"")</f>
        <v/>
      </c>
      <c r="AG3003" s="173" t="str">
        <f>IF(C3003="","",IF(AND(COUNTIFS($J$18:J3003,J3003)=1,C3003&lt;&gt;""),1,""))</f>
        <v/>
      </c>
      <c r="AH3003" s="173" t="str">
        <f>IF(G3003="","",IF(AND(COUNTIFS($J$18:J3003,J3003)=1,G3003&lt;&gt;""),1,""))</f>
        <v/>
      </c>
      <c r="AI3003" s="28">
        <f t="shared" si="604"/>
        <v>35384300.169380538</v>
      </c>
      <c r="AJ3003" s="28">
        <f t="shared" si="605"/>
        <v>5044538.8896988481</v>
      </c>
      <c r="AK3003" s="29">
        <f t="shared" si="606"/>
        <v>0.14256432557804524</v>
      </c>
      <c r="AL3003" s="25"/>
      <c r="AM3003" s="25"/>
      <c r="AN3003" s="25"/>
      <c r="AO3003" s="25"/>
      <c r="AP3003" s="45" t="str">
        <f t="shared" si="607"/>
        <v>20207</v>
      </c>
      <c r="AQ3003" s="45" t="str">
        <f t="shared" si="608"/>
        <v>20207RMB</v>
      </c>
    </row>
    <row r="3004" spans="1:43" s="15" customFormat="1">
      <c r="A3004" s="16" t="s">
        <v>35</v>
      </c>
      <c r="B3004" s="172">
        <v>2020</v>
      </c>
      <c r="C3004" s="172">
        <v>6</v>
      </c>
      <c r="D3004" s="57" t="str">
        <f t="shared" si="598"/>
        <v>Q1</v>
      </c>
      <c r="E3004" s="16" t="s">
        <v>35</v>
      </c>
      <c r="F3004" s="172">
        <v>2020</v>
      </c>
      <c r="G3004" s="172">
        <v>7</v>
      </c>
      <c r="H3004" s="175"/>
      <c r="I3004" s="57" t="str">
        <f t="shared" si="599"/>
        <v>Q2</v>
      </c>
      <c r="J3004" s="175" t="s">
        <v>1028</v>
      </c>
      <c r="K3004" s="175" t="s">
        <v>1029</v>
      </c>
      <c r="L3004" s="25" t="s">
        <v>2723</v>
      </c>
      <c r="M3004" s="16" t="s">
        <v>2545</v>
      </c>
      <c r="N3004" s="16">
        <v>1</v>
      </c>
      <c r="O3004" s="16"/>
      <c r="P3004" s="57" t="str">
        <f t="shared" si="600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78" t="str">
        <f t="shared" si="609"/>
        <v>1.13</v>
      </c>
      <c r="Z3004" s="26">
        <f t="shared" si="597"/>
        <v>325000</v>
      </c>
      <c r="AA3004" s="16">
        <v>1.095</v>
      </c>
      <c r="AB3004" s="35">
        <f t="shared" si="601"/>
        <v>314933.62831858406</v>
      </c>
      <c r="AC3004" s="27">
        <f t="shared" si="602"/>
        <v>32942.057522123891</v>
      </c>
      <c r="AD3004" s="174">
        <v>0.1046</v>
      </c>
      <c r="AE3004" s="173">
        <f t="shared" si="603"/>
        <v>0</v>
      </c>
      <c r="AF3004" s="173" t="str">
        <f>IF(AND(COUNTIFS($J$18:J3004,J3004)=1,AE3004=1),1,"")</f>
        <v/>
      </c>
      <c r="AG3004" s="173" t="str">
        <f>IF(C3004="","",IF(AND(COUNTIFS($J$18:J3004,J3004)=1,C3004&lt;&gt;""),1,""))</f>
        <v/>
      </c>
      <c r="AH3004" s="173" t="str">
        <f>IF(G3004="","",IF(AND(COUNTIFS($J$18:J3004,J3004)=1,G3004&lt;&gt;""),1,""))</f>
        <v/>
      </c>
      <c r="AI3004" s="28">
        <f t="shared" si="604"/>
        <v>35384300.169380538</v>
      </c>
      <c r="AJ3004" s="28">
        <f t="shared" si="605"/>
        <v>5044538.8896988481</v>
      </c>
      <c r="AK3004" s="29">
        <f t="shared" si="606"/>
        <v>0.14256432557804524</v>
      </c>
      <c r="AL3004" s="25"/>
      <c r="AM3004" s="25"/>
      <c r="AN3004" s="25"/>
      <c r="AO3004" s="25"/>
      <c r="AP3004" s="45" t="str">
        <f t="shared" si="607"/>
        <v>20207</v>
      </c>
      <c r="AQ3004" s="45" t="str">
        <f t="shared" si="608"/>
        <v>20207RMB</v>
      </c>
    </row>
    <row r="3005" spans="1:43" s="15" customFormat="1">
      <c r="A3005" s="16" t="s">
        <v>35</v>
      </c>
      <c r="B3005" s="172">
        <v>2020</v>
      </c>
      <c r="C3005" s="172">
        <v>5</v>
      </c>
      <c r="D3005" s="57" t="str">
        <f t="shared" si="598"/>
        <v>Q1</v>
      </c>
      <c r="E3005" s="16" t="s">
        <v>35</v>
      </c>
      <c r="F3005" s="172">
        <v>2020</v>
      </c>
      <c r="G3005" s="172">
        <v>7</v>
      </c>
      <c r="H3005" s="175"/>
      <c r="I3005" s="57" t="str">
        <f t="shared" si="599"/>
        <v>Q2</v>
      </c>
      <c r="J3005" s="175" t="s">
        <v>1129</v>
      </c>
      <c r="K3005" s="175" t="s">
        <v>54</v>
      </c>
      <c r="L3005" s="25" t="s">
        <v>2725</v>
      </c>
      <c r="M3005" s="16" t="s">
        <v>47</v>
      </c>
      <c r="N3005" s="16">
        <v>1</v>
      </c>
      <c r="O3005" s="16"/>
      <c r="P3005" s="57" t="str">
        <f t="shared" si="600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78" t="str">
        <f t="shared" si="609"/>
        <v>1.13</v>
      </c>
      <c r="Z3005" s="26">
        <f t="shared" si="597"/>
        <v>427500</v>
      </c>
      <c r="AA3005" s="16">
        <v>1.095</v>
      </c>
      <c r="AB3005" s="35">
        <f t="shared" si="601"/>
        <v>414258.84955752216</v>
      </c>
      <c r="AC3005" s="27">
        <f t="shared" si="602"/>
        <v>66364.267699115051</v>
      </c>
      <c r="AD3005" s="174">
        <v>0.16020000000000001</v>
      </c>
      <c r="AE3005" s="173">
        <f t="shared" si="603"/>
        <v>0</v>
      </c>
      <c r="AF3005" s="173" t="str">
        <f>IF(AND(COUNTIFS($J$18:J3005,J3005)=1,AE3005=1),1,"")</f>
        <v/>
      </c>
      <c r="AG3005" s="173" t="str">
        <f>IF(C3005="","",IF(AND(COUNTIFS($J$18:J3005,J3005)=1,C3005&lt;&gt;""),1,""))</f>
        <v/>
      </c>
      <c r="AH3005" s="173" t="str">
        <f>IF(G3005="","",IF(AND(COUNTIFS($J$18:J3005,J3005)=1,G3005&lt;&gt;""),1,""))</f>
        <v/>
      </c>
      <c r="AI3005" s="28">
        <f t="shared" si="604"/>
        <v>35384300.169380538</v>
      </c>
      <c r="AJ3005" s="28">
        <f t="shared" si="605"/>
        <v>5044538.8896988481</v>
      </c>
      <c r="AK3005" s="29">
        <f t="shared" si="606"/>
        <v>0.14256432557804524</v>
      </c>
      <c r="AL3005" s="25"/>
      <c r="AM3005" s="25"/>
      <c r="AN3005" s="25"/>
      <c r="AO3005" s="25"/>
      <c r="AP3005" s="45" t="str">
        <f t="shared" si="607"/>
        <v>20207</v>
      </c>
      <c r="AQ3005" s="45" t="str">
        <f t="shared" si="608"/>
        <v>20207RMB</v>
      </c>
    </row>
    <row r="3006" spans="1:43" s="15" customFormat="1">
      <c r="A3006" s="16" t="s">
        <v>35</v>
      </c>
      <c r="B3006" s="172">
        <v>2020</v>
      </c>
      <c r="C3006" s="172">
        <v>5</v>
      </c>
      <c r="D3006" s="57" t="str">
        <f t="shared" si="598"/>
        <v>Q1</v>
      </c>
      <c r="E3006" s="16" t="s">
        <v>35</v>
      </c>
      <c r="F3006" s="172">
        <v>2020</v>
      </c>
      <c r="G3006" s="172">
        <v>7</v>
      </c>
      <c r="H3006" s="175"/>
      <c r="I3006" s="57" t="str">
        <f t="shared" si="599"/>
        <v>Q2</v>
      </c>
      <c r="J3006" s="175" t="s">
        <v>1129</v>
      </c>
      <c r="K3006" s="175" t="s">
        <v>54</v>
      </c>
      <c r="L3006" s="25" t="s">
        <v>2563</v>
      </c>
      <c r="M3006" s="16" t="s">
        <v>47</v>
      </c>
      <c r="N3006" s="16">
        <v>1</v>
      </c>
      <c r="O3006" s="16"/>
      <c r="P3006" s="57" t="str">
        <f t="shared" si="600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78" t="str">
        <f t="shared" si="609"/>
        <v>1.13</v>
      </c>
      <c r="Z3006" s="26">
        <f t="shared" si="597"/>
        <v>508250</v>
      </c>
      <c r="AA3006" s="16">
        <v>1.095</v>
      </c>
      <c r="AB3006" s="35">
        <f t="shared" si="601"/>
        <v>492507.74336283188</v>
      </c>
      <c r="AC3006" s="27">
        <f t="shared" si="602"/>
        <v>78899.74048672567</v>
      </c>
      <c r="AD3006" s="174">
        <v>0.16020000000000001</v>
      </c>
      <c r="AE3006" s="173">
        <f t="shared" si="603"/>
        <v>0</v>
      </c>
      <c r="AF3006" s="173" t="str">
        <f>IF(AND(COUNTIFS($J$18:J3006,J3006)=1,AE3006=1),1,"")</f>
        <v/>
      </c>
      <c r="AG3006" s="173" t="str">
        <f>IF(C3006="","",IF(AND(COUNTIFS($J$18:J3006,J3006)=1,C3006&lt;&gt;""),1,""))</f>
        <v/>
      </c>
      <c r="AH3006" s="173" t="str">
        <f>IF(G3006="","",IF(AND(COUNTIFS($J$18:J3006,J3006)=1,G3006&lt;&gt;""),1,""))</f>
        <v/>
      </c>
      <c r="AI3006" s="28">
        <f t="shared" si="604"/>
        <v>35384300.169380538</v>
      </c>
      <c r="AJ3006" s="28">
        <f t="shared" si="605"/>
        <v>5044538.8896988481</v>
      </c>
      <c r="AK3006" s="29">
        <f t="shared" si="606"/>
        <v>0.14256432557804524</v>
      </c>
      <c r="AL3006" s="25"/>
      <c r="AM3006" s="25"/>
      <c r="AN3006" s="25"/>
      <c r="AO3006" s="25"/>
      <c r="AP3006" s="45" t="str">
        <f t="shared" si="607"/>
        <v>20207</v>
      </c>
      <c r="AQ3006" s="45" t="str">
        <f t="shared" si="608"/>
        <v>20207RMB</v>
      </c>
    </row>
    <row r="3007" spans="1:43" s="15" customFormat="1">
      <c r="A3007" s="16" t="s">
        <v>35</v>
      </c>
      <c r="B3007" s="172">
        <v>2020</v>
      </c>
      <c r="C3007" s="172">
        <v>5</v>
      </c>
      <c r="D3007" s="57" t="str">
        <f t="shared" si="598"/>
        <v>Q1</v>
      </c>
      <c r="E3007" s="16" t="s">
        <v>35</v>
      </c>
      <c r="F3007" s="172">
        <v>2020</v>
      </c>
      <c r="G3007" s="172">
        <v>7</v>
      </c>
      <c r="H3007" s="175"/>
      <c r="I3007" s="57" t="str">
        <f t="shared" si="599"/>
        <v>Q2</v>
      </c>
      <c r="J3007" s="175" t="s">
        <v>1129</v>
      </c>
      <c r="K3007" s="175" t="s">
        <v>54</v>
      </c>
      <c r="L3007" s="25" t="s">
        <v>2848</v>
      </c>
      <c r="M3007" s="16" t="s">
        <v>2777</v>
      </c>
      <c r="N3007" s="16">
        <v>1</v>
      </c>
      <c r="O3007" s="16"/>
      <c r="P3007" s="57" t="str">
        <f t="shared" si="600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78" t="str">
        <f t="shared" si="609"/>
        <v>1.13</v>
      </c>
      <c r="Z3007" s="26">
        <f t="shared" si="597"/>
        <v>426550</v>
      </c>
      <c r="AA3007" s="16">
        <v>1.095</v>
      </c>
      <c r="AB3007" s="35">
        <f t="shared" si="601"/>
        <v>413338.27433628321</v>
      </c>
      <c r="AC3007" s="27">
        <f t="shared" si="602"/>
        <v>66588.795995575216</v>
      </c>
      <c r="AD3007" s="174">
        <v>0.16109999999999999</v>
      </c>
      <c r="AE3007" s="173">
        <f t="shared" si="603"/>
        <v>0</v>
      </c>
      <c r="AF3007" s="173" t="str">
        <f>IF(AND(COUNTIFS($J$18:J3007,J3007)=1,AE3007=1),1,"")</f>
        <v/>
      </c>
      <c r="AG3007" s="173" t="str">
        <f>IF(C3007="","",IF(AND(COUNTIFS($J$18:J3007,J3007)=1,C3007&lt;&gt;""),1,""))</f>
        <v/>
      </c>
      <c r="AH3007" s="173" t="str">
        <f>IF(G3007="","",IF(AND(COUNTIFS($J$18:J3007,J3007)=1,G3007&lt;&gt;""),1,""))</f>
        <v/>
      </c>
      <c r="AI3007" s="28">
        <f t="shared" si="604"/>
        <v>35384300.169380538</v>
      </c>
      <c r="AJ3007" s="28">
        <f t="shared" si="605"/>
        <v>5044538.8896988481</v>
      </c>
      <c r="AK3007" s="29">
        <f t="shared" si="606"/>
        <v>0.14256432557804524</v>
      </c>
      <c r="AL3007" s="25"/>
      <c r="AM3007" s="25"/>
      <c r="AN3007" s="25"/>
      <c r="AO3007" s="25"/>
      <c r="AP3007" s="45" t="str">
        <f t="shared" si="607"/>
        <v>20207</v>
      </c>
      <c r="AQ3007" s="45" t="str">
        <f t="shared" si="608"/>
        <v>20207RMB</v>
      </c>
    </row>
    <row r="3008" spans="1:43" s="15" customFormat="1">
      <c r="A3008" s="16" t="s">
        <v>35</v>
      </c>
      <c r="B3008" s="172">
        <v>2020</v>
      </c>
      <c r="C3008" s="172">
        <v>5</v>
      </c>
      <c r="D3008" s="57" t="str">
        <f t="shared" si="598"/>
        <v>Q1</v>
      </c>
      <c r="E3008" s="16" t="s">
        <v>35</v>
      </c>
      <c r="F3008" s="172">
        <v>2020</v>
      </c>
      <c r="G3008" s="172">
        <v>7</v>
      </c>
      <c r="H3008" s="175"/>
      <c r="I3008" s="57" t="str">
        <f t="shared" si="599"/>
        <v>Q2</v>
      </c>
      <c r="J3008" s="175" t="s">
        <v>1129</v>
      </c>
      <c r="K3008" s="175" t="s">
        <v>54</v>
      </c>
      <c r="L3008" s="25" t="s">
        <v>2831</v>
      </c>
      <c r="M3008" s="16" t="s">
        <v>354</v>
      </c>
      <c r="N3008" s="16">
        <v>1</v>
      </c>
      <c r="O3008" s="16"/>
      <c r="P3008" s="57" t="str">
        <f t="shared" si="600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78" t="str">
        <f t="shared" si="609"/>
        <v>1.13</v>
      </c>
      <c r="Z3008" s="26">
        <f t="shared" si="597"/>
        <v>154280</v>
      </c>
      <c r="AA3008" s="16">
        <v>1.095</v>
      </c>
      <c r="AB3008" s="35">
        <f t="shared" si="601"/>
        <v>149501.41592920356</v>
      </c>
      <c r="AC3008" s="27">
        <f t="shared" si="602"/>
        <v>23950.126831858412</v>
      </c>
      <c r="AD3008" s="174">
        <v>0.16020000000000001</v>
      </c>
      <c r="AE3008" s="173">
        <f t="shared" si="603"/>
        <v>0</v>
      </c>
      <c r="AF3008" s="173" t="str">
        <f>IF(AND(COUNTIFS($J$18:J3008,J3008)=1,AE3008=1),1,"")</f>
        <v/>
      </c>
      <c r="AG3008" s="173" t="str">
        <f>IF(C3008="","",IF(AND(COUNTIFS($J$18:J3008,J3008)=1,C3008&lt;&gt;""),1,""))</f>
        <v/>
      </c>
      <c r="AH3008" s="173" t="str">
        <f>IF(G3008="","",IF(AND(COUNTIFS($J$18:J3008,J3008)=1,G3008&lt;&gt;""),1,""))</f>
        <v/>
      </c>
      <c r="AI3008" s="28">
        <f t="shared" si="604"/>
        <v>35384300.169380538</v>
      </c>
      <c r="AJ3008" s="28">
        <f t="shared" si="605"/>
        <v>5044538.8896988481</v>
      </c>
      <c r="AK3008" s="29">
        <f t="shared" si="606"/>
        <v>0.14256432557804524</v>
      </c>
      <c r="AL3008" s="25"/>
      <c r="AM3008" s="25"/>
      <c r="AN3008" s="25"/>
      <c r="AO3008" s="25"/>
      <c r="AP3008" s="45" t="str">
        <f t="shared" si="607"/>
        <v>20207</v>
      </c>
      <c r="AQ3008" s="45" t="str">
        <f t="shared" si="608"/>
        <v>20207RMB</v>
      </c>
    </row>
    <row r="3009" spans="1:43" s="15" customFormat="1">
      <c r="A3009" s="16" t="s">
        <v>34</v>
      </c>
      <c r="B3009" s="172">
        <v>2020</v>
      </c>
      <c r="C3009" s="172">
        <v>2</v>
      </c>
      <c r="D3009" s="57" t="str">
        <f t="shared" si="598"/>
        <v>Q4</v>
      </c>
      <c r="E3009" s="16" t="s">
        <v>35</v>
      </c>
      <c r="F3009" s="172">
        <v>2020</v>
      </c>
      <c r="G3009" s="172">
        <v>6</v>
      </c>
      <c r="H3009" s="175"/>
      <c r="I3009" s="57" t="str">
        <f t="shared" si="599"/>
        <v>Q1</v>
      </c>
      <c r="J3009" s="175" t="s">
        <v>1139</v>
      </c>
      <c r="K3009" s="175" t="s">
        <v>1140</v>
      </c>
      <c r="L3009" s="25" t="s">
        <v>2831</v>
      </c>
      <c r="M3009" s="16" t="s">
        <v>354</v>
      </c>
      <c r="N3009" s="16">
        <v>1</v>
      </c>
      <c r="O3009" s="16"/>
      <c r="P3009" s="57" t="str">
        <f t="shared" si="600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78" t="str">
        <f t="shared" ref="Y3009:Y3040" si="610">IF(W3009="RMB","1.13", "1")</f>
        <v>1.13</v>
      </c>
      <c r="Z3009" s="26">
        <f t="shared" si="597"/>
        <v>697470</v>
      </c>
      <c r="AA3009" s="16">
        <v>1.089</v>
      </c>
      <c r="AB3009" s="35">
        <f t="shared" si="601"/>
        <v>672163.5663716814</v>
      </c>
      <c r="AC3009" s="27">
        <f t="shared" si="602"/>
        <v>83012.200446902658</v>
      </c>
      <c r="AD3009" s="174">
        <v>0.1235</v>
      </c>
      <c r="AE3009" s="173">
        <f t="shared" si="603"/>
        <v>1</v>
      </c>
      <c r="AF3009" s="173" t="str">
        <f>IF(AND(COUNTIFS($J$18:J3009,J3009)=1,AE3009=1),1,"")</f>
        <v/>
      </c>
      <c r="AG3009" s="173" t="str">
        <f>IF(C3009="","",IF(AND(COUNTIFS($J$18:J3009,J3009)=1,C3009&lt;&gt;""),1,""))</f>
        <v/>
      </c>
      <c r="AH3009" s="173" t="str">
        <f>IF(G3009="","",IF(AND(COUNTIFS($J$18:J3009,J3009)=1,G3009&lt;&gt;""),1,""))</f>
        <v/>
      </c>
      <c r="AI3009" s="28">
        <f t="shared" si="604"/>
        <v>29183109.055752221</v>
      </c>
      <c r="AJ3009" s="28">
        <f t="shared" si="605"/>
        <v>3741266.5648721238</v>
      </c>
      <c r="AK3009" s="29">
        <f t="shared" si="606"/>
        <v>0.12819972531798118</v>
      </c>
      <c r="AL3009" s="25"/>
      <c r="AM3009" s="25"/>
      <c r="AN3009" s="25"/>
      <c r="AO3009" s="25"/>
      <c r="AP3009" s="45" t="str">
        <f t="shared" si="607"/>
        <v>20206</v>
      </c>
      <c r="AQ3009" s="45" t="str">
        <f t="shared" si="608"/>
        <v>20206RMB</v>
      </c>
    </row>
    <row r="3010" spans="1:43" s="15" customFormat="1">
      <c r="A3010" s="16" t="s">
        <v>34</v>
      </c>
      <c r="B3010" s="172">
        <v>2020</v>
      </c>
      <c r="C3010" s="172">
        <v>2</v>
      </c>
      <c r="D3010" s="57" t="str">
        <f t="shared" si="598"/>
        <v>Q4</v>
      </c>
      <c r="E3010" s="16" t="s">
        <v>35</v>
      </c>
      <c r="F3010" s="172">
        <v>2020</v>
      </c>
      <c r="G3010" s="172">
        <v>6</v>
      </c>
      <c r="H3010" s="175"/>
      <c r="I3010" s="57" t="str">
        <f t="shared" si="599"/>
        <v>Q1</v>
      </c>
      <c r="J3010" s="175" t="s">
        <v>1139</v>
      </c>
      <c r="K3010" s="175" t="s">
        <v>1140</v>
      </c>
      <c r="L3010" s="25" t="s">
        <v>2733</v>
      </c>
      <c r="M3010" s="16" t="s">
        <v>2545</v>
      </c>
      <c r="N3010" s="16">
        <v>1</v>
      </c>
      <c r="O3010" s="16"/>
      <c r="P3010" s="57" t="str">
        <f t="shared" si="600"/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78" t="str">
        <f t="shared" si="610"/>
        <v>1.13</v>
      </c>
      <c r="Z3010" s="26">
        <f t="shared" si="597"/>
        <v>275000</v>
      </c>
      <c r="AA3010" s="16">
        <v>1.089</v>
      </c>
      <c r="AB3010" s="35">
        <f t="shared" si="601"/>
        <v>265022.12389380531</v>
      </c>
      <c r="AC3010" s="27">
        <f t="shared" si="602"/>
        <v>32730.232300884956</v>
      </c>
      <c r="AD3010" s="174">
        <v>0.1235</v>
      </c>
      <c r="AE3010" s="173">
        <f t="shared" si="603"/>
        <v>1</v>
      </c>
      <c r="AF3010" s="173" t="str">
        <f>IF(AND(COUNTIFS($J$18:J3010,J3010)=1,AE3010=1),1,"")</f>
        <v/>
      </c>
      <c r="AG3010" s="173" t="str">
        <f>IF(C3010="","",IF(AND(COUNTIFS($J$18:J3010,J3010)=1,C3010&lt;&gt;""),1,""))</f>
        <v/>
      </c>
      <c r="AH3010" s="173" t="str">
        <f>IF(G3010="","",IF(AND(COUNTIFS($J$18:J3010,J3010)=1,G3010&lt;&gt;""),1,""))</f>
        <v/>
      </c>
      <c r="AI3010" s="28">
        <f t="shared" si="604"/>
        <v>29183109.055752221</v>
      </c>
      <c r="AJ3010" s="28">
        <f t="shared" si="605"/>
        <v>3741266.5648721238</v>
      </c>
      <c r="AK3010" s="29">
        <f t="shared" si="606"/>
        <v>0.12819972531798118</v>
      </c>
      <c r="AL3010" s="25"/>
      <c r="AM3010" s="25"/>
      <c r="AN3010" s="25"/>
      <c r="AO3010" s="25"/>
      <c r="AP3010" s="45" t="str">
        <f t="shared" si="607"/>
        <v>20206</v>
      </c>
      <c r="AQ3010" s="45" t="str">
        <f t="shared" si="608"/>
        <v>20206RMB</v>
      </c>
    </row>
    <row r="3011" spans="1:43" s="15" customFormat="1">
      <c r="A3011" s="16" t="s">
        <v>34</v>
      </c>
      <c r="B3011" s="172">
        <v>2020</v>
      </c>
      <c r="C3011" s="172">
        <v>2</v>
      </c>
      <c r="D3011" s="57" t="str">
        <f t="shared" si="598"/>
        <v>Q4</v>
      </c>
      <c r="E3011" s="16" t="s">
        <v>35</v>
      </c>
      <c r="F3011" s="172">
        <v>2020</v>
      </c>
      <c r="G3011" s="172">
        <v>6</v>
      </c>
      <c r="H3011" s="175"/>
      <c r="I3011" s="57" t="str">
        <f t="shared" si="599"/>
        <v>Q1</v>
      </c>
      <c r="J3011" s="175" t="s">
        <v>1139</v>
      </c>
      <c r="K3011" s="175" t="s">
        <v>1140</v>
      </c>
      <c r="L3011" s="25" t="s">
        <v>2849</v>
      </c>
      <c r="M3011" s="16" t="s">
        <v>1990</v>
      </c>
      <c r="N3011" s="16">
        <v>1</v>
      </c>
      <c r="O3011" s="16"/>
      <c r="P3011" s="57" t="str">
        <f t="shared" si="600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78" t="str">
        <f t="shared" si="610"/>
        <v>1.13</v>
      </c>
      <c r="Z3011" s="26">
        <f t="shared" si="597"/>
        <v>30000</v>
      </c>
      <c r="AA3011" s="16">
        <v>1.089</v>
      </c>
      <c r="AB3011" s="35">
        <f t="shared" si="601"/>
        <v>28911.504424778763</v>
      </c>
      <c r="AC3011" s="27">
        <f t="shared" si="602"/>
        <v>3570.570796460177</v>
      </c>
      <c r="AD3011" s="174">
        <v>0.1235</v>
      </c>
      <c r="AE3011" s="173">
        <f t="shared" si="603"/>
        <v>1</v>
      </c>
      <c r="AF3011" s="173" t="str">
        <f>IF(AND(COUNTIFS($J$18:J3011,J3011)=1,AE3011=1),1,"")</f>
        <v/>
      </c>
      <c r="AG3011" s="173" t="str">
        <f>IF(C3011="","",IF(AND(COUNTIFS($J$18:J3011,J3011)=1,C3011&lt;&gt;""),1,""))</f>
        <v/>
      </c>
      <c r="AH3011" s="173" t="str">
        <f>IF(G3011="","",IF(AND(COUNTIFS($J$18:J3011,J3011)=1,G3011&lt;&gt;""),1,""))</f>
        <v/>
      </c>
      <c r="AI3011" s="28">
        <f t="shared" si="604"/>
        <v>29183109.055752221</v>
      </c>
      <c r="AJ3011" s="28">
        <f t="shared" si="605"/>
        <v>3741266.5648721238</v>
      </c>
      <c r="AK3011" s="29">
        <f t="shared" si="606"/>
        <v>0.12819972531798118</v>
      </c>
      <c r="AL3011" s="25"/>
      <c r="AM3011" s="25"/>
      <c r="AN3011" s="25"/>
      <c r="AO3011" s="25"/>
      <c r="AP3011" s="45" t="str">
        <f t="shared" si="607"/>
        <v>20206</v>
      </c>
      <c r="AQ3011" s="45" t="str">
        <f t="shared" si="608"/>
        <v>20206RMB</v>
      </c>
    </row>
    <row r="3012" spans="1:43" s="15" customFormat="1">
      <c r="A3012" s="16" t="s">
        <v>35</v>
      </c>
      <c r="B3012" s="172">
        <v>2020</v>
      </c>
      <c r="C3012" s="172">
        <v>4</v>
      </c>
      <c r="D3012" s="57" t="str">
        <f t="shared" si="598"/>
        <v>Q1</v>
      </c>
      <c r="E3012" s="16" t="s">
        <v>35</v>
      </c>
      <c r="F3012" s="172">
        <v>2020</v>
      </c>
      <c r="G3012" s="172">
        <v>6</v>
      </c>
      <c r="H3012" s="175"/>
      <c r="I3012" s="57" t="str">
        <f t="shared" si="599"/>
        <v>Q1</v>
      </c>
      <c r="J3012" s="175" t="s">
        <v>2850</v>
      </c>
      <c r="K3012" s="175" t="s">
        <v>1150</v>
      </c>
      <c r="L3012" s="25" t="s">
        <v>2725</v>
      </c>
      <c r="M3012" s="16" t="s">
        <v>47</v>
      </c>
      <c r="N3012" s="16">
        <v>1</v>
      </c>
      <c r="O3012" s="16"/>
      <c r="P3012" s="57" t="str">
        <f t="shared" si="600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2724</v>
      </c>
      <c r="W3012" s="16" t="s">
        <v>51</v>
      </c>
      <c r="X3012" s="34">
        <v>431000</v>
      </c>
      <c r="Y3012" s="178" t="str">
        <f t="shared" si="610"/>
        <v>1.13</v>
      </c>
      <c r="Z3012" s="26">
        <f t="shared" si="597"/>
        <v>431000</v>
      </c>
      <c r="AA3012" s="16">
        <v>1.089</v>
      </c>
      <c r="AB3012" s="35">
        <f t="shared" si="601"/>
        <v>415361.94690265489</v>
      </c>
      <c r="AC3012" s="27">
        <f t="shared" si="602"/>
        <v>80746.3624778761</v>
      </c>
      <c r="AD3012" s="174">
        <v>0.19439999999999999</v>
      </c>
      <c r="AE3012" s="173">
        <f t="shared" si="603"/>
        <v>0</v>
      </c>
      <c r="AF3012" s="173" t="str">
        <f>IF(AND(COUNTIFS($J$18:J3012,J3012)=1,AE3012=1),1,"")</f>
        <v/>
      </c>
      <c r="AG3012" s="173">
        <f>IF(C3012="","",IF(AND(COUNTIFS($J$18:J3012,J3012)=1,C3012&lt;&gt;""),1,""))</f>
        <v>1</v>
      </c>
      <c r="AH3012" s="173">
        <f>IF(G3012="","",IF(AND(COUNTIFS($J$18:J3012,J3012)=1,G3012&lt;&gt;""),1,""))</f>
        <v>1</v>
      </c>
      <c r="AI3012" s="28">
        <f t="shared" si="604"/>
        <v>29183109.055752221</v>
      </c>
      <c r="AJ3012" s="28">
        <f t="shared" si="605"/>
        <v>3741266.5648721238</v>
      </c>
      <c r="AK3012" s="29">
        <f t="shared" si="606"/>
        <v>0.12819972531798118</v>
      </c>
      <c r="AL3012" s="25"/>
      <c r="AM3012" s="25"/>
      <c r="AN3012" s="25"/>
      <c r="AO3012" s="25"/>
      <c r="AP3012" s="45" t="str">
        <f t="shared" si="607"/>
        <v>20206</v>
      </c>
      <c r="AQ3012" s="45" t="str">
        <f t="shared" si="608"/>
        <v>20206RMB</v>
      </c>
    </row>
    <row r="3013" spans="1:43" s="15" customFormat="1">
      <c r="A3013" s="16" t="s">
        <v>35</v>
      </c>
      <c r="B3013" s="172">
        <v>2020</v>
      </c>
      <c r="C3013" s="172">
        <v>4</v>
      </c>
      <c r="D3013" s="57" t="str">
        <f t="shared" si="598"/>
        <v>Q1</v>
      </c>
      <c r="E3013" s="16" t="s">
        <v>35</v>
      </c>
      <c r="F3013" s="172">
        <v>2020</v>
      </c>
      <c r="G3013" s="172">
        <v>6</v>
      </c>
      <c r="H3013" s="175"/>
      <c r="I3013" s="57" t="str">
        <f t="shared" si="599"/>
        <v>Q1</v>
      </c>
      <c r="J3013" s="175" t="s">
        <v>2851</v>
      </c>
      <c r="K3013" s="175" t="s">
        <v>1150</v>
      </c>
      <c r="L3013" s="25" t="s">
        <v>2776</v>
      </c>
      <c r="M3013" s="16" t="s">
        <v>2777</v>
      </c>
      <c r="N3013" s="16">
        <v>1</v>
      </c>
      <c r="O3013" s="16"/>
      <c r="P3013" s="57" t="str">
        <f t="shared" si="600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2724</v>
      </c>
      <c r="W3013" s="16" t="s">
        <v>51</v>
      </c>
      <c r="X3013" s="34">
        <v>407100</v>
      </c>
      <c r="Y3013" s="178" t="str">
        <f t="shared" si="610"/>
        <v>1.13</v>
      </c>
      <c r="Z3013" s="26">
        <f t="shared" si="597"/>
        <v>407100</v>
      </c>
      <c r="AA3013" s="16">
        <v>1.089</v>
      </c>
      <c r="AB3013" s="35">
        <f t="shared" si="601"/>
        <v>392329.11504424782</v>
      </c>
      <c r="AC3013" s="27">
        <f t="shared" si="602"/>
        <v>103614.11928318585</v>
      </c>
      <c r="AD3013" s="174">
        <v>0.2641</v>
      </c>
      <c r="AE3013" s="173">
        <f t="shared" si="603"/>
        <v>0</v>
      </c>
      <c r="AF3013" s="173" t="str">
        <f>IF(AND(COUNTIFS($J$18:J3013,J3013)=1,AE3013=1),1,"")</f>
        <v/>
      </c>
      <c r="AG3013" s="173">
        <f>IF(C3013="","",IF(AND(COUNTIFS($J$18:J3013,J3013)=1,C3013&lt;&gt;""),1,""))</f>
        <v>1</v>
      </c>
      <c r="AH3013" s="173">
        <f>IF(G3013="","",IF(AND(COUNTIFS($J$18:J3013,J3013)=1,G3013&lt;&gt;""),1,""))</f>
        <v>1</v>
      </c>
      <c r="AI3013" s="28">
        <f t="shared" si="604"/>
        <v>29183109.055752221</v>
      </c>
      <c r="AJ3013" s="28">
        <f t="shared" si="605"/>
        <v>3741266.5648721238</v>
      </c>
      <c r="AK3013" s="29">
        <f t="shared" si="606"/>
        <v>0.12819972531798118</v>
      </c>
      <c r="AL3013" s="25"/>
      <c r="AM3013" s="25"/>
      <c r="AN3013" s="25"/>
      <c r="AO3013" s="25"/>
      <c r="AP3013" s="45" t="str">
        <f t="shared" si="607"/>
        <v>20206</v>
      </c>
      <c r="AQ3013" s="45" t="str">
        <f t="shared" si="608"/>
        <v>20206RMB</v>
      </c>
    </row>
    <row r="3014" spans="1:43" s="15" customFormat="1">
      <c r="A3014" s="16" t="s">
        <v>35</v>
      </c>
      <c r="B3014" s="172">
        <v>2020</v>
      </c>
      <c r="C3014" s="172">
        <v>4</v>
      </c>
      <c r="D3014" s="57" t="str">
        <f t="shared" si="598"/>
        <v>Q1</v>
      </c>
      <c r="E3014" s="16" t="s">
        <v>35</v>
      </c>
      <c r="F3014" s="172">
        <v>2020</v>
      </c>
      <c r="G3014" s="172">
        <v>6</v>
      </c>
      <c r="H3014" s="175"/>
      <c r="I3014" s="57" t="str">
        <f t="shared" si="599"/>
        <v>Q1</v>
      </c>
      <c r="J3014" s="175" t="s">
        <v>1151</v>
      </c>
      <c r="K3014" s="175" t="s">
        <v>1152</v>
      </c>
      <c r="L3014" s="25" t="s">
        <v>2733</v>
      </c>
      <c r="M3014" s="16" t="s">
        <v>2545</v>
      </c>
      <c r="N3014" s="16">
        <v>1</v>
      </c>
      <c r="O3014" s="16"/>
      <c r="P3014" s="57" t="str">
        <f t="shared" si="600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78" t="str">
        <f t="shared" si="610"/>
        <v>1.13</v>
      </c>
      <c r="Z3014" s="26">
        <f t="shared" ref="Z3014:Z3077" si="611">IF(X3014="","",X3014*MAX(O3014,N3014))</f>
        <v>305000</v>
      </c>
      <c r="AA3014" s="16">
        <v>1.089</v>
      </c>
      <c r="AB3014" s="35">
        <f t="shared" si="601"/>
        <v>293933.62831858412</v>
      </c>
      <c r="AC3014" s="27">
        <f t="shared" si="602"/>
        <v>34625.381415929209</v>
      </c>
      <c r="AD3014" s="174">
        <v>0.1178</v>
      </c>
      <c r="AE3014" s="173">
        <f t="shared" si="603"/>
        <v>1</v>
      </c>
      <c r="AF3014" s="173" t="str">
        <f>IF(AND(COUNTIFS($J$18:J3014,J3014)=1,AE3014=1),1,"")</f>
        <v/>
      </c>
      <c r="AG3014" s="173" t="str">
        <f>IF(C3014="","",IF(AND(COUNTIFS($J$18:J3014,J3014)=1,C3014&lt;&gt;""),1,""))</f>
        <v/>
      </c>
      <c r="AH3014" s="173" t="str">
        <f>IF(G3014="","",IF(AND(COUNTIFS($J$18:J3014,J3014)=1,G3014&lt;&gt;""),1,""))</f>
        <v/>
      </c>
      <c r="AI3014" s="28">
        <f t="shared" si="604"/>
        <v>29183109.055752221</v>
      </c>
      <c r="AJ3014" s="28">
        <f t="shared" si="605"/>
        <v>3741266.5648721238</v>
      </c>
      <c r="AK3014" s="29">
        <f t="shared" si="606"/>
        <v>0.12819972531798118</v>
      </c>
      <c r="AL3014" s="25"/>
      <c r="AM3014" s="25"/>
      <c r="AN3014" s="25"/>
      <c r="AO3014" s="25"/>
      <c r="AP3014" s="45" t="str">
        <f t="shared" si="607"/>
        <v>20206</v>
      </c>
      <c r="AQ3014" s="45" t="str">
        <f t="shared" si="608"/>
        <v>20206RMB</v>
      </c>
    </row>
    <row r="3015" spans="1:43" s="15" customFormat="1">
      <c r="A3015" s="16" t="s">
        <v>35</v>
      </c>
      <c r="B3015" s="172">
        <v>2020</v>
      </c>
      <c r="C3015" s="172">
        <v>4</v>
      </c>
      <c r="D3015" s="57" t="str">
        <f t="shared" si="598"/>
        <v>Q1</v>
      </c>
      <c r="E3015" s="16" t="s">
        <v>35</v>
      </c>
      <c r="F3015" s="172">
        <v>2020</v>
      </c>
      <c r="G3015" s="172">
        <v>6</v>
      </c>
      <c r="H3015" s="175"/>
      <c r="I3015" s="57" t="str">
        <f t="shared" si="599"/>
        <v>Q1</v>
      </c>
      <c r="J3015" s="175" t="s">
        <v>1151</v>
      </c>
      <c r="K3015" s="175" t="s">
        <v>1152</v>
      </c>
      <c r="L3015" s="25" t="s">
        <v>2849</v>
      </c>
      <c r="M3015" s="16" t="s">
        <v>1990</v>
      </c>
      <c r="N3015" s="16">
        <v>1</v>
      </c>
      <c r="O3015" s="16"/>
      <c r="P3015" s="57" t="str">
        <f t="shared" si="600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78" t="str">
        <f t="shared" si="610"/>
        <v>1.13</v>
      </c>
      <c r="Z3015" s="26">
        <f t="shared" si="611"/>
        <v>35000</v>
      </c>
      <c r="AA3015" s="16">
        <v>1.089</v>
      </c>
      <c r="AB3015" s="35">
        <f t="shared" si="601"/>
        <v>33730.088495575226</v>
      </c>
      <c r="AC3015" s="27">
        <f t="shared" si="602"/>
        <v>3973.4044247787615</v>
      </c>
      <c r="AD3015" s="174">
        <v>0.1178</v>
      </c>
      <c r="AE3015" s="173">
        <f t="shared" si="603"/>
        <v>1</v>
      </c>
      <c r="AF3015" s="173" t="str">
        <f>IF(AND(COUNTIFS($J$18:J3015,J3015)=1,AE3015=1),1,"")</f>
        <v/>
      </c>
      <c r="AG3015" s="173" t="str">
        <f>IF(C3015="","",IF(AND(COUNTIFS($J$18:J3015,J3015)=1,C3015&lt;&gt;""),1,""))</f>
        <v/>
      </c>
      <c r="AH3015" s="173" t="str">
        <f>IF(G3015="","",IF(AND(COUNTIFS($J$18:J3015,J3015)=1,G3015&lt;&gt;""),1,""))</f>
        <v/>
      </c>
      <c r="AI3015" s="28">
        <f t="shared" si="604"/>
        <v>29183109.055752221</v>
      </c>
      <c r="AJ3015" s="28">
        <f t="shared" si="605"/>
        <v>3741266.5648721238</v>
      </c>
      <c r="AK3015" s="29">
        <f t="shared" si="606"/>
        <v>0.12819972531798118</v>
      </c>
      <c r="AL3015" s="25"/>
      <c r="AM3015" s="25"/>
      <c r="AN3015" s="25"/>
      <c r="AO3015" s="25"/>
      <c r="AP3015" s="45" t="str">
        <f t="shared" si="607"/>
        <v>20206</v>
      </c>
      <c r="AQ3015" s="45" t="str">
        <f t="shared" si="608"/>
        <v>20206RMB</v>
      </c>
    </row>
    <row r="3016" spans="1:43" s="15" customFormat="1">
      <c r="A3016" s="16" t="s">
        <v>35</v>
      </c>
      <c r="B3016" s="172">
        <v>2020</v>
      </c>
      <c r="C3016" s="172">
        <v>4</v>
      </c>
      <c r="D3016" s="57" t="str">
        <f t="shared" si="598"/>
        <v>Q1</v>
      </c>
      <c r="E3016" s="16" t="s">
        <v>35</v>
      </c>
      <c r="F3016" s="172">
        <v>2020</v>
      </c>
      <c r="G3016" s="172">
        <v>6</v>
      </c>
      <c r="H3016" s="175"/>
      <c r="I3016" s="57" t="str">
        <f t="shared" si="599"/>
        <v>Q1</v>
      </c>
      <c r="J3016" s="175" t="s">
        <v>1151</v>
      </c>
      <c r="K3016" s="175" t="s">
        <v>1152</v>
      </c>
      <c r="L3016" s="25" t="s">
        <v>2831</v>
      </c>
      <c r="M3016" s="16" t="s">
        <v>354</v>
      </c>
      <c r="N3016" s="16">
        <v>1</v>
      </c>
      <c r="O3016" s="16"/>
      <c r="P3016" s="57" t="str">
        <f t="shared" si="600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78" t="str">
        <f t="shared" si="610"/>
        <v>1.13</v>
      </c>
      <c r="Z3016" s="26">
        <f t="shared" si="611"/>
        <v>396500</v>
      </c>
      <c r="AA3016" s="16">
        <v>1.089</v>
      </c>
      <c r="AB3016" s="35">
        <f t="shared" si="601"/>
        <v>382113.71681415936</v>
      </c>
      <c r="AC3016" s="27">
        <f t="shared" si="602"/>
        <v>45012.995840707976</v>
      </c>
      <c r="AD3016" s="174">
        <v>0.1178</v>
      </c>
      <c r="AE3016" s="173">
        <f t="shared" si="603"/>
        <v>1</v>
      </c>
      <c r="AF3016" s="173" t="str">
        <f>IF(AND(COUNTIFS($J$18:J3016,J3016)=1,AE3016=1),1,"")</f>
        <v/>
      </c>
      <c r="AG3016" s="173" t="str">
        <f>IF(C3016="","",IF(AND(COUNTIFS($J$18:J3016,J3016)=1,C3016&lt;&gt;""),1,""))</f>
        <v/>
      </c>
      <c r="AH3016" s="173" t="str">
        <f>IF(G3016="","",IF(AND(COUNTIFS($J$18:J3016,J3016)=1,G3016&lt;&gt;""),1,""))</f>
        <v/>
      </c>
      <c r="AI3016" s="28">
        <f t="shared" si="604"/>
        <v>29183109.055752221</v>
      </c>
      <c r="AJ3016" s="28">
        <f t="shared" si="605"/>
        <v>3741266.5648721238</v>
      </c>
      <c r="AK3016" s="29">
        <f t="shared" si="606"/>
        <v>0.12819972531798118</v>
      </c>
      <c r="AL3016" s="25"/>
      <c r="AM3016" s="25"/>
      <c r="AN3016" s="25"/>
      <c r="AO3016" s="25"/>
      <c r="AP3016" s="45" t="str">
        <f t="shared" si="607"/>
        <v>20206</v>
      </c>
      <c r="AQ3016" s="45" t="str">
        <f t="shared" si="608"/>
        <v>20206RMB</v>
      </c>
    </row>
    <row r="3017" spans="1:43" s="15" customFormat="1">
      <c r="A3017" s="16" t="s">
        <v>34</v>
      </c>
      <c r="B3017" s="172">
        <v>2020</v>
      </c>
      <c r="C3017" s="172">
        <v>3</v>
      </c>
      <c r="D3017" s="57" t="str">
        <f t="shared" si="598"/>
        <v>Q4</v>
      </c>
      <c r="E3017" s="16" t="s">
        <v>35</v>
      </c>
      <c r="F3017" s="172">
        <v>2020</v>
      </c>
      <c r="G3017" s="172">
        <v>6</v>
      </c>
      <c r="H3017" s="175"/>
      <c r="I3017" s="57" t="str">
        <f t="shared" si="599"/>
        <v>Q1</v>
      </c>
      <c r="J3017" s="175" t="s">
        <v>2852</v>
      </c>
      <c r="K3017" s="175" t="s">
        <v>2853</v>
      </c>
      <c r="L3017" s="25" t="s">
        <v>2723</v>
      </c>
      <c r="M3017" s="16" t="s">
        <v>2545</v>
      </c>
      <c r="N3017" s="16">
        <v>1</v>
      </c>
      <c r="O3017" s="16"/>
      <c r="P3017" s="57" t="str">
        <f t="shared" si="600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2778</v>
      </c>
      <c r="W3017" s="16" t="s">
        <v>849</v>
      </c>
      <c r="X3017" s="34">
        <v>61500</v>
      </c>
      <c r="Y3017" s="178" t="str">
        <f t="shared" si="610"/>
        <v>1</v>
      </c>
      <c r="Z3017" s="26">
        <f t="shared" si="611"/>
        <v>61500</v>
      </c>
      <c r="AA3017" s="16">
        <v>7.8</v>
      </c>
      <c r="AB3017" s="35">
        <f t="shared" si="601"/>
        <v>479700</v>
      </c>
      <c r="AC3017" s="27">
        <f t="shared" si="602"/>
        <v>32571.63</v>
      </c>
      <c r="AD3017" s="174">
        <v>6.7900000000000002E-2</v>
      </c>
      <c r="AE3017" s="173">
        <f t="shared" si="603"/>
        <v>0</v>
      </c>
      <c r="AF3017" s="173" t="str">
        <f>IF(AND(COUNTIFS($J$18:J3017,J3017)=1,AE3017=1),1,"")</f>
        <v/>
      </c>
      <c r="AG3017" s="173">
        <f>IF(C3017="","",IF(AND(COUNTIFS($J$18:J3017,J3017)=1,C3017&lt;&gt;""),1,""))</f>
        <v>1</v>
      </c>
      <c r="AH3017" s="173">
        <f>IF(G3017="","",IF(AND(COUNTIFS($J$18:J3017,J3017)=1,G3017&lt;&gt;""),1,""))</f>
        <v>1</v>
      </c>
      <c r="AI3017" s="28">
        <f t="shared" si="604"/>
        <v>29183109.055752221</v>
      </c>
      <c r="AJ3017" s="28">
        <f t="shared" si="605"/>
        <v>3741266.5648721238</v>
      </c>
      <c r="AK3017" s="29">
        <f t="shared" si="606"/>
        <v>0.12819972531798118</v>
      </c>
      <c r="AL3017" s="25"/>
      <c r="AM3017" s="25"/>
      <c r="AN3017" s="25"/>
      <c r="AO3017" s="25"/>
      <c r="AP3017" s="45" t="str">
        <f t="shared" si="607"/>
        <v>20206</v>
      </c>
      <c r="AQ3017" s="45" t="str">
        <f t="shared" si="608"/>
        <v>20206USD</v>
      </c>
    </row>
    <row r="3018" spans="1:43" s="15" customFormat="1">
      <c r="A3018" s="16" t="s">
        <v>34</v>
      </c>
      <c r="B3018" s="172">
        <v>2020</v>
      </c>
      <c r="C3018" s="172">
        <v>1</v>
      </c>
      <c r="D3018" s="57" t="str">
        <f t="shared" si="598"/>
        <v>Q4</v>
      </c>
      <c r="E3018" s="16" t="s">
        <v>34</v>
      </c>
      <c r="F3018" s="172">
        <v>2020</v>
      </c>
      <c r="G3018" s="172">
        <v>3</v>
      </c>
      <c r="H3018" s="175"/>
      <c r="I3018" s="57" t="str">
        <f t="shared" si="599"/>
        <v>Q4</v>
      </c>
      <c r="J3018" s="175" t="s">
        <v>2854</v>
      </c>
      <c r="K3018" s="175" t="s">
        <v>2855</v>
      </c>
      <c r="L3018" s="25" t="s">
        <v>2723</v>
      </c>
      <c r="M3018" s="16" t="s">
        <v>2545</v>
      </c>
      <c r="N3018" s="16">
        <v>1</v>
      </c>
      <c r="O3018" s="16"/>
      <c r="P3018" s="57" t="str">
        <f t="shared" si="600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2773</v>
      </c>
      <c r="W3018" s="16" t="s">
        <v>51</v>
      </c>
      <c r="X3018" s="34">
        <v>342700</v>
      </c>
      <c r="Y3018" s="178" t="str">
        <f t="shared" si="610"/>
        <v>1.13</v>
      </c>
      <c r="Z3018" s="26">
        <f t="shared" si="611"/>
        <v>342700</v>
      </c>
      <c r="AA3018" s="16">
        <v>1.1100000000000001</v>
      </c>
      <c r="AB3018" s="35">
        <f t="shared" si="601"/>
        <v>336634.51327433635</v>
      </c>
      <c r="AC3018" s="27">
        <f t="shared" si="602"/>
        <v>49013.985132743372</v>
      </c>
      <c r="AD3018" s="174">
        <v>0.14560000000000001</v>
      </c>
      <c r="AE3018" s="173">
        <f t="shared" si="603"/>
        <v>0</v>
      </c>
      <c r="AF3018" s="173" t="str">
        <f>IF(AND(COUNTIFS($J$18:J3018,J3018)=1,AE3018=1),1,"")</f>
        <v/>
      </c>
      <c r="AG3018" s="173">
        <f>IF(C3018="","",IF(AND(COUNTIFS($J$18:J3018,J3018)=1,C3018&lt;&gt;""),1,""))</f>
        <v>1</v>
      </c>
      <c r="AH3018" s="173">
        <f>IF(G3018="","",IF(AND(COUNTIFS($J$18:J3018,J3018)=1,G3018&lt;&gt;""),1,""))</f>
        <v>1</v>
      </c>
      <c r="AI3018" s="28">
        <f t="shared" si="604"/>
        <v>23168285.927433632</v>
      </c>
      <c r="AJ3018" s="28">
        <f t="shared" si="605"/>
        <v>2764878.9168780539</v>
      </c>
      <c r="AK3018" s="29">
        <f t="shared" si="606"/>
        <v>0.11933895004309115</v>
      </c>
      <c r="AL3018" s="25"/>
      <c r="AM3018" s="25"/>
      <c r="AN3018" s="25"/>
      <c r="AO3018" s="25"/>
      <c r="AP3018" s="45" t="str">
        <f t="shared" si="607"/>
        <v>20203</v>
      </c>
      <c r="AQ3018" s="45" t="str">
        <f t="shared" si="608"/>
        <v>20203RMB</v>
      </c>
    </row>
    <row r="3019" spans="1:43" s="15" customFormat="1">
      <c r="A3019" s="16" t="s">
        <v>35</v>
      </c>
      <c r="B3019" s="172">
        <v>2020</v>
      </c>
      <c r="C3019" s="172">
        <v>4</v>
      </c>
      <c r="D3019" s="57" t="str">
        <f t="shared" si="598"/>
        <v>Q1</v>
      </c>
      <c r="E3019" s="16" t="s">
        <v>35</v>
      </c>
      <c r="F3019" s="172">
        <v>2020</v>
      </c>
      <c r="G3019" s="172">
        <v>5</v>
      </c>
      <c r="H3019" s="175"/>
      <c r="I3019" s="57" t="str">
        <f t="shared" si="599"/>
        <v>Q1</v>
      </c>
      <c r="J3019" s="175" t="s">
        <v>2856</v>
      </c>
      <c r="K3019" s="175" t="s">
        <v>1150</v>
      </c>
      <c r="L3019" s="25" t="s">
        <v>2723</v>
      </c>
      <c r="M3019" s="16" t="s">
        <v>2545</v>
      </c>
      <c r="N3019" s="16">
        <v>1</v>
      </c>
      <c r="O3019" s="16"/>
      <c r="P3019" s="57" t="str">
        <f t="shared" si="600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2724</v>
      </c>
      <c r="W3019" s="16" t="s">
        <v>51</v>
      </c>
      <c r="X3019" s="34">
        <v>505600</v>
      </c>
      <c r="Y3019" s="178" t="str">
        <f t="shared" si="610"/>
        <v>1.13</v>
      </c>
      <c r="Z3019" s="26">
        <f t="shared" si="611"/>
        <v>505600</v>
      </c>
      <c r="AA3019" s="16">
        <v>1.095</v>
      </c>
      <c r="AB3019" s="35">
        <f t="shared" si="601"/>
        <v>489939.82300884958</v>
      </c>
      <c r="AC3019" s="27">
        <f t="shared" si="602"/>
        <v>104553.15823008851</v>
      </c>
      <c r="AD3019" s="174">
        <v>0.21340000000000001</v>
      </c>
      <c r="AE3019" s="173">
        <f t="shared" si="603"/>
        <v>0</v>
      </c>
      <c r="AF3019" s="173" t="str">
        <f>IF(AND(COUNTIFS($J$18:J3019,J3019)=1,AE3019=1),1,"")</f>
        <v/>
      </c>
      <c r="AG3019" s="173">
        <f>IF(C3019="","",IF(AND(COUNTIFS($J$18:J3019,J3019)=1,C3019&lt;&gt;""),1,""))</f>
        <v>1</v>
      </c>
      <c r="AH3019" s="173">
        <f>IF(G3019="","",IF(AND(COUNTIFS($J$18:J3019,J3019)=1,G3019&lt;&gt;""),1,""))</f>
        <v>1</v>
      </c>
      <c r="AI3019" s="28">
        <f t="shared" si="604"/>
        <v>28065694.408805318</v>
      </c>
      <c r="AJ3019" s="28">
        <f t="shared" si="605"/>
        <v>4157433.2906989693</v>
      </c>
      <c r="AK3019" s="29">
        <f t="shared" si="606"/>
        <v>0.14813220831602222</v>
      </c>
      <c r="AL3019" s="25"/>
      <c r="AM3019" s="25"/>
      <c r="AN3019" s="25"/>
      <c r="AO3019" s="25"/>
      <c r="AP3019" s="45" t="str">
        <f t="shared" si="607"/>
        <v>20205</v>
      </c>
      <c r="AQ3019" s="45" t="str">
        <f t="shared" si="608"/>
        <v>20205RMB</v>
      </c>
    </row>
    <row r="3020" spans="1:43" s="15" customFormat="1">
      <c r="A3020" s="16" t="s">
        <v>35</v>
      </c>
      <c r="B3020" s="172">
        <v>2020</v>
      </c>
      <c r="C3020" s="172">
        <v>5</v>
      </c>
      <c r="D3020" s="57" t="str">
        <f t="shared" si="598"/>
        <v>Q1</v>
      </c>
      <c r="E3020" s="16" t="s">
        <v>35</v>
      </c>
      <c r="F3020" s="172">
        <v>2020</v>
      </c>
      <c r="G3020" s="172">
        <v>12</v>
      </c>
      <c r="H3020" s="175"/>
      <c r="I3020" s="57" t="str">
        <f t="shared" si="599"/>
        <v>Q3</v>
      </c>
      <c r="J3020" s="175" t="s">
        <v>2857</v>
      </c>
      <c r="K3020" s="175" t="s">
        <v>2858</v>
      </c>
      <c r="L3020" s="25" t="s">
        <v>2859</v>
      </c>
      <c r="M3020" s="16" t="s">
        <v>2777</v>
      </c>
      <c r="N3020" s="16">
        <v>3</v>
      </c>
      <c r="O3020" s="16"/>
      <c r="P3020" s="57" t="str">
        <f t="shared" si="600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2773</v>
      </c>
      <c r="W3020" s="16" t="s">
        <v>51</v>
      </c>
      <c r="X3020" s="34">
        <v>468000</v>
      </c>
      <c r="Y3020" s="178" t="str">
        <f t="shared" si="610"/>
        <v>1.13</v>
      </c>
      <c r="Z3020" s="26">
        <f t="shared" si="611"/>
        <v>1404000</v>
      </c>
      <c r="AA3020" s="16">
        <v>1.175</v>
      </c>
      <c r="AB3020" s="35">
        <f t="shared" si="601"/>
        <v>1459911.504424779</v>
      </c>
      <c r="AC3020" s="27">
        <f t="shared" si="602"/>
        <v>175189.38053097346</v>
      </c>
      <c r="AD3020" s="174">
        <v>0.12</v>
      </c>
      <c r="AE3020" s="173">
        <f t="shared" si="603"/>
        <v>0</v>
      </c>
      <c r="AF3020" s="173" t="str">
        <f>IF(AND(COUNTIFS($J$18:J3020,J3020)=1,AE3020=1),1,"")</f>
        <v/>
      </c>
      <c r="AG3020" s="173">
        <f>IF(C3020="","",IF(AND(COUNTIFS($J$18:J3020,J3020)=1,C3020&lt;&gt;""),1,""))</f>
        <v>1</v>
      </c>
      <c r="AH3020" s="173">
        <f>IF(G3020="","",IF(AND(COUNTIFS($J$18:J3020,J3020)=1,G3020&lt;&gt;""),1,""))</f>
        <v>1</v>
      </c>
      <c r="AI3020" s="28">
        <f t="shared" si="604"/>
        <v>48763143.537654869</v>
      </c>
      <c r="AJ3020" s="28">
        <f t="shared" si="605"/>
        <v>5924029.970215477</v>
      </c>
      <c r="AK3020" s="29">
        <f t="shared" si="606"/>
        <v>0.12148580957749257</v>
      </c>
      <c r="AL3020" s="25"/>
      <c r="AM3020" s="25"/>
      <c r="AN3020" s="25"/>
      <c r="AO3020" s="25"/>
      <c r="AP3020" s="45" t="str">
        <f t="shared" si="607"/>
        <v>202012</v>
      </c>
      <c r="AQ3020" s="45" t="str">
        <f t="shared" si="608"/>
        <v>202012RMB</v>
      </c>
    </row>
    <row r="3021" spans="1:43" s="15" customFormat="1">
      <c r="A3021" s="16" t="s">
        <v>35</v>
      </c>
      <c r="B3021" s="172">
        <v>2020</v>
      </c>
      <c r="C3021" s="172">
        <v>7</v>
      </c>
      <c r="D3021" s="57" t="str">
        <f t="shared" si="598"/>
        <v>Q2</v>
      </c>
      <c r="E3021" s="16" t="s">
        <v>35</v>
      </c>
      <c r="F3021" s="172">
        <v>2020</v>
      </c>
      <c r="G3021" s="172">
        <v>9</v>
      </c>
      <c r="H3021" s="175"/>
      <c r="I3021" s="57" t="str">
        <f t="shared" si="599"/>
        <v>Q2</v>
      </c>
      <c r="J3021" s="175" t="s">
        <v>2860</v>
      </c>
      <c r="K3021" s="175" t="s">
        <v>2861</v>
      </c>
      <c r="L3021" s="25" t="s">
        <v>2862</v>
      </c>
      <c r="M3021" s="16" t="s">
        <v>2755</v>
      </c>
      <c r="N3021" s="16">
        <v>1</v>
      </c>
      <c r="O3021" s="16"/>
      <c r="P3021" s="57" t="str">
        <f t="shared" si="600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2773</v>
      </c>
      <c r="W3021" s="16" t="s">
        <v>51</v>
      </c>
      <c r="X3021" s="34">
        <v>400000</v>
      </c>
      <c r="Y3021" s="178" t="str">
        <f t="shared" si="610"/>
        <v>1.13</v>
      </c>
      <c r="Z3021" s="26">
        <f t="shared" si="611"/>
        <v>400000</v>
      </c>
      <c r="AA3021" s="16">
        <v>1.1299999999999999</v>
      </c>
      <c r="AB3021" s="35">
        <f t="shared" si="601"/>
        <v>400000</v>
      </c>
      <c r="AC3021" s="27">
        <f t="shared" si="602"/>
        <v>64400</v>
      </c>
      <c r="AD3021" s="174">
        <v>0.161</v>
      </c>
      <c r="AE3021" s="173">
        <f t="shared" si="603"/>
        <v>1</v>
      </c>
      <c r="AF3021" s="173">
        <f>IF(AND(COUNTIFS($J$18:J3021,J3021)=1,AE3021=1),1,"")</f>
        <v>1</v>
      </c>
      <c r="AG3021" s="173">
        <f>IF(C3021="","",IF(AND(COUNTIFS($J$18:J3021,J3021)=1,C3021&lt;&gt;""),1,""))</f>
        <v>1</v>
      </c>
      <c r="AH3021" s="173">
        <f>IF(G3021="","",IF(AND(COUNTIFS($J$18:J3021,J3021)=1,G3021&lt;&gt;""),1,""))</f>
        <v>1</v>
      </c>
      <c r="AI3021" s="28">
        <f t="shared" si="604"/>
        <v>47907808.356810614</v>
      </c>
      <c r="AJ3021" s="28">
        <f t="shared" si="605"/>
        <v>6027384.8806384467</v>
      </c>
      <c r="AK3021" s="29">
        <f t="shared" si="606"/>
        <v>0.12581216063459494</v>
      </c>
      <c r="AL3021" s="25"/>
      <c r="AM3021" s="25"/>
      <c r="AN3021" s="25"/>
      <c r="AO3021" s="25"/>
      <c r="AP3021" s="45" t="str">
        <f t="shared" si="607"/>
        <v>20209</v>
      </c>
      <c r="AQ3021" s="45" t="str">
        <f t="shared" si="608"/>
        <v>20209RMB</v>
      </c>
    </row>
    <row r="3022" spans="1:43" s="15" customFormat="1">
      <c r="A3022" s="16" t="s">
        <v>35</v>
      </c>
      <c r="B3022" s="172">
        <v>2020</v>
      </c>
      <c r="C3022" s="172">
        <v>7</v>
      </c>
      <c r="D3022" s="57" t="str">
        <f t="shared" si="598"/>
        <v>Q2</v>
      </c>
      <c r="E3022" s="16" t="s">
        <v>35</v>
      </c>
      <c r="F3022" s="172">
        <v>2020</v>
      </c>
      <c r="G3022" s="172">
        <v>9</v>
      </c>
      <c r="H3022" s="175"/>
      <c r="I3022" s="57" t="str">
        <f t="shared" si="599"/>
        <v>Q2</v>
      </c>
      <c r="J3022" s="175" t="s">
        <v>2863</v>
      </c>
      <c r="K3022" s="175" t="s">
        <v>2861</v>
      </c>
      <c r="L3022" s="25" t="s">
        <v>2864</v>
      </c>
      <c r="M3022" s="16" t="s">
        <v>2755</v>
      </c>
      <c r="N3022" s="16">
        <v>1</v>
      </c>
      <c r="O3022" s="16"/>
      <c r="P3022" s="57" t="str">
        <f t="shared" si="600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2773</v>
      </c>
      <c r="W3022" s="16" t="s">
        <v>51</v>
      </c>
      <c r="X3022" s="34">
        <v>1400000</v>
      </c>
      <c r="Y3022" s="178" t="str">
        <f t="shared" si="610"/>
        <v>1.13</v>
      </c>
      <c r="Z3022" s="26">
        <f t="shared" si="611"/>
        <v>1400000</v>
      </c>
      <c r="AA3022" s="16">
        <v>1.1299999999999999</v>
      </c>
      <c r="AB3022" s="35">
        <f t="shared" si="601"/>
        <v>1400000</v>
      </c>
      <c r="AC3022" s="27">
        <f t="shared" si="602"/>
        <v>227359.99999999997</v>
      </c>
      <c r="AD3022" s="174">
        <v>0.16239999999999999</v>
      </c>
      <c r="AE3022" s="173">
        <f t="shared" si="603"/>
        <v>1</v>
      </c>
      <c r="AF3022" s="173">
        <f>IF(AND(COUNTIFS($J$18:J3022,J3022)=1,AE3022=1),1,"")</f>
        <v>1</v>
      </c>
      <c r="AG3022" s="173">
        <f>IF(C3022="","",IF(AND(COUNTIFS($J$18:J3022,J3022)=1,C3022&lt;&gt;""),1,""))</f>
        <v>1</v>
      </c>
      <c r="AH3022" s="173">
        <f>IF(G3022="","",IF(AND(COUNTIFS($J$18:J3022,J3022)=1,G3022&lt;&gt;""),1,""))</f>
        <v>1</v>
      </c>
      <c r="AI3022" s="28">
        <f t="shared" si="604"/>
        <v>47907808.356810614</v>
      </c>
      <c r="AJ3022" s="28">
        <f t="shared" si="605"/>
        <v>6027384.8806384467</v>
      </c>
      <c r="AK3022" s="29">
        <f t="shared" si="606"/>
        <v>0.12581216063459494</v>
      </c>
      <c r="AL3022" s="25"/>
      <c r="AM3022" s="25"/>
      <c r="AN3022" s="25"/>
      <c r="AO3022" s="25"/>
      <c r="AP3022" s="45" t="str">
        <f t="shared" si="607"/>
        <v>20209</v>
      </c>
      <c r="AQ3022" s="45" t="str">
        <f t="shared" si="608"/>
        <v>20209RMB</v>
      </c>
    </row>
    <row r="3023" spans="1:43" s="15" customFormat="1">
      <c r="A3023" s="16" t="s">
        <v>35</v>
      </c>
      <c r="B3023" s="172">
        <v>2020</v>
      </c>
      <c r="C3023" s="172">
        <v>8</v>
      </c>
      <c r="D3023" s="57" t="str">
        <f t="shared" si="598"/>
        <v>Q2</v>
      </c>
      <c r="E3023" s="16" t="s">
        <v>35</v>
      </c>
      <c r="F3023" s="172">
        <v>2020</v>
      </c>
      <c r="G3023" s="172">
        <v>10</v>
      </c>
      <c r="H3023" s="175"/>
      <c r="I3023" s="57" t="str">
        <f t="shared" si="599"/>
        <v>Q3</v>
      </c>
      <c r="J3023" s="175" t="s">
        <v>2865</v>
      </c>
      <c r="K3023" s="175" t="s">
        <v>1325</v>
      </c>
      <c r="L3023" s="25" t="s">
        <v>2725</v>
      </c>
      <c r="M3023" s="16" t="s">
        <v>47</v>
      </c>
      <c r="N3023" s="16">
        <v>1</v>
      </c>
      <c r="O3023" s="16"/>
      <c r="P3023" s="57" t="str">
        <f t="shared" si="600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2799</v>
      </c>
      <c r="W3023" s="16" t="s">
        <v>51</v>
      </c>
      <c r="X3023" s="34">
        <v>462900</v>
      </c>
      <c r="Y3023" s="178" t="str">
        <f t="shared" si="610"/>
        <v>1.13</v>
      </c>
      <c r="Z3023" s="26">
        <f t="shared" si="611"/>
        <v>462900</v>
      </c>
      <c r="AA3023" s="16">
        <v>1.135</v>
      </c>
      <c r="AB3023" s="35">
        <f t="shared" si="601"/>
        <v>464948.23008849565</v>
      </c>
      <c r="AC3023" s="27">
        <f t="shared" si="602"/>
        <v>103729.95013274338</v>
      </c>
      <c r="AD3023" s="174">
        <v>0.22309999999999999</v>
      </c>
      <c r="AE3023" s="173">
        <f t="shared" si="603"/>
        <v>0</v>
      </c>
      <c r="AF3023" s="173" t="str">
        <f>IF(AND(COUNTIFS($J$18:J3023,J3023)=1,AE3023=1),1,"")</f>
        <v/>
      </c>
      <c r="AG3023" s="173">
        <f>IF(C3023="","",IF(AND(COUNTIFS($J$18:J3023,J3023)=1,C3023&lt;&gt;""),1,""))</f>
        <v>1</v>
      </c>
      <c r="AH3023" s="173">
        <f>IF(G3023="","",IF(AND(COUNTIFS($J$18:J3023,J3023)=1,G3023&lt;&gt;""),1,""))</f>
        <v>1</v>
      </c>
      <c r="AI3023" s="28">
        <f t="shared" si="604"/>
        <v>28011162.254106205</v>
      </c>
      <c r="AJ3023" s="28">
        <f t="shared" si="605"/>
        <v>3401347.1124888421</v>
      </c>
      <c r="AK3023" s="29">
        <f t="shared" si="606"/>
        <v>0.12142827497242578</v>
      </c>
      <c r="AL3023" s="25"/>
      <c r="AM3023" s="25"/>
      <c r="AN3023" s="25"/>
      <c r="AO3023" s="25"/>
      <c r="AP3023" s="45" t="str">
        <f t="shared" si="607"/>
        <v>202010</v>
      </c>
      <c r="AQ3023" s="45" t="str">
        <f t="shared" si="608"/>
        <v>202010RMB</v>
      </c>
    </row>
    <row r="3024" spans="1:43" s="15" customFormat="1">
      <c r="A3024" s="16" t="s">
        <v>35</v>
      </c>
      <c r="B3024" s="172">
        <v>2020</v>
      </c>
      <c r="C3024" s="172">
        <v>8</v>
      </c>
      <c r="D3024" s="57" t="str">
        <f t="shared" si="598"/>
        <v>Q2</v>
      </c>
      <c r="E3024" s="16" t="s">
        <v>35</v>
      </c>
      <c r="F3024" s="172">
        <v>2020</v>
      </c>
      <c r="G3024" s="172">
        <v>9</v>
      </c>
      <c r="H3024" s="175"/>
      <c r="I3024" s="57" t="str">
        <f t="shared" si="599"/>
        <v>Q2</v>
      </c>
      <c r="J3024" s="175" t="s">
        <v>2866</v>
      </c>
      <c r="K3024" s="175" t="s">
        <v>1325</v>
      </c>
      <c r="L3024" s="25" t="s">
        <v>2723</v>
      </c>
      <c r="M3024" s="16" t="s">
        <v>2545</v>
      </c>
      <c r="N3024" s="16">
        <v>1</v>
      </c>
      <c r="O3024" s="16"/>
      <c r="P3024" s="57" t="str">
        <f t="shared" si="600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2799</v>
      </c>
      <c r="W3024" s="16" t="s">
        <v>51</v>
      </c>
      <c r="X3024" s="34">
        <v>503780</v>
      </c>
      <c r="Y3024" s="178" t="str">
        <f t="shared" si="610"/>
        <v>1.13</v>
      </c>
      <c r="Z3024" s="26">
        <f t="shared" si="611"/>
        <v>503780</v>
      </c>
      <c r="AA3024" s="16">
        <v>1.1299999999999999</v>
      </c>
      <c r="AB3024" s="35">
        <f t="shared" si="601"/>
        <v>503780</v>
      </c>
      <c r="AC3024" s="27">
        <f t="shared" si="602"/>
        <v>129874.48399999998</v>
      </c>
      <c r="AD3024" s="174">
        <v>0.25779999999999997</v>
      </c>
      <c r="AE3024" s="173">
        <f t="shared" si="603"/>
        <v>0</v>
      </c>
      <c r="AF3024" s="173" t="str">
        <f>IF(AND(COUNTIFS($J$18:J3024,J3024)=1,AE3024=1),1,"")</f>
        <v/>
      </c>
      <c r="AG3024" s="173">
        <f>IF(C3024="","",IF(AND(COUNTIFS($J$18:J3024,J3024)=1,C3024&lt;&gt;""),1,""))</f>
        <v>1</v>
      </c>
      <c r="AH3024" s="173">
        <f>IF(G3024="","",IF(AND(COUNTIFS($J$18:J3024,J3024)=1,G3024&lt;&gt;""),1,""))</f>
        <v>1</v>
      </c>
      <c r="AI3024" s="28">
        <f t="shared" si="604"/>
        <v>47907808.356810614</v>
      </c>
      <c r="AJ3024" s="28">
        <f t="shared" si="605"/>
        <v>6027384.8806384467</v>
      </c>
      <c r="AK3024" s="29">
        <f t="shared" si="606"/>
        <v>0.12581216063459494</v>
      </c>
      <c r="AL3024" s="25"/>
      <c r="AM3024" s="25"/>
      <c r="AN3024" s="25"/>
      <c r="AO3024" s="25"/>
      <c r="AP3024" s="45" t="str">
        <f t="shared" si="607"/>
        <v>20209</v>
      </c>
      <c r="AQ3024" s="45" t="str">
        <f t="shared" si="608"/>
        <v>20209RMB</v>
      </c>
    </row>
    <row r="3025" spans="1:43" s="15" customFormat="1" ht="26.4">
      <c r="A3025" s="16" t="s">
        <v>35</v>
      </c>
      <c r="B3025" s="172">
        <v>2020</v>
      </c>
      <c r="C3025" s="172">
        <v>8</v>
      </c>
      <c r="D3025" s="57" t="str">
        <f t="shared" si="598"/>
        <v>Q2</v>
      </c>
      <c r="E3025" s="16" t="s">
        <v>35</v>
      </c>
      <c r="F3025" s="172">
        <v>2020</v>
      </c>
      <c r="G3025" s="172">
        <v>9</v>
      </c>
      <c r="H3025" s="175"/>
      <c r="I3025" s="57" t="str">
        <f t="shared" si="599"/>
        <v>Q2</v>
      </c>
      <c r="J3025" s="175" t="s">
        <v>1321</v>
      </c>
      <c r="K3025" s="175" t="s">
        <v>1322</v>
      </c>
      <c r="L3025" s="25" t="s">
        <v>2867</v>
      </c>
      <c r="M3025" s="16" t="s">
        <v>354</v>
      </c>
      <c r="N3025" s="16">
        <v>0</v>
      </c>
      <c r="O3025" s="16">
        <v>1</v>
      </c>
      <c r="P3025" s="57" t="str">
        <f t="shared" si="600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78" t="str">
        <f t="shared" si="610"/>
        <v>1.13</v>
      </c>
      <c r="Z3025" s="26">
        <f t="shared" si="611"/>
        <v>260200</v>
      </c>
      <c r="AA3025" s="16">
        <v>1.1299999999999999</v>
      </c>
      <c r="AB3025" s="35">
        <f t="shared" si="601"/>
        <v>260200</v>
      </c>
      <c r="AC3025" s="27">
        <f t="shared" si="602"/>
        <v>26748.560000000001</v>
      </c>
      <c r="AD3025" s="174">
        <v>0.1028</v>
      </c>
      <c r="AE3025" s="173">
        <f t="shared" si="603"/>
        <v>1</v>
      </c>
      <c r="AF3025" s="173" t="str">
        <f>IF(AND(COUNTIFS($J$18:J3025,J3025)=1,AE3025=1),1,"")</f>
        <v/>
      </c>
      <c r="AG3025" s="173" t="str">
        <f>IF(C3025="","",IF(AND(COUNTIFS($J$18:J3025,J3025)=1,C3025&lt;&gt;""),1,""))</f>
        <v/>
      </c>
      <c r="AH3025" s="173" t="str">
        <f>IF(G3025="","",IF(AND(COUNTIFS($J$18:J3025,J3025)=1,G3025&lt;&gt;""),1,""))</f>
        <v/>
      </c>
      <c r="AI3025" s="28">
        <f t="shared" si="604"/>
        <v>47907808.356810614</v>
      </c>
      <c r="AJ3025" s="28">
        <f t="shared" si="605"/>
        <v>6027384.8806384467</v>
      </c>
      <c r="AK3025" s="29">
        <f t="shared" si="606"/>
        <v>0.12581216063459494</v>
      </c>
      <c r="AL3025" s="25"/>
      <c r="AM3025" s="25"/>
      <c r="AN3025" s="25"/>
      <c r="AO3025" s="25"/>
      <c r="AP3025" s="45" t="str">
        <f t="shared" si="607"/>
        <v>20209</v>
      </c>
      <c r="AQ3025" s="45" t="str">
        <f t="shared" si="608"/>
        <v>20209RMB</v>
      </c>
    </row>
    <row r="3026" spans="1:43" s="15" customFormat="1">
      <c r="A3026" s="16" t="s">
        <v>35</v>
      </c>
      <c r="B3026" s="172">
        <v>2020</v>
      </c>
      <c r="C3026" s="172">
        <v>9</v>
      </c>
      <c r="D3026" s="57" t="str">
        <f t="shared" si="598"/>
        <v>Q2</v>
      </c>
      <c r="E3026" s="16" t="s">
        <v>35</v>
      </c>
      <c r="F3026" s="172">
        <v>2020</v>
      </c>
      <c r="G3026" s="172">
        <v>12</v>
      </c>
      <c r="H3026" s="175"/>
      <c r="I3026" s="57" t="str">
        <f t="shared" si="599"/>
        <v>Q3</v>
      </c>
      <c r="J3026" s="175" t="s">
        <v>1429</v>
      </c>
      <c r="K3026" s="175" t="s">
        <v>2868</v>
      </c>
      <c r="L3026" s="25" t="s">
        <v>2723</v>
      </c>
      <c r="M3026" s="16" t="s">
        <v>2545</v>
      </c>
      <c r="N3026" s="16">
        <v>1</v>
      </c>
      <c r="O3026" s="16"/>
      <c r="P3026" s="57" t="str">
        <f t="shared" si="600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78" t="str">
        <f t="shared" si="610"/>
        <v>1.13</v>
      </c>
      <c r="Z3026" s="26">
        <f t="shared" si="611"/>
        <v>320000</v>
      </c>
      <c r="AA3026" s="16">
        <v>1.175</v>
      </c>
      <c r="AB3026" s="35">
        <f t="shared" si="601"/>
        <v>332743.36283185845</v>
      </c>
      <c r="AC3026" s="27">
        <f t="shared" si="602"/>
        <v>43323.185840707971</v>
      </c>
      <c r="AD3026" s="174">
        <v>0.13020000000000001</v>
      </c>
      <c r="AE3026" s="173">
        <f t="shared" si="603"/>
        <v>1</v>
      </c>
      <c r="AF3026" s="173" t="str">
        <f>IF(AND(COUNTIFS($J$18:J3026,J3026)=1,AE3026=1),1,"")</f>
        <v/>
      </c>
      <c r="AG3026" s="173" t="str">
        <f>IF(C3026="","",IF(AND(COUNTIFS($J$18:J3026,J3026)=1,C3026&lt;&gt;""),1,""))</f>
        <v/>
      </c>
      <c r="AH3026" s="173" t="str">
        <f>IF(G3026="","",IF(AND(COUNTIFS($J$18:J3026,J3026)=1,G3026&lt;&gt;""),1,""))</f>
        <v/>
      </c>
      <c r="AI3026" s="28">
        <f t="shared" si="604"/>
        <v>48763143.537654869</v>
      </c>
      <c r="AJ3026" s="28">
        <f t="shared" si="605"/>
        <v>5924029.970215477</v>
      </c>
      <c r="AK3026" s="29">
        <f t="shared" si="606"/>
        <v>0.12148580957749257</v>
      </c>
      <c r="AL3026" s="25"/>
      <c r="AM3026" s="25"/>
      <c r="AN3026" s="25"/>
      <c r="AO3026" s="25"/>
      <c r="AP3026" s="45" t="str">
        <f t="shared" si="607"/>
        <v>202012</v>
      </c>
      <c r="AQ3026" s="45" t="str">
        <f t="shared" si="608"/>
        <v>202012RMB</v>
      </c>
    </row>
    <row r="3027" spans="1:43" s="15" customFormat="1">
      <c r="A3027" s="16" t="s">
        <v>35</v>
      </c>
      <c r="B3027" s="172">
        <v>2020</v>
      </c>
      <c r="C3027" s="172">
        <v>9</v>
      </c>
      <c r="D3027" s="57" t="str">
        <f t="shared" si="598"/>
        <v>Q2</v>
      </c>
      <c r="E3027" s="16" t="s">
        <v>35</v>
      </c>
      <c r="F3027" s="172">
        <v>2020</v>
      </c>
      <c r="G3027" s="172">
        <v>12</v>
      </c>
      <c r="H3027" s="175"/>
      <c r="I3027" s="57" t="str">
        <f t="shared" si="599"/>
        <v>Q3</v>
      </c>
      <c r="J3027" s="175" t="s">
        <v>2869</v>
      </c>
      <c r="K3027" s="175" t="s">
        <v>1362</v>
      </c>
      <c r="L3027" s="25" t="s">
        <v>2733</v>
      </c>
      <c r="M3027" s="16" t="s">
        <v>2545</v>
      </c>
      <c r="N3027" s="16">
        <v>1</v>
      </c>
      <c r="O3027" s="16"/>
      <c r="P3027" s="57" t="str">
        <f t="shared" si="600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78" t="str">
        <f t="shared" si="610"/>
        <v>1.13</v>
      </c>
      <c r="Z3027" s="26">
        <f t="shared" si="611"/>
        <v>248000</v>
      </c>
      <c r="AA3027" s="16">
        <v>1.175</v>
      </c>
      <c r="AB3027" s="35">
        <f t="shared" si="601"/>
        <v>257876.10619469031</v>
      </c>
      <c r="AC3027" s="27">
        <f t="shared" si="602"/>
        <v>30945.132743362836</v>
      </c>
      <c r="AD3027" s="174">
        <v>0.12</v>
      </c>
      <c r="AE3027" s="173">
        <f t="shared" si="603"/>
        <v>0</v>
      </c>
      <c r="AF3027" s="173" t="str">
        <f>IF(AND(COUNTIFS($J$18:J3027,J3027)=1,AE3027=1),1,"")</f>
        <v/>
      </c>
      <c r="AG3027" s="173">
        <f>IF(C3027="","",IF(AND(COUNTIFS($J$18:J3027,J3027)=1,C3027&lt;&gt;""),1,""))</f>
        <v>1</v>
      </c>
      <c r="AH3027" s="173">
        <f>IF(G3027="","",IF(AND(COUNTIFS($J$18:J3027,J3027)=1,G3027&lt;&gt;""),1,""))</f>
        <v>1</v>
      </c>
      <c r="AI3027" s="28">
        <f t="shared" si="604"/>
        <v>48763143.537654869</v>
      </c>
      <c r="AJ3027" s="28">
        <f t="shared" si="605"/>
        <v>5924029.970215477</v>
      </c>
      <c r="AK3027" s="29">
        <f t="shared" si="606"/>
        <v>0.12148580957749257</v>
      </c>
      <c r="AL3027" s="25"/>
      <c r="AM3027" s="25"/>
      <c r="AN3027" s="25"/>
      <c r="AO3027" s="25"/>
      <c r="AP3027" s="45" t="str">
        <f t="shared" si="607"/>
        <v>202012</v>
      </c>
      <c r="AQ3027" s="45" t="str">
        <f t="shared" si="608"/>
        <v>202012RMB</v>
      </c>
    </row>
    <row r="3028" spans="1:43" s="15" customFormat="1">
      <c r="A3028" s="16" t="s">
        <v>35</v>
      </c>
      <c r="B3028" s="172">
        <v>2020</v>
      </c>
      <c r="C3028" s="172">
        <v>9</v>
      </c>
      <c r="D3028" s="57" t="str">
        <f t="shared" si="598"/>
        <v>Q2</v>
      </c>
      <c r="E3028" s="16" t="s">
        <v>35</v>
      </c>
      <c r="F3028" s="172">
        <v>2020</v>
      </c>
      <c r="G3028" s="172">
        <v>12</v>
      </c>
      <c r="H3028" s="175"/>
      <c r="I3028" s="57" t="str">
        <f t="shared" si="599"/>
        <v>Q3</v>
      </c>
      <c r="J3028" s="175" t="s">
        <v>2870</v>
      </c>
      <c r="K3028" s="175" t="s">
        <v>931</v>
      </c>
      <c r="L3028" s="25" t="s">
        <v>2871</v>
      </c>
      <c r="M3028" s="16" t="s">
        <v>2777</v>
      </c>
      <c r="N3028" s="16">
        <v>1</v>
      </c>
      <c r="O3028" s="16"/>
      <c r="P3028" s="57" t="str">
        <f t="shared" si="600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2799</v>
      </c>
      <c r="W3028" s="16" t="s">
        <v>849</v>
      </c>
      <c r="X3028" s="34">
        <v>51000</v>
      </c>
      <c r="Y3028" s="178" t="str">
        <f t="shared" si="610"/>
        <v>1</v>
      </c>
      <c r="Z3028" s="26">
        <f t="shared" si="611"/>
        <v>51000</v>
      </c>
      <c r="AA3028" s="16">
        <v>7.8</v>
      </c>
      <c r="AB3028" s="35">
        <f t="shared" si="601"/>
        <v>397800</v>
      </c>
      <c r="AC3028" s="27">
        <f t="shared" si="602"/>
        <v>47736</v>
      </c>
      <c r="AD3028" s="174">
        <v>0.12</v>
      </c>
      <c r="AE3028" s="173">
        <f t="shared" si="603"/>
        <v>0</v>
      </c>
      <c r="AF3028" s="173" t="str">
        <f>IF(AND(COUNTIFS($J$18:J3028,J3028)=1,AE3028=1),1,"")</f>
        <v/>
      </c>
      <c r="AG3028" s="173">
        <f>IF(C3028="","",IF(AND(COUNTIFS($J$18:J3028,J3028)=1,C3028&lt;&gt;""),1,""))</f>
        <v>1</v>
      </c>
      <c r="AH3028" s="173">
        <f>IF(G3028="","",IF(AND(COUNTIFS($J$18:J3028,J3028)=1,G3028&lt;&gt;""),1,""))</f>
        <v>1</v>
      </c>
      <c r="AI3028" s="28">
        <f t="shared" si="604"/>
        <v>48763143.537654869</v>
      </c>
      <c r="AJ3028" s="28">
        <f t="shared" si="605"/>
        <v>5924029.970215477</v>
      </c>
      <c r="AK3028" s="29">
        <f t="shared" si="606"/>
        <v>0.12148580957749257</v>
      </c>
      <c r="AL3028" s="25"/>
      <c r="AM3028" s="25"/>
      <c r="AN3028" s="25"/>
      <c r="AO3028" s="25"/>
      <c r="AP3028" s="45" t="str">
        <f t="shared" si="607"/>
        <v>202012</v>
      </c>
      <c r="AQ3028" s="45" t="str">
        <f t="shared" si="608"/>
        <v>202012USD</v>
      </c>
    </row>
    <row r="3029" spans="1:43" s="15" customFormat="1">
      <c r="A3029" s="16" t="s">
        <v>35</v>
      </c>
      <c r="B3029" s="172">
        <v>2020</v>
      </c>
      <c r="C3029" s="172">
        <v>9</v>
      </c>
      <c r="D3029" s="57" t="str">
        <f t="shared" si="598"/>
        <v>Q2</v>
      </c>
      <c r="E3029" s="16" t="s">
        <v>35</v>
      </c>
      <c r="F3029" s="172">
        <v>2020</v>
      </c>
      <c r="G3029" s="172">
        <v>11</v>
      </c>
      <c r="H3029" s="175"/>
      <c r="I3029" s="57" t="str">
        <f t="shared" si="599"/>
        <v>Q3</v>
      </c>
      <c r="J3029" s="175" t="s">
        <v>2872</v>
      </c>
      <c r="K3029" s="175" t="s">
        <v>931</v>
      </c>
      <c r="L3029" s="25" t="s">
        <v>2725</v>
      </c>
      <c r="M3029" s="16" t="s">
        <v>47</v>
      </c>
      <c r="N3029" s="16">
        <v>1</v>
      </c>
      <c r="O3029" s="16"/>
      <c r="P3029" s="57" t="str">
        <f t="shared" si="600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2799</v>
      </c>
      <c r="W3029" s="16" t="s">
        <v>96</v>
      </c>
      <c r="X3029" s="34">
        <v>5820000</v>
      </c>
      <c r="Y3029" s="178" t="str">
        <f t="shared" si="610"/>
        <v>1</v>
      </c>
      <c r="Z3029" s="26">
        <f t="shared" si="611"/>
        <v>5820000</v>
      </c>
      <c r="AA3029" s="16">
        <v>7.6100000000000001E-2</v>
      </c>
      <c r="AB3029" s="35">
        <f t="shared" si="601"/>
        <v>442902</v>
      </c>
      <c r="AC3029" s="27">
        <f t="shared" si="602"/>
        <v>53148.24</v>
      </c>
      <c r="AD3029" s="174">
        <v>0.12</v>
      </c>
      <c r="AE3029" s="173">
        <f t="shared" si="603"/>
        <v>0</v>
      </c>
      <c r="AF3029" s="173" t="str">
        <f>IF(AND(COUNTIFS($J$18:J3029,J3029)=1,AE3029=1),1,"")</f>
        <v/>
      </c>
      <c r="AG3029" s="173">
        <f>IF(C3029="","",IF(AND(COUNTIFS($J$18:J3029,J3029)=1,C3029&lt;&gt;""),1,""))</f>
        <v>1</v>
      </c>
      <c r="AH3029" s="173">
        <f>IF(G3029="","",IF(AND(COUNTIFS($J$18:J3029,J3029)=1,G3029&lt;&gt;""),1,""))</f>
        <v>1</v>
      </c>
      <c r="AI3029" s="28">
        <f t="shared" si="604"/>
        <v>44078731.611185834</v>
      </c>
      <c r="AJ3029" s="28">
        <f t="shared" si="605"/>
        <v>5508173.2163771475</v>
      </c>
      <c r="AK3029" s="29">
        <f t="shared" si="606"/>
        <v>0.12496215328889686</v>
      </c>
      <c r="AL3029" s="25"/>
      <c r="AM3029" s="25"/>
      <c r="AN3029" s="25"/>
      <c r="AO3029" s="25"/>
      <c r="AP3029" s="45" t="str">
        <f t="shared" si="607"/>
        <v>202011</v>
      </c>
      <c r="AQ3029" s="45" t="str">
        <f t="shared" si="608"/>
        <v>202011JPY</v>
      </c>
    </row>
    <row r="3030" spans="1:43" s="15" customFormat="1">
      <c r="A3030" s="16" t="s">
        <v>35</v>
      </c>
      <c r="B3030" s="172">
        <v>2020</v>
      </c>
      <c r="C3030" s="172">
        <v>9</v>
      </c>
      <c r="D3030" s="57" t="str">
        <f t="shared" si="598"/>
        <v>Q2</v>
      </c>
      <c r="E3030" s="16" t="s">
        <v>35</v>
      </c>
      <c r="F3030" s="172">
        <v>2020</v>
      </c>
      <c r="G3030" s="172">
        <v>12</v>
      </c>
      <c r="H3030" s="175"/>
      <c r="I3030" s="57" t="str">
        <f t="shared" si="599"/>
        <v>Q3</v>
      </c>
      <c r="J3030" s="175" t="s">
        <v>2873</v>
      </c>
      <c r="K3030" s="175" t="s">
        <v>931</v>
      </c>
      <c r="L3030" s="25" t="s">
        <v>2747</v>
      </c>
      <c r="M3030" s="16" t="s">
        <v>2545</v>
      </c>
      <c r="N3030" s="16">
        <v>1</v>
      </c>
      <c r="O3030" s="16"/>
      <c r="P3030" s="57" t="str">
        <f t="shared" si="600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2799</v>
      </c>
      <c r="W3030" s="16" t="s">
        <v>849</v>
      </c>
      <c r="X3030" s="34">
        <v>79000</v>
      </c>
      <c r="Y3030" s="178" t="str">
        <f t="shared" si="610"/>
        <v>1</v>
      </c>
      <c r="Z3030" s="26">
        <f t="shared" si="611"/>
        <v>79000</v>
      </c>
      <c r="AA3030" s="16">
        <v>7.8</v>
      </c>
      <c r="AB3030" s="35">
        <f t="shared" si="601"/>
        <v>616200</v>
      </c>
      <c r="AC3030" s="27">
        <f t="shared" si="602"/>
        <v>73944</v>
      </c>
      <c r="AD3030" s="174">
        <v>0.12</v>
      </c>
      <c r="AE3030" s="173">
        <f t="shared" si="603"/>
        <v>0</v>
      </c>
      <c r="AF3030" s="173" t="str">
        <f>IF(AND(COUNTIFS($J$18:J3030,J3030)=1,AE3030=1),1,"")</f>
        <v/>
      </c>
      <c r="AG3030" s="173">
        <f>IF(C3030="","",IF(AND(COUNTIFS($J$18:J3030,J3030)=1,C3030&lt;&gt;""),1,""))</f>
        <v>1</v>
      </c>
      <c r="AH3030" s="173">
        <f>IF(G3030="","",IF(AND(COUNTIFS($J$18:J3030,J3030)=1,G3030&lt;&gt;""),1,""))</f>
        <v>1</v>
      </c>
      <c r="AI3030" s="28">
        <f t="shared" si="604"/>
        <v>48763143.537654869</v>
      </c>
      <c r="AJ3030" s="28">
        <f t="shared" si="605"/>
        <v>5924029.970215477</v>
      </c>
      <c r="AK3030" s="29">
        <f t="shared" si="606"/>
        <v>0.12148580957749257</v>
      </c>
      <c r="AL3030" s="25"/>
      <c r="AM3030" s="25"/>
      <c r="AN3030" s="25"/>
      <c r="AO3030" s="25"/>
      <c r="AP3030" s="45" t="str">
        <f t="shared" si="607"/>
        <v>202012</v>
      </c>
      <c r="AQ3030" s="45" t="str">
        <f t="shared" si="608"/>
        <v>202012USD</v>
      </c>
    </row>
    <row r="3031" spans="1:43" s="15" customFormat="1">
      <c r="A3031" s="16" t="s">
        <v>35</v>
      </c>
      <c r="B3031" s="172">
        <v>2020</v>
      </c>
      <c r="C3031" s="172">
        <v>10</v>
      </c>
      <c r="D3031" s="57" t="str">
        <f t="shared" si="598"/>
        <v>Q3</v>
      </c>
      <c r="E3031" s="16" t="s">
        <v>35</v>
      </c>
      <c r="F3031" s="172">
        <v>2020</v>
      </c>
      <c r="G3031" s="172">
        <v>11</v>
      </c>
      <c r="H3031" s="175"/>
      <c r="I3031" s="57" t="str">
        <f t="shared" si="599"/>
        <v>Q3</v>
      </c>
      <c r="J3031" s="175" t="s">
        <v>2874</v>
      </c>
      <c r="K3031" s="175" t="s">
        <v>2875</v>
      </c>
      <c r="L3031" s="25" t="s">
        <v>2733</v>
      </c>
      <c r="M3031" s="16" t="s">
        <v>2545</v>
      </c>
      <c r="N3031" s="16">
        <v>1</v>
      </c>
      <c r="O3031" s="16"/>
      <c r="P3031" s="57" t="str">
        <f t="shared" si="600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78" t="str">
        <f t="shared" si="610"/>
        <v>1.13</v>
      </c>
      <c r="Z3031" s="26">
        <f t="shared" si="611"/>
        <v>260000</v>
      </c>
      <c r="AA3031" s="16">
        <v>1.155</v>
      </c>
      <c r="AB3031" s="35">
        <f t="shared" si="601"/>
        <v>265752.21238938055</v>
      </c>
      <c r="AC3031" s="27">
        <f t="shared" si="602"/>
        <v>31996.566371681416</v>
      </c>
      <c r="AD3031" s="174">
        <v>0.12039999999999999</v>
      </c>
      <c r="AE3031" s="173">
        <f t="shared" si="603"/>
        <v>1</v>
      </c>
      <c r="AF3031" s="173">
        <f>IF(AND(COUNTIFS($J$18:J3031,J3031)=1,AE3031=1),1,"")</f>
        <v>1</v>
      </c>
      <c r="AG3031" s="173">
        <f>IF(C3031="","",IF(AND(COUNTIFS($J$18:J3031,J3031)=1,C3031&lt;&gt;""),1,""))</f>
        <v>1</v>
      </c>
      <c r="AH3031" s="173">
        <f>IF(G3031="","",IF(AND(COUNTIFS($J$18:J3031,J3031)=1,G3031&lt;&gt;""),1,""))</f>
        <v>1</v>
      </c>
      <c r="AI3031" s="28">
        <f t="shared" si="604"/>
        <v>44078731.611185834</v>
      </c>
      <c r="AJ3031" s="28">
        <f t="shared" si="605"/>
        <v>5508173.2163771475</v>
      </c>
      <c r="AK3031" s="29">
        <f t="shared" si="606"/>
        <v>0.12496215328889686</v>
      </c>
      <c r="AL3031" s="25"/>
      <c r="AM3031" s="25"/>
      <c r="AN3031" s="25"/>
      <c r="AO3031" s="25"/>
      <c r="AP3031" s="45" t="str">
        <f t="shared" si="607"/>
        <v>202011</v>
      </c>
      <c r="AQ3031" s="45" t="str">
        <f t="shared" si="608"/>
        <v>202011RMB</v>
      </c>
    </row>
    <row r="3032" spans="1:43" s="15" customFormat="1">
      <c r="A3032" s="16" t="s">
        <v>35</v>
      </c>
      <c r="B3032" s="172">
        <v>2020</v>
      </c>
      <c r="C3032" s="172">
        <v>7</v>
      </c>
      <c r="D3032" s="57" t="str">
        <f t="shared" si="598"/>
        <v>Q2</v>
      </c>
      <c r="E3032" s="16" t="s">
        <v>35</v>
      </c>
      <c r="F3032" s="172">
        <v>2020</v>
      </c>
      <c r="G3032" s="172">
        <v>10</v>
      </c>
      <c r="H3032" s="175"/>
      <c r="I3032" s="57" t="str">
        <f t="shared" si="599"/>
        <v>Q3</v>
      </c>
      <c r="J3032" s="175" t="s">
        <v>2876</v>
      </c>
      <c r="K3032" s="175" t="s">
        <v>2877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0"/>
        <v>MAIN UNIT</v>
      </c>
      <c r="Q3032" s="16" t="s">
        <v>350</v>
      </c>
      <c r="R3032" s="16" t="s">
        <v>2878</v>
      </c>
      <c r="S3032" s="16" t="s">
        <v>38</v>
      </c>
      <c r="T3032" s="16" t="s">
        <v>2879</v>
      </c>
      <c r="U3032" s="16" t="s">
        <v>137</v>
      </c>
      <c r="V3032" s="16" t="s">
        <v>2880</v>
      </c>
      <c r="W3032" s="16" t="s">
        <v>51</v>
      </c>
      <c r="X3032" s="34">
        <v>34488</v>
      </c>
      <c r="Y3032" s="178" t="str">
        <f t="shared" si="610"/>
        <v>1.13</v>
      </c>
      <c r="Z3032" s="26">
        <f t="shared" si="611"/>
        <v>34488</v>
      </c>
      <c r="AA3032" s="16">
        <v>1.135</v>
      </c>
      <c r="AB3032" s="35">
        <f t="shared" si="601"/>
        <v>34640.601769911504</v>
      </c>
      <c r="AC3032" s="27">
        <f t="shared" si="602"/>
        <v>12494.86505840708</v>
      </c>
      <c r="AD3032" s="174">
        <v>0.36070000000000002</v>
      </c>
      <c r="AE3032" s="173">
        <f t="shared" si="603"/>
        <v>1</v>
      </c>
      <c r="AF3032" s="173">
        <f>IF(AND(COUNTIFS($J$18:J3032,J3032)=1,AE3032=1),1,"")</f>
        <v>1</v>
      </c>
      <c r="AG3032" s="173">
        <f>IF(C3032="","",IF(AND(COUNTIFS($J$18:J3032,J3032)=1,C3032&lt;&gt;""),1,""))</f>
        <v>1</v>
      </c>
      <c r="AH3032" s="173">
        <f>IF(G3032="","",IF(AND(COUNTIFS($J$18:J3032,J3032)=1,G3032&lt;&gt;""),1,""))</f>
        <v>1</v>
      </c>
      <c r="AI3032" s="28">
        <f t="shared" si="604"/>
        <v>28011162.254106205</v>
      </c>
      <c r="AJ3032" s="28">
        <f t="shared" si="605"/>
        <v>3401347.1124888421</v>
      </c>
      <c r="AK3032" s="29">
        <f t="shared" si="606"/>
        <v>0.12142827497242578</v>
      </c>
      <c r="AL3032" s="25"/>
      <c r="AM3032" s="25"/>
      <c r="AN3032" s="25"/>
      <c r="AO3032" s="25"/>
      <c r="AP3032" s="45" t="str">
        <f t="shared" si="607"/>
        <v>202010</v>
      </c>
      <c r="AQ3032" s="45" t="str">
        <f t="shared" si="608"/>
        <v>202010RMB</v>
      </c>
    </row>
    <row r="3033" spans="1:43" s="15" customFormat="1">
      <c r="A3033" s="16" t="s">
        <v>35</v>
      </c>
      <c r="B3033" s="172">
        <v>2020</v>
      </c>
      <c r="C3033" s="172">
        <v>11</v>
      </c>
      <c r="D3033" s="57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72">
        <v>2020</v>
      </c>
      <c r="G3033" s="172">
        <v>12</v>
      </c>
      <c r="H3033" s="175"/>
      <c r="I3033" s="57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5" t="s">
        <v>2881</v>
      </c>
      <c r="K3033" s="175" t="s">
        <v>256</v>
      </c>
      <c r="L3033" s="25" t="s">
        <v>2859</v>
      </c>
      <c r="M3033" s="16" t="s">
        <v>2777</v>
      </c>
      <c r="N3033" s="16">
        <v>1</v>
      </c>
      <c r="O3033" s="16"/>
      <c r="P3033" s="57" t="str">
        <f t="shared" ref="P3033:P3096" si="614">IF(M3033="","",IF(AND(N3033&gt;0,L3033&lt;&gt;""),"MAIN UNIT",IF(AND(O3033&gt;0,L3033&lt;&gt;""),"SERVICE/ PARTS","C66 SERVICE/OTHERS")))</f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78" t="str">
        <f t="shared" si="610"/>
        <v>1.13</v>
      </c>
      <c r="Z3033" s="26">
        <f t="shared" si="611"/>
        <v>348000</v>
      </c>
      <c r="AA3033" s="16">
        <v>1.175</v>
      </c>
      <c r="AB3033" s="35">
        <f t="shared" ref="AB3033:AB3096" si="615">IF(AND(R3033&lt;&gt;"C66",R3033&lt;&gt;""),Z3033/Y3033*AA3033,"")</f>
        <v>361858.40707964607</v>
      </c>
      <c r="AC3033" s="27">
        <f t="shared" ref="AC3033:AC3096" si="616">IF(R3033&lt;&gt;"",AB3033*AD3033,"")</f>
        <v>59670.451327433635</v>
      </c>
      <c r="AD3033" s="174">
        <v>0.16489999999999999</v>
      </c>
      <c r="AE3033" s="173">
        <f t="shared" ref="AE3033:AE3096" si="617">IF(Q3033="","",IF(Q3033="Yes",1,0))</f>
        <v>0</v>
      </c>
      <c r="AF3033" s="173" t="str">
        <f>IF(AND(COUNTIFS($J$18:J3033,J3033)=1,AE3033=1),1,"")</f>
        <v/>
      </c>
      <c r="AG3033" s="173">
        <f>IF(C3033="","",IF(AND(COUNTIFS($J$18:J3033,J3033)=1,C3033&lt;&gt;""),1,""))</f>
        <v>1</v>
      </c>
      <c r="AH3033" s="173">
        <f>IF(G3033="","",IF(AND(COUNTIFS($J$18:J3033,J3033)=1,G3033&lt;&gt;""),1,""))</f>
        <v>1</v>
      </c>
      <c r="AI3033" s="28">
        <f t="shared" ref="AI3033:AI3096" si="618">IF(P3033="C66 SERVICE","",SUMIFS(AB:AB,F:F,F3033,G:G,G3033,E:E,E3033))</f>
        <v>48763143.537654869</v>
      </c>
      <c r="AJ3033" s="28">
        <f t="shared" ref="AJ3033:AJ3096" si="619">IF(P3033="C66 SERVICE","",SUMIFS(AC:AC,F:F,F3033,G:G,G3033,E:E,E3033))</f>
        <v>5924029.970215477</v>
      </c>
      <c r="AK3033" s="29">
        <f t="shared" ref="AK3033:AK3096" si="620">IF(AJ3033&gt;0,AJ3033/AI3033,"")</f>
        <v>0.12148580957749257</v>
      </c>
      <c r="AL3033" s="25"/>
      <c r="AM3033" s="25"/>
      <c r="AN3033" s="25"/>
      <c r="AO3033" s="25"/>
      <c r="AP3033" s="45" t="str">
        <f t="shared" ref="AP3033:AP3096" si="621">IF(F3033="","",F3033&amp;G3033)</f>
        <v>202012</v>
      </c>
      <c r="AQ3033" s="45" t="str">
        <f t="shared" ref="AQ3033:AQ3096" si="622">IF(W3033="","",F3033&amp;G3033&amp;W3033)</f>
        <v>202012RMB</v>
      </c>
    </row>
    <row r="3034" spans="1:43" s="15" customFormat="1">
      <c r="A3034" s="16" t="s">
        <v>35</v>
      </c>
      <c r="B3034" s="172">
        <v>2020</v>
      </c>
      <c r="C3034" s="172">
        <v>11</v>
      </c>
      <c r="D3034" s="57" t="str">
        <f t="shared" si="612"/>
        <v>Q3</v>
      </c>
      <c r="E3034" s="16" t="s">
        <v>35</v>
      </c>
      <c r="F3034" s="172">
        <v>2020</v>
      </c>
      <c r="G3034" s="172">
        <v>12</v>
      </c>
      <c r="H3034" s="175"/>
      <c r="I3034" s="57" t="str">
        <f t="shared" si="613"/>
        <v>Q3</v>
      </c>
      <c r="J3034" s="175" t="s">
        <v>2882</v>
      </c>
      <c r="K3034" s="175" t="s">
        <v>256</v>
      </c>
      <c r="L3034" s="25" t="s">
        <v>2563</v>
      </c>
      <c r="M3034" s="16" t="s">
        <v>47</v>
      </c>
      <c r="N3034" s="16">
        <v>1</v>
      </c>
      <c r="O3034" s="16"/>
      <c r="P3034" s="57" t="str">
        <f t="shared" si="614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78" t="str">
        <f t="shared" si="610"/>
        <v>1.13</v>
      </c>
      <c r="Z3034" s="26">
        <f t="shared" si="611"/>
        <v>428000</v>
      </c>
      <c r="AA3034" s="16">
        <v>1.175</v>
      </c>
      <c r="AB3034" s="35">
        <f t="shared" si="615"/>
        <v>445044.24778761069</v>
      </c>
      <c r="AC3034" s="27">
        <f t="shared" si="616"/>
        <v>104540.89380530975</v>
      </c>
      <c r="AD3034" s="174">
        <v>0.2349</v>
      </c>
      <c r="AE3034" s="173">
        <f t="shared" si="617"/>
        <v>0</v>
      </c>
      <c r="AF3034" s="173" t="str">
        <f>IF(AND(COUNTIFS($J$18:J3034,J3034)=1,AE3034=1),1,"")</f>
        <v/>
      </c>
      <c r="AG3034" s="173">
        <f>IF(C3034="","",IF(AND(COUNTIFS($J$18:J3034,J3034)=1,C3034&lt;&gt;""),1,""))</f>
        <v>1</v>
      </c>
      <c r="AH3034" s="173">
        <f>IF(G3034="","",IF(AND(COUNTIFS($J$18:J3034,J3034)=1,G3034&lt;&gt;""),1,""))</f>
        <v>1</v>
      </c>
      <c r="AI3034" s="28">
        <f t="shared" si="618"/>
        <v>48763143.537654869</v>
      </c>
      <c r="AJ3034" s="28">
        <f t="shared" si="619"/>
        <v>5924029.970215477</v>
      </c>
      <c r="AK3034" s="29">
        <f t="shared" si="620"/>
        <v>0.12148580957749257</v>
      </c>
      <c r="AL3034" s="25"/>
      <c r="AM3034" s="25"/>
      <c r="AN3034" s="25"/>
      <c r="AO3034" s="25"/>
      <c r="AP3034" s="45" t="str">
        <f t="shared" si="621"/>
        <v>202012</v>
      </c>
      <c r="AQ3034" s="45" t="str">
        <f t="shared" si="622"/>
        <v>202012RMB</v>
      </c>
    </row>
    <row r="3035" spans="1:43" s="15" customFormat="1">
      <c r="A3035" s="16" t="s">
        <v>35</v>
      </c>
      <c r="B3035" s="172">
        <v>2020</v>
      </c>
      <c r="C3035" s="172">
        <v>10</v>
      </c>
      <c r="D3035" s="57" t="str">
        <f t="shared" si="612"/>
        <v>Q3</v>
      </c>
      <c r="E3035" s="16" t="s">
        <v>35</v>
      </c>
      <c r="F3035" s="172">
        <v>2020</v>
      </c>
      <c r="G3035" s="172">
        <v>12</v>
      </c>
      <c r="H3035" s="175"/>
      <c r="I3035" s="57" t="str">
        <f t="shared" si="613"/>
        <v>Q3</v>
      </c>
      <c r="J3035" s="175" t="s">
        <v>2883</v>
      </c>
      <c r="K3035" s="175" t="s">
        <v>2759</v>
      </c>
      <c r="L3035" s="25" t="s">
        <v>2884</v>
      </c>
      <c r="M3035" s="16" t="s">
        <v>2545</v>
      </c>
      <c r="N3035" s="16">
        <v>1</v>
      </c>
      <c r="O3035" s="16"/>
      <c r="P3035" s="57" t="str">
        <f t="shared" si="614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78" t="str">
        <f t="shared" si="610"/>
        <v>1.13</v>
      </c>
      <c r="Z3035" s="26">
        <f t="shared" si="611"/>
        <v>380000</v>
      </c>
      <c r="AA3035" s="16">
        <v>1.175</v>
      </c>
      <c r="AB3035" s="35">
        <f t="shared" si="615"/>
        <v>395132.74336283188</v>
      </c>
      <c r="AC3035" s="27">
        <f t="shared" si="616"/>
        <v>50537.477876106204</v>
      </c>
      <c r="AD3035" s="174">
        <v>0.12790000000000001</v>
      </c>
      <c r="AE3035" s="173">
        <f t="shared" si="617"/>
        <v>0</v>
      </c>
      <c r="AF3035" s="173" t="str">
        <f>IF(AND(COUNTIFS($J$18:J3035,J3035)=1,AE3035=1),1,"")</f>
        <v/>
      </c>
      <c r="AG3035" s="173">
        <f>IF(C3035="","",IF(AND(COUNTIFS($J$18:J3035,J3035)=1,C3035&lt;&gt;""),1,""))</f>
        <v>1</v>
      </c>
      <c r="AH3035" s="173">
        <f>IF(G3035="","",IF(AND(COUNTIFS($J$18:J3035,J3035)=1,G3035&lt;&gt;""),1,""))</f>
        <v>1</v>
      </c>
      <c r="AI3035" s="28">
        <f t="shared" si="618"/>
        <v>48763143.537654869</v>
      </c>
      <c r="AJ3035" s="28">
        <f t="shared" si="619"/>
        <v>5924029.970215477</v>
      </c>
      <c r="AK3035" s="29">
        <f t="shared" si="620"/>
        <v>0.12148580957749257</v>
      </c>
      <c r="AL3035" s="25"/>
      <c r="AM3035" s="25"/>
      <c r="AN3035" s="25"/>
      <c r="AO3035" s="25"/>
      <c r="AP3035" s="45" t="str">
        <f t="shared" si="621"/>
        <v>202012</v>
      </c>
      <c r="AQ3035" s="45" t="str">
        <f t="shared" si="622"/>
        <v>202012RMB</v>
      </c>
    </row>
    <row r="3036" spans="1:43" s="15" customFormat="1">
      <c r="A3036" s="16" t="s">
        <v>35</v>
      </c>
      <c r="B3036" s="172">
        <v>2020</v>
      </c>
      <c r="C3036" s="172">
        <v>11</v>
      </c>
      <c r="D3036" s="57" t="str">
        <f t="shared" si="612"/>
        <v>Q3</v>
      </c>
      <c r="E3036" s="16" t="s">
        <v>35</v>
      </c>
      <c r="F3036" s="172">
        <v>2020</v>
      </c>
      <c r="G3036" s="172">
        <v>12</v>
      </c>
      <c r="H3036" s="175"/>
      <c r="I3036" s="57" t="str">
        <f t="shared" si="613"/>
        <v>Q3</v>
      </c>
      <c r="J3036" s="175" t="s">
        <v>2885</v>
      </c>
      <c r="K3036" s="175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14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2799</v>
      </c>
      <c r="W3036" s="16" t="s">
        <v>849</v>
      </c>
      <c r="X3036" s="34">
        <v>3280</v>
      </c>
      <c r="Y3036" s="178" t="str">
        <f t="shared" si="610"/>
        <v>1</v>
      </c>
      <c r="Z3036" s="26">
        <f t="shared" si="611"/>
        <v>3280</v>
      </c>
      <c r="AA3036" s="16">
        <v>7.8</v>
      </c>
      <c r="AB3036" s="35">
        <f t="shared" si="615"/>
        <v>25584</v>
      </c>
      <c r="AC3036" s="27">
        <f t="shared" si="616"/>
        <v>4822.5839999999998</v>
      </c>
      <c r="AD3036" s="174">
        <v>0.1885</v>
      </c>
      <c r="AE3036" s="173">
        <f t="shared" si="617"/>
        <v>0</v>
      </c>
      <c r="AF3036" s="173" t="str">
        <f>IF(AND(COUNTIFS($J$18:J3036,J3036)=1,AE3036=1),1,"")</f>
        <v/>
      </c>
      <c r="AG3036" s="173">
        <f>IF(C3036="","",IF(AND(COUNTIFS($J$18:J3036,J3036)=1,C3036&lt;&gt;""),1,""))</f>
        <v>1</v>
      </c>
      <c r="AH3036" s="173">
        <f>IF(G3036="","",IF(AND(COUNTIFS($J$18:J3036,J3036)=1,G3036&lt;&gt;""),1,""))</f>
        <v>1</v>
      </c>
      <c r="AI3036" s="28">
        <f t="shared" si="618"/>
        <v>48763143.537654869</v>
      </c>
      <c r="AJ3036" s="28">
        <f t="shared" si="619"/>
        <v>5924029.970215477</v>
      </c>
      <c r="AK3036" s="29">
        <f t="shared" si="620"/>
        <v>0.12148580957749257</v>
      </c>
      <c r="AL3036" s="25"/>
      <c r="AM3036" s="25"/>
      <c r="AN3036" s="25"/>
      <c r="AO3036" s="25"/>
      <c r="AP3036" s="45" t="str">
        <f t="shared" si="621"/>
        <v>202012</v>
      </c>
      <c r="AQ3036" s="45" t="str">
        <f t="shared" si="622"/>
        <v>202012USD</v>
      </c>
    </row>
    <row r="3037" spans="1:43" s="15" customFormat="1">
      <c r="A3037" s="16" t="s">
        <v>35</v>
      </c>
      <c r="B3037" s="172">
        <v>2020</v>
      </c>
      <c r="C3037" s="172">
        <v>11</v>
      </c>
      <c r="D3037" s="57" t="str">
        <f t="shared" si="612"/>
        <v>Q3</v>
      </c>
      <c r="E3037" s="16" t="s">
        <v>35</v>
      </c>
      <c r="F3037" s="172">
        <v>2021</v>
      </c>
      <c r="G3037" s="172">
        <v>1</v>
      </c>
      <c r="H3037" s="175"/>
      <c r="I3037" s="57" t="str">
        <f t="shared" si="613"/>
        <v>Q4</v>
      </c>
      <c r="J3037" s="175" t="s">
        <v>2886</v>
      </c>
      <c r="K3037" s="175" t="s">
        <v>1877</v>
      </c>
      <c r="L3037" s="25" t="s">
        <v>2563</v>
      </c>
      <c r="M3037" s="16" t="s">
        <v>47</v>
      </c>
      <c r="N3037" s="16">
        <v>1</v>
      </c>
      <c r="O3037" s="16"/>
      <c r="P3037" s="57" t="str">
        <f t="shared" si="614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2799</v>
      </c>
      <c r="W3037" s="16" t="s">
        <v>51</v>
      </c>
      <c r="X3037" s="34">
        <v>707000</v>
      </c>
      <c r="Y3037" s="178" t="str">
        <f t="shared" si="610"/>
        <v>1.13</v>
      </c>
      <c r="Z3037" s="26">
        <f t="shared" si="611"/>
        <v>707000</v>
      </c>
      <c r="AA3037" s="16">
        <v>1.1850000000000001</v>
      </c>
      <c r="AB3037" s="35">
        <f t="shared" si="615"/>
        <v>741411.50442477886</v>
      </c>
      <c r="AC3037" s="27">
        <f t="shared" si="616"/>
        <v>89117.662831858426</v>
      </c>
      <c r="AD3037" s="174">
        <v>0.1202</v>
      </c>
      <c r="AE3037" s="173">
        <f t="shared" si="617"/>
        <v>0</v>
      </c>
      <c r="AF3037" s="173" t="str">
        <f>IF(AND(COUNTIFS($J$18:J3037,J3037)=1,AE3037=1),1,"")</f>
        <v/>
      </c>
      <c r="AG3037" s="173">
        <f>IF(C3037="","",IF(AND(COUNTIFS($J$18:J3037,J3037)=1,C3037&lt;&gt;""),1,""))</f>
        <v>1</v>
      </c>
      <c r="AH3037" s="173">
        <f>IF(G3037="","",IF(AND(COUNTIFS($J$18:J3037,J3037)=1,G3037&lt;&gt;""),1,""))</f>
        <v>1</v>
      </c>
      <c r="AI3037" s="28">
        <f t="shared" si="618"/>
        <v>45803245.025628328</v>
      </c>
      <c r="AJ3037" s="28">
        <f t="shared" si="619"/>
        <v>5664636.2584379371</v>
      </c>
      <c r="AK3037" s="29">
        <f t="shared" si="620"/>
        <v>0.12367325186825515</v>
      </c>
      <c r="AL3037" s="25"/>
      <c r="AM3037" s="25"/>
      <c r="AN3037" s="25"/>
      <c r="AO3037" s="25"/>
      <c r="AP3037" s="45" t="str">
        <f t="shared" si="621"/>
        <v>20211</v>
      </c>
      <c r="AQ3037" s="45" t="str">
        <f t="shared" si="622"/>
        <v>20211RMB</v>
      </c>
    </row>
    <row r="3038" spans="1:43" s="15" customFormat="1">
      <c r="A3038" s="16" t="s">
        <v>35</v>
      </c>
      <c r="B3038" s="172">
        <v>2020</v>
      </c>
      <c r="C3038" s="172">
        <v>11</v>
      </c>
      <c r="D3038" s="57" t="str">
        <f t="shared" si="612"/>
        <v>Q3</v>
      </c>
      <c r="E3038" s="16" t="s">
        <v>35</v>
      </c>
      <c r="F3038" s="172">
        <v>2021</v>
      </c>
      <c r="G3038" s="172">
        <v>1</v>
      </c>
      <c r="H3038" s="175"/>
      <c r="I3038" s="57" t="str">
        <f t="shared" si="613"/>
        <v>Q4</v>
      </c>
      <c r="J3038" s="175" t="s">
        <v>1481</v>
      </c>
      <c r="K3038" s="175" t="s">
        <v>544</v>
      </c>
      <c r="L3038" s="25" t="s">
        <v>2563</v>
      </c>
      <c r="M3038" s="16" t="s">
        <v>47</v>
      </c>
      <c r="N3038" s="16">
        <v>1</v>
      </c>
      <c r="O3038" s="16"/>
      <c r="P3038" s="57" t="str">
        <f t="shared" si="614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78" t="str">
        <f t="shared" si="610"/>
        <v>1.13</v>
      </c>
      <c r="Z3038" s="26">
        <f t="shared" si="611"/>
        <v>636666.66</v>
      </c>
      <c r="AA3038" s="16">
        <v>1.1850000000000001</v>
      </c>
      <c r="AB3038" s="35">
        <f t="shared" si="615"/>
        <v>667654.86026548687</v>
      </c>
      <c r="AC3038" s="27">
        <f t="shared" si="616"/>
        <v>143812.85690118588</v>
      </c>
      <c r="AD3038" s="174">
        <v>0.21540000000000001</v>
      </c>
      <c r="AE3038" s="173">
        <f t="shared" si="617"/>
        <v>0</v>
      </c>
      <c r="AF3038" s="173" t="str">
        <f>IF(AND(COUNTIFS($J$18:J3038,J3038)=1,AE3038=1),1,"")</f>
        <v/>
      </c>
      <c r="AG3038" s="173" t="str">
        <f>IF(C3038="","",IF(AND(COUNTIFS($J$18:J3038,J3038)=1,C3038&lt;&gt;""),1,""))</f>
        <v/>
      </c>
      <c r="AH3038" s="173" t="str">
        <f>IF(G3038="","",IF(AND(COUNTIFS($J$18:J3038,J3038)=1,G3038&lt;&gt;""),1,""))</f>
        <v/>
      </c>
      <c r="AI3038" s="28">
        <f t="shared" si="618"/>
        <v>45803245.025628328</v>
      </c>
      <c r="AJ3038" s="28">
        <f t="shared" si="619"/>
        <v>5664636.2584379371</v>
      </c>
      <c r="AK3038" s="29">
        <f t="shared" si="620"/>
        <v>0.12367325186825515</v>
      </c>
      <c r="AL3038" s="25"/>
      <c r="AM3038" s="25"/>
      <c r="AN3038" s="25"/>
      <c r="AO3038" s="25"/>
      <c r="AP3038" s="45" t="str">
        <f t="shared" si="621"/>
        <v>20211</v>
      </c>
      <c r="AQ3038" s="45" t="str">
        <f t="shared" si="622"/>
        <v>20211RMB</v>
      </c>
    </row>
    <row r="3039" spans="1:43" s="15" customFormat="1">
      <c r="A3039" s="16" t="s">
        <v>35</v>
      </c>
      <c r="B3039" s="172">
        <v>2020</v>
      </c>
      <c r="C3039" s="172">
        <v>11</v>
      </c>
      <c r="D3039" s="57" t="str">
        <f t="shared" si="612"/>
        <v>Q3</v>
      </c>
      <c r="E3039" s="16" t="s">
        <v>40</v>
      </c>
      <c r="F3039" s="172">
        <v>2021</v>
      </c>
      <c r="G3039" s="172">
        <v>5</v>
      </c>
      <c r="H3039" s="175"/>
      <c r="I3039" s="57" t="str">
        <f t="shared" si="613"/>
        <v>Q1</v>
      </c>
      <c r="J3039" s="175" t="s">
        <v>2886</v>
      </c>
      <c r="K3039" s="175" t="s">
        <v>1877</v>
      </c>
      <c r="L3039" s="25" t="s">
        <v>2563</v>
      </c>
      <c r="M3039" s="16" t="s">
        <v>47</v>
      </c>
      <c r="N3039" s="16">
        <v>1</v>
      </c>
      <c r="O3039" s="16"/>
      <c r="P3039" s="57" t="str">
        <f t="shared" si="614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2799</v>
      </c>
      <c r="W3039" s="16" t="s">
        <v>51</v>
      </c>
      <c r="X3039" s="34">
        <v>707000</v>
      </c>
      <c r="Y3039" s="178" t="str">
        <f t="shared" si="610"/>
        <v>1.13</v>
      </c>
      <c r="Z3039" s="26">
        <f t="shared" si="611"/>
        <v>707000</v>
      </c>
      <c r="AA3039" s="16">
        <v>1.1950000000000001</v>
      </c>
      <c r="AB3039" s="35">
        <f t="shared" si="615"/>
        <v>747668.14159292041</v>
      </c>
      <c r="AC3039" s="27">
        <f t="shared" si="616"/>
        <v>133383.996460177</v>
      </c>
      <c r="AD3039" s="174">
        <v>0.1784</v>
      </c>
      <c r="AE3039" s="173">
        <f t="shared" si="617"/>
        <v>0</v>
      </c>
      <c r="AF3039" s="173" t="str">
        <f>IF(AND(COUNTIFS($J$18:J3039,J3039)=1,AE3039=1),1,"")</f>
        <v/>
      </c>
      <c r="AG3039" s="173" t="str">
        <f>IF(C3039="","",IF(AND(COUNTIFS($J$18:J3039,J3039)=1,C3039&lt;&gt;""),1,""))</f>
        <v/>
      </c>
      <c r="AH3039" s="173" t="str">
        <f>IF(G3039="","",IF(AND(COUNTIFS($J$18:J3039,J3039)=1,G3039&lt;&gt;""),1,""))</f>
        <v/>
      </c>
      <c r="AI3039" s="28">
        <f t="shared" si="618"/>
        <v>63006605.696460173</v>
      </c>
      <c r="AJ3039" s="28">
        <f t="shared" si="619"/>
        <v>8897485.660753984</v>
      </c>
      <c r="AK3039" s="29">
        <f t="shared" si="620"/>
        <v>0.141215124388995</v>
      </c>
      <c r="AL3039" s="25"/>
      <c r="AM3039" s="25"/>
      <c r="AN3039" s="25"/>
      <c r="AO3039" s="25"/>
      <c r="AP3039" s="45" t="str">
        <f t="shared" si="621"/>
        <v>20215</v>
      </c>
      <c r="AQ3039" s="45" t="str">
        <f t="shared" si="622"/>
        <v>20215RMB</v>
      </c>
    </row>
    <row r="3040" spans="1:43" s="15" customFormat="1">
      <c r="A3040" s="16" t="s">
        <v>35</v>
      </c>
      <c r="B3040" s="172">
        <v>2020</v>
      </c>
      <c r="C3040" s="172">
        <v>11</v>
      </c>
      <c r="D3040" s="57" t="str">
        <f t="shared" si="612"/>
        <v>Q3</v>
      </c>
      <c r="E3040" s="16" t="s">
        <v>40</v>
      </c>
      <c r="F3040" s="172">
        <v>2021</v>
      </c>
      <c r="G3040" s="172">
        <v>5</v>
      </c>
      <c r="H3040" s="175"/>
      <c r="I3040" s="57" t="str">
        <f t="shared" si="613"/>
        <v>Q1</v>
      </c>
      <c r="J3040" s="175" t="s">
        <v>2886</v>
      </c>
      <c r="K3040" s="175" t="s">
        <v>1877</v>
      </c>
      <c r="L3040" s="25" t="s">
        <v>2563</v>
      </c>
      <c r="M3040" s="16" t="s">
        <v>47</v>
      </c>
      <c r="N3040" s="16">
        <v>1</v>
      </c>
      <c r="O3040" s="16"/>
      <c r="P3040" s="57" t="str">
        <f t="shared" si="614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2799</v>
      </c>
      <c r="W3040" s="16" t="s">
        <v>51</v>
      </c>
      <c r="X3040" s="34">
        <v>707000</v>
      </c>
      <c r="Y3040" s="178" t="str">
        <f t="shared" si="610"/>
        <v>1.13</v>
      </c>
      <c r="Z3040" s="26">
        <f t="shared" si="611"/>
        <v>707000</v>
      </c>
      <c r="AA3040" s="16">
        <v>1.1950000000000001</v>
      </c>
      <c r="AB3040" s="35">
        <f t="shared" si="615"/>
        <v>747668.14159292041</v>
      </c>
      <c r="AC3040" s="27">
        <f t="shared" si="616"/>
        <v>133383.996460177</v>
      </c>
      <c r="AD3040" s="174">
        <v>0.1784</v>
      </c>
      <c r="AE3040" s="173">
        <f t="shared" si="617"/>
        <v>0</v>
      </c>
      <c r="AF3040" s="173" t="str">
        <f>IF(AND(COUNTIFS($J$18:J3040,J3040)=1,AE3040=1),1,"")</f>
        <v/>
      </c>
      <c r="AG3040" s="173" t="str">
        <f>IF(C3040="","",IF(AND(COUNTIFS($J$18:J3040,J3040)=1,C3040&lt;&gt;""),1,""))</f>
        <v/>
      </c>
      <c r="AH3040" s="173" t="str">
        <f>IF(G3040="","",IF(AND(COUNTIFS($J$18:J3040,J3040)=1,G3040&lt;&gt;""),1,""))</f>
        <v/>
      </c>
      <c r="AI3040" s="28">
        <f t="shared" si="618"/>
        <v>63006605.696460173</v>
      </c>
      <c r="AJ3040" s="28">
        <f t="shared" si="619"/>
        <v>8897485.660753984</v>
      </c>
      <c r="AK3040" s="29">
        <f t="shared" si="620"/>
        <v>0.141215124388995</v>
      </c>
      <c r="AL3040" s="25"/>
      <c r="AM3040" s="25"/>
      <c r="AN3040" s="25"/>
      <c r="AO3040" s="25"/>
      <c r="AP3040" s="45" t="str">
        <f t="shared" si="621"/>
        <v>20215</v>
      </c>
      <c r="AQ3040" s="45" t="str">
        <f t="shared" si="622"/>
        <v>20215RMB</v>
      </c>
    </row>
    <row r="3041" spans="1:43" s="15" customFormat="1">
      <c r="A3041" s="16" t="s">
        <v>35</v>
      </c>
      <c r="B3041" s="172">
        <v>2020</v>
      </c>
      <c r="C3041" s="172">
        <v>9</v>
      </c>
      <c r="D3041" s="57" t="str">
        <f t="shared" si="612"/>
        <v>Q2</v>
      </c>
      <c r="E3041" s="16" t="s">
        <v>40</v>
      </c>
      <c r="F3041" s="172">
        <v>2021</v>
      </c>
      <c r="G3041" s="172">
        <v>6</v>
      </c>
      <c r="H3041" s="175"/>
      <c r="I3041" s="57" t="str">
        <f t="shared" si="613"/>
        <v>Q1</v>
      </c>
      <c r="J3041" s="175" t="s">
        <v>2887</v>
      </c>
      <c r="K3041" s="175" t="s">
        <v>2888</v>
      </c>
      <c r="L3041" s="25" t="s">
        <v>2563</v>
      </c>
      <c r="M3041" s="16" t="s">
        <v>47</v>
      </c>
      <c r="N3041" s="16">
        <v>1</v>
      </c>
      <c r="O3041" s="16"/>
      <c r="P3041" s="57" t="str">
        <f t="shared" si="614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2799</v>
      </c>
      <c r="W3041" s="16" t="s">
        <v>96</v>
      </c>
      <c r="X3041" s="34">
        <v>7771400</v>
      </c>
      <c r="Y3041" s="178" t="str">
        <f t="shared" ref="Y3041:Y3072" si="623">IF(W3041="RMB","1.13", "1")</f>
        <v>1</v>
      </c>
      <c r="Z3041" s="26">
        <f t="shared" si="611"/>
        <v>7771400</v>
      </c>
      <c r="AA3041" s="16">
        <v>7.2099999999999997E-2</v>
      </c>
      <c r="AB3041" s="35">
        <f t="shared" si="615"/>
        <v>560317.93999999994</v>
      </c>
      <c r="AC3041" s="27">
        <f t="shared" si="616"/>
        <v>134756.46456999998</v>
      </c>
      <c r="AD3041" s="174">
        <v>0.24049999999999999</v>
      </c>
      <c r="AE3041" s="173">
        <f t="shared" si="617"/>
        <v>0</v>
      </c>
      <c r="AF3041" s="173" t="str">
        <f>IF(AND(COUNTIFS($J$18:J3041,J3041)=1,AE3041=1),1,"")</f>
        <v/>
      </c>
      <c r="AG3041" s="173">
        <f>IF(C3041="","",IF(AND(COUNTIFS($J$18:J3041,J3041)=1,C3041&lt;&gt;""),1,""))</f>
        <v>1</v>
      </c>
      <c r="AH3041" s="173">
        <f>IF(G3041="","",IF(AND(COUNTIFS($J$18:J3041,J3041)=1,G3041&lt;&gt;""),1,""))</f>
        <v>1</v>
      </c>
      <c r="AI3041" s="28">
        <f t="shared" si="618"/>
        <v>54700260.692079633</v>
      </c>
      <c r="AJ3041" s="28">
        <f t="shared" si="619"/>
        <v>7482899.5749188662</v>
      </c>
      <c r="AK3041" s="29">
        <f t="shared" si="620"/>
        <v>0.13679824337660532</v>
      </c>
      <c r="AL3041" s="25"/>
      <c r="AM3041" s="25"/>
      <c r="AN3041" s="25"/>
      <c r="AO3041" s="25"/>
      <c r="AP3041" s="45" t="str">
        <f t="shared" si="621"/>
        <v>20216</v>
      </c>
      <c r="AQ3041" s="45" t="str">
        <f t="shared" si="622"/>
        <v>20216JPY</v>
      </c>
    </row>
    <row r="3042" spans="1:43" s="15" customFormat="1">
      <c r="A3042" s="16" t="s">
        <v>40</v>
      </c>
      <c r="B3042" s="172">
        <v>2021</v>
      </c>
      <c r="C3042" s="172">
        <v>12</v>
      </c>
      <c r="D3042" s="57" t="str">
        <f t="shared" si="612"/>
        <v>Q3</v>
      </c>
      <c r="E3042" s="16" t="s">
        <v>41</v>
      </c>
      <c r="F3042" s="172">
        <v>2022</v>
      </c>
      <c r="G3042" s="172">
        <v>4</v>
      </c>
      <c r="H3042" s="175"/>
      <c r="I3042" s="57" t="str">
        <f t="shared" si="613"/>
        <v>Q1</v>
      </c>
      <c r="J3042" s="175" t="s">
        <v>2889</v>
      </c>
      <c r="K3042" s="175" t="s">
        <v>1910</v>
      </c>
      <c r="L3042" s="25" t="s">
        <v>2563</v>
      </c>
      <c r="M3042" s="16" t="s">
        <v>47</v>
      </c>
      <c r="N3042" s="16">
        <v>1</v>
      </c>
      <c r="O3042" s="16"/>
      <c r="P3042" s="57" t="str">
        <f t="shared" si="614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78" t="str">
        <f t="shared" si="623"/>
        <v>1</v>
      </c>
      <c r="Z3042" s="26">
        <f t="shared" si="611"/>
        <v>11000000</v>
      </c>
      <c r="AA3042" s="16">
        <v>6.54E-2</v>
      </c>
      <c r="AB3042" s="35">
        <f t="shared" si="615"/>
        <v>719400</v>
      </c>
      <c r="AC3042" s="27">
        <f t="shared" si="616"/>
        <v>145102.97999999998</v>
      </c>
      <c r="AD3042" s="174">
        <v>0.20169999999999999</v>
      </c>
      <c r="AE3042" s="173">
        <f t="shared" si="617"/>
        <v>1</v>
      </c>
      <c r="AF3042" s="173">
        <f>IF(AND(COUNTIFS($J$18:J3042,J3042)=1,AE3042=1),1,"")</f>
        <v>1</v>
      </c>
      <c r="AG3042" s="173">
        <f>IF(C3042="","",IF(AND(COUNTIFS($J$18:J3042,J3042)=1,C3042&lt;&gt;""),1,""))</f>
        <v>1</v>
      </c>
      <c r="AH3042" s="173">
        <f>IF(G3042="","",IF(AND(COUNTIFS($J$18:J3042,J3042)=1,G3042&lt;&gt;""),1,""))</f>
        <v>1</v>
      </c>
      <c r="AI3042" s="28">
        <f t="shared" si="618"/>
        <v>46600814.041769922</v>
      </c>
      <c r="AJ3042" s="28">
        <f t="shared" si="619"/>
        <v>5956366.3435927089</v>
      </c>
      <c r="AK3042" s="29">
        <f t="shared" si="620"/>
        <v>0.1278167874546958</v>
      </c>
      <c r="AL3042" s="25"/>
      <c r="AM3042" s="25"/>
      <c r="AN3042" s="25"/>
      <c r="AO3042" s="25"/>
      <c r="AP3042" s="45" t="str">
        <f t="shared" si="621"/>
        <v>20224</v>
      </c>
      <c r="AQ3042" s="45" t="str">
        <f t="shared" si="622"/>
        <v>20224JPY</v>
      </c>
    </row>
    <row r="3043" spans="1:43" s="15" customFormat="1">
      <c r="A3043" s="16" t="s">
        <v>35</v>
      </c>
      <c r="B3043" s="172">
        <v>2021</v>
      </c>
      <c r="C3043" s="172">
        <v>1</v>
      </c>
      <c r="D3043" s="57" t="str">
        <f t="shared" si="612"/>
        <v>Q4</v>
      </c>
      <c r="E3043" s="16" t="s">
        <v>35</v>
      </c>
      <c r="F3043" s="172">
        <v>2021</v>
      </c>
      <c r="G3043" s="172">
        <v>3</v>
      </c>
      <c r="H3043" s="175"/>
      <c r="I3043" s="57" t="str">
        <f t="shared" si="613"/>
        <v>Q4</v>
      </c>
      <c r="J3043" s="175" t="s">
        <v>2890</v>
      </c>
      <c r="K3043" s="175" t="s">
        <v>2389</v>
      </c>
      <c r="L3043" s="25" t="s">
        <v>2732</v>
      </c>
      <c r="M3043" s="16" t="s">
        <v>47</v>
      </c>
      <c r="N3043" s="16">
        <v>1</v>
      </c>
      <c r="O3043" s="16"/>
      <c r="P3043" s="57" t="str">
        <f t="shared" si="614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78" t="str">
        <f t="shared" si="623"/>
        <v>1.13</v>
      </c>
      <c r="Z3043" s="26">
        <f t="shared" si="611"/>
        <v>455000</v>
      </c>
      <c r="AA3043" s="16">
        <v>1.2</v>
      </c>
      <c r="AB3043" s="35">
        <f t="shared" si="615"/>
        <v>483185.84070796461</v>
      </c>
      <c r="AC3043" s="27">
        <f t="shared" si="616"/>
        <v>136306.72566371682</v>
      </c>
      <c r="AD3043" s="174">
        <v>0.28210000000000002</v>
      </c>
      <c r="AE3043" s="173">
        <f t="shared" si="617"/>
        <v>0</v>
      </c>
      <c r="AF3043" s="173" t="str">
        <f>IF(AND(COUNTIFS($J$18:J3043,J3043)=1,AE3043=1),1,"")</f>
        <v/>
      </c>
      <c r="AG3043" s="173">
        <f>IF(C3043="","",IF(AND(COUNTIFS($J$18:J3043,J3043)=1,C3043&lt;&gt;""),1,""))</f>
        <v>1</v>
      </c>
      <c r="AH3043" s="173">
        <f>IF(G3043="","",IF(AND(COUNTIFS($J$18:J3043,J3043)=1,G3043&lt;&gt;""),1,""))</f>
        <v>1</v>
      </c>
      <c r="AI3043" s="28">
        <f t="shared" si="618"/>
        <v>57778307.282035396</v>
      </c>
      <c r="AJ3043" s="28">
        <f t="shared" si="619"/>
        <v>7259860.7225420559</v>
      </c>
      <c r="AK3043" s="29">
        <f t="shared" si="620"/>
        <v>0.12565028406083667</v>
      </c>
      <c r="AL3043" s="25"/>
      <c r="AM3043" s="25"/>
      <c r="AN3043" s="25"/>
      <c r="AO3043" s="25"/>
      <c r="AP3043" s="45" t="str">
        <f t="shared" si="621"/>
        <v>20213</v>
      </c>
      <c r="AQ3043" s="45" t="str">
        <f t="shared" si="622"/>
        <v>20213RMB</v>
      </c>
    </row>
    <row r="3044" spans="1:43" s="15" customFormat="1">
      <c r="A3044" s="16" t="s">
        <v>35</v>
      </c>
      <c r="B3044" s="172">
        <v>2021</v>
      </c>
      <c r="C3044" s="172">
        <v>1</v>
      </c>
      <c r="D3044" s="57" t="str">
        <f t="shared" si="612"/>
        <v>Q4</v>
      </c>
      <c r="E3044" s="16" t="s">
        <v>40</v>
      </c>
      <c r="F3044" s="172">
        <v>2021</v>
      </c>
      <c r="G3044" s="172">
        <v>4</v>
      </c>
      <c r="H3044" s="175"/>
      <c r="I3044" s="57" t="str">
        <f t="shared" si="613"/>
        <v>Q1</v>
      </c>
      <c r="J3044" s="175" t="s">
        <v>2891</v>
      </c>
      <c r="K3044" s="175" t="s">
        <v>2855</v>
      </c>
      <c r="L3044" s="25" t="s">
        <v>2723</v>
      </c>
      <c r="M3044" s="16" t="s">
        <v>2545</v>
      </c>
      <c r="N3044" s="16">
        <v>1</v>
      </c>
      <c r="O3044" s="16"/>
      <c r="P3044" s="57" t="str">
        <f t="shared" si="614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2778</v>
      </c>
      <c r="W3044" s="16" t="s">
        <v>51</v>
      </c>
      <c r="X3044" s="34">
        <v>320000</v>
      </c>
      <c r="Y3044" s="178" t="str">
        <f t="shared" si="623"/>
        <v>1.13</v>
      </c>
      <c r="Z3044" s="26">
        <f t="shared" si="611"/>
        <v>320000</v>
      </c>
      <c r="AA3044" s="16">
        <v>1.18</v>
      </c>
      <c r="AB3044" s="35">
        <f t="shared" si="615"/>
        <v>334159.29203539825</v>
      </c>
      <c r="AC3044" s="27">
        <f t="shared" si="616"/>
        <v>48753.840707964606</v>
      </c>
      <c r="AD3044" s="174">
        <v>0.1459</v>
      </c>
      <c r="AE3044" s="173">
        <f t="shared" si="617"/>
        <v>0</v>
      </c>
      <c r="AF3044" s="173" t="str">
        <f>IF(AND(COUNTIFS($J$18:J3044,J3044)=1,AE3044=1),1,"")</f>
        <v/>
      </c>
      <c r="AG3044" s="173">
        <f>IF(C3044="","",IF(AND(COUNTIFS($J$18:J3044,J3044)=1,C3044&lt;&gt;""),1,""))</f>
        <v>1</v>
      </c>
      <c r="AH3044" s="173">
        <f>IF(G3044="","",IF(AND(COUNTIFS($J$18:J3044,J3044)=1,G3044&lt;&gt;""),1,""))</f>
        <v>1</v>
      </c>
      <c r="AI3044" s="28">
        <f t="shared" si="618"/>
        <v>43684091.636631861</v>
      </c>
      <c r="AJ3044" s="28">
        <f t="shared" si="619"/>
        <v>6483951.8242071094</v>
      </c>
      <c r="AK3044" s="29">
        <f t="shared" si="620"/>
        <v>0.14842821680123727</v>
      </c>
      <c r="AL3044" s="25"/>
      <c r="AM3044" s="25"/>
      <c r="AN3044" s="25"/>
      <c r="AO3044" s="25"/>
      <c r="AP3044" s="45" t="str">
        <f t="shared" si="621"/>
        <v>20214</v>
      </c>
      <c r="AQ3044" s="45" t="str">
        <f t="shared" si="622"/>
        <v>20214RMB</v>
      </c>
    </row>
    <row r="3045" spans="1:43" s="15" customFormat="1">
      <c r="A3045" s="16" t="s">
        <v>35</v>
      </c>
      <c r="B3045" s="172">
        <v>2021</v>
      </c>
      <c r="C3045" s="172">
        <v>1</v>
      </c>
      <c r="D3045" s="57" t="str">
        <f t="shared" si="612"/>
        <v>Q4</v>
      </c>
      <c r="E3045" s="16" t="s">
        <v>40</v>
      </c>
      <c r="F3045" s="172">
        <v>2021</v>
      </c>
      <c r="G3045" s="172">
        <v>4</v>
      </c>
      <c r="H3045" s="175"/>
      <c r="I3045" s="57" t="str">
        <f t="shared" si="613"/>
        <v>Q1</v>
      </c>
      <c r="J3045" s="175">
        <v>4300001309</v>
      </c>
      <c r="K3045" s="175" t="s">
        <v>2892</v>
      </c>
      <c r="L3045" s="25" t="s">
        <v>2747</v>
      </c>
      <c r="M3045" s="16" t="s">
        <v>2545</v>
      </c>
      <c r="N3045" s="16">
        <v>1</v>
      </c>
      <c r="O3045" s="16"/>
      <c r="P3045" s="57" t="str">
        <f t="shared" si="614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2799</v>
      </c>
      <c r="W3045" s="16" t="s">
        <v>51</v>
      </c>
      <c r="X3045" s="34">
        <v>354000</v>
      </c>
      <c r="Y3045" s="178" t="str">
        <f t="shared" si="623"/>
        <v>1.13</v>
      </c>
      <c r="Z3045" s="26">
        <f t="shared" si="611"/>
        <v>354000</v>
      </c>
      <c r="AA3045" s="16">
        <v>1.18</v>
      </c>
      <c r="AB3045" s="35">
        <f t="shared" si="615"/>
        <v>369663.7168141593</v>
      </c>
      <c r="AC3045" s="27">
        <f t="shared" si="616"/>
        <v>84652.991150442482</v>
      </c>
      <c r="AD3045" s="174">
        <v>0.22900000000000001</v>
      </c>
      <c r="AE3045" s="173">
        <f t="shared" si="617"/>
        <v>0</v>
      </c>
      <c r="AF3045" s="173" t="str">
        <f>IF(AND(COUNTIFS($J$18:J3045,J3045)=1,AE3045=1),1,"")</f>
        <v/>
      </c>
      <c r="AG3045" s="173">
        <f>IF(C3045="","",IF(AND(COUNTIFS($J$18:J3045,J3045)=1,C3045&lt;&gt;""),1,""))</f>
        <v>1</v>
      </c>
      <c r="AH3045" s="173">
        <f>IF(G3045="","",IF(AND(COUNTIFS($J$18:J3045,J3045)=1,G3045&lt;&gt;""),1,""))</f>
        <v>1</v>
      </c>
      <c r="AI3045" s="28">
        <f t="shared" si="618"/>
        <v>43684091.636631861</v>
      </c>
      <c r="AJ3045" s="28">
        <f t="shared" si="619"/>
        <v>6483951.8242071094</v>
      </c>
      <c r="AK3045" s="29">
        <f t="shared" si="620"/>
        <v>0.14842821680123727</v>
      </c>
      <c r="AL3045" s="25"/>
      <c r="AM3045" s="25"/>
      <c r="AN3045" s="25"/>
      <c r="AO3045" s="25"/>
      <c r="AP3045" s="45" t="str">
        <f t="shared" si="621"/>
        <v>20214</v>
      </c>
      <c r="AQ3045" s="45" t="str">
        <f t="shared" si="622"/>
        <v>20214RMB</v>
      </c>
    </row>
    <row r="3046" spans="1:43" s="15" customFormat="1">
      <c r="A3046" s="16" t="s">
        <v>35</v>
      </c>
      <c r="B3046" s="172">
        <v>2021</v>
      </c>
      <c r="C3046" s="172">
        <v>1</v>
      </c>
      <c r="D3046" s="57" t="str">
        <f t="shared" si="612"/>
        <v>Q4</v>
      </c>
      <c r="E3046" s="16" t="s">
        <v>40</v>
      </c>
      <c r="F3046" s="172">
        <v>2021</v>
      </c>
      <c r="G3046" s="172">
        <v>4</v>
      </c>
      <c r="H3046" s="175"/>
      <c r="I3046" s="57" t="str">
        <f t="shared" si="613"/>
        <v>Q1</v>
      </c>
      <c r="J3046" s="175" t="s">
        <v>2893</v>
      </c>
      <c r="K3046" s="175" t="s">
        <v>931</v>
      </c>
      <c r="L3046" s="25" t="s">
        <v>2563</v>
      </c>
      <c r="M3046" s="16" t="s">
        <v>47</v>
      </c>
      <c r="N3046" s="16">
        <v>1</v>
      </c>
      <c r="O3046" s="16"/>
      <c r="P3046" s="57" t="str">
        <f t="shared" si="614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2799</v>
      </c>
      <c r="W3046" s="16" t="s">
        <v>96</v>
      </c>
      <c r="X3046" s="34">
        <v>12780000</v>
      </c>
      <c r="Y3046" s="178" t="str">
        <f t="shared" si="623"/>
        <v>1</v>
      </c>
      <c r="Z3046" s="26">
        <f t="shared" si="611"/>
        <v>12780000</v>
      </c>
      <c r="AA3046" s="16">
        <v>7.17E-2</v>
      </c>
      <c r="AB3046" s="35">
        <f t="shared" si="615"/>
        <v>916326</v>
      </c>
      <c r="AC3046" s="27">
        <f t="shared" si="616"/>
        <v>246125.1636</v>
      </c>
      <c r="AD3046" s="174">
        <v>0.26860000000000001</v>
      </c>
      <c r="AE3046" s="173">
        <f t="shared" si="617"/>
        <v>0</v>
      </c>
      <c r="AF3046" s="173" t="str">
        <f>IF(AND(COUNTIFS($J$18:J3046,J3046)=1,AE3046=1),1,"")</f>
        <v/>
      </c>
      <c r="AG3046" s="173">
        <f>IF(C3046="","",IF(AND(COUNTIFS($J$18:J3046,J3046)=1,C3046&lt;&gt;""),1,""))</f>
        <v>1</v>
      </c>
      <c r="AH3046" s="173">
        <f>IF(G3046="","",IF(AND(COUNTIFS($J$18:J3046,J3046)=1,G3046&lt;&gt;""),1,""))</f>
        <v>1</v>
      </c>
      <c r="AI3046" s="28">
        <f t="shared" si="618"/>
        <v>43684091.636631861</v>
      </c>
      <c r="AJ3046" s="28">
        <f t="shared" si="619"/>
        <v>6483951.8242071094</v>
      </c>
      <c r="AK3046" s="29">
        <f t="shared" si="620"/>
        <v>0.14842821680123727</v>
      </c>
      <c r="AL3046" s="25"/>
      <c r="AM3046" s="25"/>
      <c r="AN3046" s="25"/>
      <c r="AO3046" s="25"/>
      <c r="AP3046" s="45" t="str">
        <f t="shared" si="621"/>
        <v>20214</v>
      </c>
      <c r="AQ3046" s="45" t="str">
        <f t="shared" si="622"/>
        <v>20214JPY</v>
      </c>
    </row>
    <row r="3047" spans="1:43" s="15" customFormat="1">
      <c r="A3047" s="16" t="s">
        <v>35</v>
      </c>
      <c r="B3047" s="172">
        <v>2021</v>
      </c>
      <c r="C3047" s="172">
        <v>1</v>
      </c>
      <c r="D3047" s="57" t="str">
        <f t="shared" si="612"/>
        <v>Q4</v>
      </c>
      <c r="E3047" s="16" t="s">
        <v>40</v>
      </c>
      <c r="F3047" s="172">
        <v>2021</v>
      </c>
      <c r="G3047" s="172">
        <v>5</v>
      </c>
      <c r="H3047" s="175"/>
      <c r="I3047" s="57" t="str">
        <f t="shared" si="613"/>
        <v>Q1</v>
      </c>
      <c r="J3047" s="175" t="s">
        <v>2894</v>
      </c>
      <c r="K3047" s="175" t="s">
        <v>983</v>
      </c>
      <c r="L3047" s="25" t="s">
        <v>2563</v>
      </c>
      <c r="M3047" s="16" t="s">
        <v>47</v>
      </c>
      <c r="N3047" s="16">
        <v>1</v>
      </c>
      <c r="O3047" s="16"/>
      <c r="P3047" s="57" t="str">
        <f t="shared" si="614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2895</v>
      </c>
      <c r="V3047" s="16" t="s">
        <v>50</v>
      </c>
      <c r="W3047" s="16" t="s">
        <v>96</v>
      </c>
      <c r="X3047" s="34">
        <v>13880000</v>
      </c>
      <c r="Y3047" s="178" t="str">
        <f t="shared" si="623"/>
        <v>1</v>
      </c>
      <c r="Z3047" s="26">
        <f t="shared" si="611"/>
        <v>13880000</v>
      </c>
      <c r="AA3047" s="16">
        <v>7.2800000000000004E-2</v>
      </c>
      <c r="AB3047" s="35">
        <f t="shared" si="615"/>
        <v>1010464</v>
      </c>
      <c r="AC3047" s="27">
        <f t="shared" si="616"/>
        <v>235943.34400000001</v>
      </c>
      <c r="AD3047" s="174">
        <v>0.23350000000000001</v>
      </c>
      <c r="AE3047" s="173">
        <f t="shared" si="617"/>
        <v>0</v>
      </c>
      <c r="AF3047" s="173" t="str">
        <f>IF(AND(COUNTIFS($J$18:J3047,J3047)=1,AE3047=1),1,"")</f>
        <v/>
      </c>
      <c r="AG3047" s="173">
        <f>IF(C3047="","",IF(AND(COUNTIFS($J$18:J3047,J3047)=1,C3047&lt;&gt;""),1,""))</f>
        <v>1</v>
      </c>
      <c r="AH3047" s="173">
        <f>IF(G3047="","",IF(AND(COUNTIFS($J$18:J3047,J3047)=1,G3047&lt;&gt;""),1,""))</f>
        <v>1</v>
      </c>
      <c r="AI3047" s="28">
        <f t="shared" si="618"/>
        <v>63006605.696460173</v>
      </c>
      <c r="AJ3047" s="28">
        <f t="shared" si="619"/>
        <v>8897485.660753984</v>
      </c>
      <c r="AK3047" s="29">
        <f t="shared" si="620"/>
        <v>0.141215124388995</v>
      </c>
      <c r="AL3047" s="25"/>
      <c r="AM3047" s="25"/>
      <c r="AN3047" s="25"/>
      <c r="AO3047" s="25"/>
      <c r="AP3047" s="45" t="str">
        <f t="shared" si="621"/>
        <v>20215</v>
      </c>
      <c r="AQ3047" s="45" t="str">
        <f t="shared" si="622"/>
        <v>20215JPY</v>
      </c>
    </row>
    <row r="3048" spans="1:43" s="15" customFormat="1">
      <c r="A3048" s="16" t="s">
        <v>35</v>
      </c>
      <c r="B3048" s="172">
        <v>2021</v>
      </c>
      <c r="C3048" s="172">
        <v>3</v>
      </c>
      <c r="D3048" s="57" t="str">
        <f t="shared" si="612"/>
        <v>Q4</v>
      </c>
      <c r="E3048" s="16" t="s">
        <v>40</v>
      </c>
      <c r="F3048" s="172">
        <v>2021</v>
      </c>
      <c r="G3048" s="172">
        <v>5</v>
      </c>
      <c r="H3048" s="175"/>
      <c r="I3048" s="57" t="str">
        <f t="shared" si="613"/>
        <v>Q1</v>
      </c>
      <c r="J3048" s="175" t="s">
        <v>2896</v>
      </c>
      <c r="K3048" s="175" t="s">
        <v>2798</v>
      </c>
      <c r="L3048" s="25" t="s">
        <v>2747</v>
      </c>
      <c r="M3048" s="16" t="s">
        <v>2545</v>
      </c>
      <c r="N3048" s="16">
        <v>1</v>
      </c>
      <c r="O3048" s="16"/>
      <c r="P3048" s="57" t="str">
        <f t="shared" si="614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2799</v>
      </c>
      <c r="W3048" s="16" t="s">
        <v>849</v>
      </c>
      <c r="X3048" s="34">
        <v>48000</v>
      </c>
      <c r="Y3048" s="178" t="str">
        <f t="shared" si="623"/>
        <v>1</v>
      </c>
      <c r="Z3048" s="26">
        <f t="shared" si="611"/>
        <v>48000</v>
      </c>
      <c r="AA3048" s="16">
        <v>7.8</v>
      </c>
      <c r="AB3048" s="35">
        <f t="shared" si="615"/>
        <v>374400</v>
      </c>
      <c r="AC3048" s="27">
        <f t="shared" si="616"/>
        <v>88283.520000000004</v>
      </c>
      <c r="AD3048" s="174">
        <v>0.23580000000000001</v>
      </c>
      <c r="AE3048" s="173">
        <f t="shared" si="617"/>
        <v>0</v>
      </c>
      <c r="AF3048" s="173" t="str">
        <f>IF(AND(COUNTIFS($J$18:J3048,J3048)=1,AE3048=1),1,"")</f>
        <v/>
      </c>
      <c r="AG3048" s="173">
        <f>IF(C3048="","",IF(AND(COUNTIFS($J$18:J3048,J3048)=1,C3048&lt;&gt;""),1,""))</f>
        <v>1</v>
      </c>
      <c r="AH3048" s="173">
        <f>IF(G3048="","",IF(AND(COUNTIFS($J$18:J3048,J3048)=1,G3048&lt;&gt;""),1,""))</f>
        <v>1</v>
      </c>
      <c r="AI3048" s="28">
        <f t="shared" si="618"/>
        <v>63006605.696460173</v>
      </c>
      <c r="AJ3048" s="28">
        <f t="shared" si="619"/>
        <v>8897485.660753984</v>
      </c>
      <c r="AK3048" s="29">
        <f t="shared" si="620"/>
        <v>0.141215124388995</v>
      </c>
      <c r="AL3048" s="25"/>
      <c r="AM3048" s="25"/>
      <c r="AN3048" s="25"/>
      <c r="AO3048" s="25"/>
      <c r="AP3048" s="45" t="str">
        <f t="shared" si="621"/>
        <v>20215</v>
      </c>
      <c r="AQ3048" s="45" t="str">
        <f t="shared" si="622"/>
        <v>20215USD</v>
      </c>
    </row>
    <row r="3049" spans="1:43" s="15" customFormat="1">
      <c r="A3049" s="16" t="s">
        <v>35</v>
      </c>
      <c r="B3049" s="172">
        <v>2021</v>
      </c>
      <c r="C3049" s="172">
        <v>2</v>
      </c>
      <c r="D3049" s="57" t="str">
        <f t="shared" si="612"/>
        <v>Q4</v>
      </c>
      <c r="E3049" s="16" t="s">
        <v>40</v>
      </c>
      <c r="F3049" s="172">
        <v>2021</v>
      </c>
      <c r="G3049" s="172">
        <v>6</v>
      </c>
      <c r="H3049" s="175"/>
      <c r="I3049" s="57" t="str">
        <f t="shared" si="613"/>
        <v>Q1</v>
      </c>
      <c r="J3049" s="175" t="s">
        <v>2897</v>
      </c>
      <c r="K3049" s="175" t="s">
        <v>2898</v>
      </c>
      <c r="L3049" s="25" t="s">
        <v>2547</v>
      </c>
      <c r="M3049" s="16" t="s">
        <v>2545</v>
      </c>
      <c r="N3049" s="16">
        <v>1</v>
      </c>
      <c r="O3049" s="16"/>
      <c r="P3049" s="57" t="str">
        <f t="shared" si="614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78" t="str">
        <f t="shared" si="623"/>
        <v>1.13</v>
      </c>
      <c r="Z3049" s="26">
        <f t="shared" si="611"/>
        <v>645000</v>
      </c>
      <c r="AA3049" s="16">
        <v>1.2150000000000001</v>
      </c>
      <c r="AB3049" s="35">
        <f t="shared" si="615"/>
        <v>693517.69911504432</v>
      </c>
      <c r="AC3049" s="27">
        <f t="shared" si="616"/>
        <v>90850.818584070803</v>
      </c>
      <c r="AD3049" s="174">
        <v>0.13100000000000001</v>
      </c>
      <c r="AE3049" s="173">
        <f t="shared" si="617"/>
        <v>1</v>
      </c>
      <c r="AF3049" s="173">
        <f>IF(AND(COUNTIFS($J$18:J3049,J3049)=1,AE3049=1),1,"")</f>
        <v>1</v>
      </c>
      <c r="AG3049" s="173">
        <f>IF(C3049="","",IF(AND(COUNTIFS($J$18:J3049,J3049)=1,C3049&lt;&gt;""),1,""))</f>
        <v>1</v>
      </c>
      <c r="AH3049" s="173">
        <f>IF(G3049="","",IF(AND(COUNTIFS($J$18:J3049,J3049)=1,G3049&lt;&gt;""),1,""))</f>
        <v>1</v>
      </c>
      <c r="AI3049" s="28">
        <f t="shared" si="618"/>
        <v>54700260.692079633</v>
      </c>
      <c r="AJ3049" s="28">
        <f t="shared" si="619"/>
        <v>7482899.5749188662</v>
      </c>
      <c r="AK3049" s="29">
        <f t="shared" si="620"/>
        <v>0.13679824337660532</v>
      </c>
      <c r="AL3049" s="25"/>
      <c r="AM3049" s="25"/>
      <c r="AN3049" s="25"/>
      <c r="AO3049" s="25"/>
      <c r="AP3049" s="45" t="str">
        <f t="shared" si="621"/>
        <v>20216</v>
      </c>
      <c r="AQ3049" s="45" t="str">
        <f t="shared" si="622"/>
        <v>20216RMB</v>
      </c>
    </row>
    <row r="3050" spans="1:43" s="15" customFormat="1">
      <c r="A3050" s="16" t="s">
        <v>35</v>
      </c>
      <c r="B3050" s="172">
        <v>2021</v>
      </c>
      <c r="C3050" s="172">
        <v>3</v>
      </c>
      <c r="D3050" s="57" t="str">
        <f t="shared" si="612"/>
        <v>Q4</v>
      </c>
      <c r="E3050" s="16" t="s">
        <v>40</v>
      </c>
      <c r="F3050" s="172">
        <v>2021</v>
      </c>
      <c r="G3050" s="172">
        <v>6</v>
      </c>
      <c r="H3050" s="175"/>
      <c r="I3050" s="57" t="str">
        <f t="shared" si="613"/>
        <v>Q1</v>
      </c>
      <c r="J3050" s="175" t="s">
        <v>2899</v>
      </c>
      <c r="K3050" s="175" t="s">
        <v>2900</v>
      </c>
      <c r="L3050" s="25" t="s">
        <v>2901</v>
      </c>
      <c r="M3050" s="16" t="s">
        <v>2777</v>
      </c>
      <c r="N3050" s="16">
        <v>2</v>
      </c>
      <c r="O3050" s="16"/>
      <c r="P3050" s="57" t="str">
        <f t="shared" si="614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2799</v>
      </c>
      <c r="W3050" s="16" t="s">
        <v>51</v>
      </c>
      <c r="X3050" s="34">
        <v>594300</v>
      </c>
      <c r="Y3050" s="178" t="str">
        <f t="shared" si="623"/>
        <v>1.13</v>
      </c>
      <c r="Z3050" s="26">
        <f t="shared" si="611"/>
        <v>1188600</v>
      </c>
      <c r="AA3050" s="16">
        <v>1.2150000000000001</v>
      </c>
      <c r="AB3050" s="35">
        <f t="shared" si="615"/>
        <v>1278007.96460177</v>
      </c>
      <c r="AC3050" s="27">
        <f t="shared" si="616"/>
        <v>275410.71637168142</v>
      </c>
      <c r="AD3050" s="174">
        <v>0.2155</v>
      </c>
      <c r="AE3050" s="173">
        <f t="shared" si="617"/>
        <v>1</v>
      </c>
      <c r="AF3050" s="173">
        <f>IF(AND(COUNTIFS($J$18:J3050,J3050)=1,AE3050=1),1,"")</f>
        <v>1</v>
      </c>
      <c r="AG3050" s="173">
        <f>IF(C3050="","",IF(AND(COUNTIFS($J$18:J3050,J3050)=1,C3050&lt;&gt;""),1,""))</f>
        <v>1</v>
      </c>
      <c r="AH3050" s="173">
        <f>IF(G3050="","",IF(AND(COUNTIFS($J$18:J3050,J3050)=1,G3050&lt;&gt;""),1,""))</f>
        <v>1</v>
      </c>
      <c r="AI3050" s="28">
        <f t="shared" si="618"/>
        <v>54700260.692079633</v>
      </c>
      <c r="AJ3050" s="28">
        <f t="shared" si="619"/>
        <v>7482899.5749188662</v>
      </c>
      <c r="AK3050" s="29">
        <f t="shared" si="620"/>
        <v>0.13679824337660532</v>
      </c>
      <c r="AL3050" s="25"/>
      <c r="AM3050" s="25"/>
      <c r="AN3050" s="25"/>
      <c r="AO3050" s="25"/>
      <c r="AP3050" s="45" t="str">
        <f t="shared" si="621"/>
        <v>20216</v>
      </c>
      <c r="AQ3050" s="45" t="str">
        <f t="shared" si="622"/>
        <v>20216RMB</v>
      </c>
    </row>
    <row r="3051" spans="1:43" s="15" customFormat="1">
      <c r="A3051" s="16" t="s">
        <v>40</v>
      </c>
      <c r="B3051" s="172">
        <v>2021</v>
      </c>
      <c r="C3051" s="172">
        <v>5</v>
      </c>
      <c r="D3051" s="57" t="str">
        <f t="shared" si="612"/>
        <v>Q1</v>
      </c>
      <c r="E3051" s="16" t="s">
        <v>40</v>
      </c>
      <c r="F3051" s="172">
        <v>2021</v>
      </c>
      <c r="G3051" s="172">
        <v>7</v>
      </c>
      <c r="H3051" s="175"/>
      <c r="I3051" s="57" t="str">
        <f t="shared" si="613"/>
        <v>Q2</v>
      </c>
      <c r="J3051" s="175" t="s">
        <v>2902</v>
      </c>
      <c r="K3051" s="175" t="s">
        <v>1150</v>
      </c>
      <c r="L3051" s="25" t="s">
        <v>2723</v>
      </c>
      <c r="M3051" s="16" t="s">
        <v>2545</v>
      </c>
      <c r="N3051" s="16">
        <v>1</v>
      </c>
      <c r="O3051" s="16"/>
      <c r="P3051" s="57" t="str">
        <f t="shared" si="614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2799</v>
      </c>
      <c r="W3051" s="16" t="s">
        <v>51</v>
      </c>
      <c r="X3051" s="34">
        <v>472375</v>
      </c>
      <c r="Y3051" s="178" t="str">
        <f t="shared" si="623"/>
        <v>1.13</v>
      </c>
      <c r="Z3051" s="26">
        <f t="shared" si="611"/>
        <v>472375</v>
      </c>
      <c r="AA3051" s="16">
        <v>1.2</v>
      </c>
      <c r="AB3051" s="35">
        <f t="shared" si="615"/>
        <v>501637.16814159293</v>
      </c>
      <c r="AC3051" s="27">
        <f t="shared" si="616"/>
        <v>127817.1504424779</v>
      </c>
      <c r="AD3051" s="174">
        <v>0.25480000000000003</v>
      </c>
      <c r="AE3051" s="173">
        <f t="shared" si="617"/>
        <v>0</v>
      </c>
      <c r="AF3051" s="173" t="str">
        <f>IF(AND(COUNTIFS($J$18:J3051,J3051)=1,AE3051=1),1,"")</f>
        <v/>
      </c>
      <c r="AG3051" s="173">
        <f>IF(C3051="","",IF(AND(COUNTIFS($J$18:J3051,J3051)=1,C3051&lt;&gt;""),1,""))</f>
        <v>1</v>
      </c>
      <c r="AH3051" s="173">
        <f>IF(G3051="","",IF(AND(COUNTIFS($J$18:J3051,J3051)=1,G3051&lt;&gt;""),1,""))</f>
        <v>1</v>
      </c>
      <c r="AI3051" s="28">
        <f t="shared" si="618"/>
        <v>41443303.53761062</v>
      </c>
      <c r="AJ3051" s="28">
        <f t="shared" si="619"/>
        <v>6194988.76643031</v>
      </c>
      <c r="AK3051" s="29">
        <f t="shared" si="620"/>
        <v>0.1494810557466355</v>
      </c>
      <c r="AL3051" s="25"/>
      <c r="AM3051" s="25"/>
      <c r="AN3051" s="25"/>
      <c r="AO3051" s="25"/>
      <c r="AP3051" s="45" t="str">
        <f t="shared" si="621"/>
        <v>20217</v>
      </c>
      <c r="AQ3051" s="45" t="str">
        <f t="shared" si="622"/>
        <v>20217RMB</v>
      </c>
    </row>
    <row r="3052" spans="1:43" s="15" customFormat="1">
      <c r="A3052" s="16" t="s">
        <v>40</v>
      </c>
      <c r="B3052" s="172">
        <v>2021</v>
      </c>
      <c r="C3052" s="172">
        <v>5</v>
      </c>
      <c r="D3052" s="57" t="str">
        <f t="shared" si="612"/>
        <v>Q1</v>
      </c>
      <c r="E3052" s="16" t="s">
        <v>40</v>
      </c>
      <c r="F3052" s="172">
        <v>2021</v>
      </c>
      <c r="G3052" s="172">
        <v>8</v>
      </c>
      <c r="H3052" s="175"/>
      <c r="I3052" s="57" t="str">
        <f t="shared" si="613"/>
        <v>Q2</v>
      </c>
      <c r="J3052" s="175" t="s">
        <v>2903</v>
      </c>
      <c r="K3052" s="175" t="s">
        <v>2759</v>
      </c>
      <c r="L3052" s="25" t="s">
        <v>2733</v>
      </c>
      <c r="M3052" s="16" t="s">
        <v>2545</v>
      </c>
      <c r="N3052" s="16">
        <v>1</v>
      </c>
      <c r="O3052" s="16"/>
      <c r="P3052" s="57" t="str">
        <f t="shared" si="614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78" t="str">
        <f t="shared" si="623"/>
        <v>1.13</v>
      </c>
      <c r="Z3052" s="26">
        <f t="shared" si="611"/>
        <v>380000</v>
      </c>
      <c r="AA3052" s="16">
        <v>1.2</v>
      </c>
      <c r="AB3052" s="35">
        <f t="shared" si="615"/>
        <v>403539.82300884958</v>
      </c>
      <c r="AC3052" s="27">
        <f t="shared" si="616"/>
        <v>65534.867256637168</v>
      </c>
      <c r="AD3052" s="174">
        <v>0.16239999999999999</v>
      </c>
      <c r="AE3052" s="173">
        <f t="shared" si="617"/>
        <v>0</v>
      </c>
      <c r="AF3052" s="173" t="str">
        <f>IF(AND(COUNTIFS($J$18:J3052,J3052)=1,AE3052=1),1,"")</f>
        <v/>
      </c>
      <c r="AG3052" s="173">
        <f>IF(C3052="","",IF(AND(COUNTIFS($J$18:J3052,J3052)=1,C3052&lt;&gt;""),1,""))</f>
        <v>1</v>
      </c>
      <c r="AH3052" s="173">
        <f>IF(G3052="","",IF(AND(COUNTIFS($J$18:J3052,J3052)=1,G3052&lt;&gt;""),1,""))</f>
        <v>1</v>
      </c>
      <c r="AI3052" s="28">
        <f t="shared" si="618"/>
        <v>47458373.78761062</v>
      </c>
      <c r="AJ3052" s="28">
        <f t="shared" si="619"/>
        <v>7436880.1411522133</v>
      </c>
      <c r="AK3052" s="29">
        <f t="shared" si="620"/>
        <v>0.15670322321692509</v>
      </c>
      <c r="AL3052" s="25"/>
      <c r="AM3052" s="25"/>
      <c r="AN3052" s="25"/>
      <c r="AO3052" s="25"/>
      <c r="AP3052" s="45" t="str">
        <f t="shared" si="621"/>
        <v>20218</v>
      </c>
      <c r="AQ3052" s="45" t="str">
        <f t="shared" si="622"/>
        <v>20218RMB</v>
      </c>
    </row>
    <row r="3053" spans="1:43" s="15" customFormat="1">
      <c r="A3053" s="16" t="s">
        <v>40</v>
      </c>
      <c r="B3053" s="172">
        <v>2021</v>
      </c>
      <c r="C3053" s="172">
        <v>5</v>
      </c>
      <c r="D3053" s="57" t="str">
        <f t="shared" si="612"/>
        <v>Q1</v>
      </c>
      <c r="E3053" s="16" t="s">
        <v>40</v>
      </c>
      <c r="F3053" s="172">
        <v>2021</v>
      </c>
      <c r="G3053" s="172">
        <v>8</v>
      </c>
      <c r="H3053" s="175"/>
      <c r="I3053" s="57" t="str">
        <f t="shared" si="613"/>
        <v>Q2</v>
      </c>
      <c r="J3053" s="175" t="s">
        <v>2904</v>
      </c>
      <c r="K3053" s="175" t="s">
        <v>931</v>
      </c>
      <c r="L3053" s="25" t="s">
        <v>2905</v>
      </c>
      <c r="M3053" s="16" t="s">
        <v>354</v>
      </c>
      <c r="N3053" s="16">
        <v>1</v>
      </c>
      <c r="O3053" s="16"/>
      <c r="P3053" s="57" t="str">
        <f t="shared" si="614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2799</v>
      </c>
      <c r="W3053" s="16" t="s">
        <v>2444</v>
      </c>
      <c r="X3053" s="34">
        <v>298000</v>
      </c>
      <c r="Y3053" s="178" t="str">
        <f t="shared" si="623"/>
        <v>1</v>
      </c>
      <c r="Z3053" s="26">
        <f t="shared" si="611"/>
        <v>298000</v>
      </c>
      <c r="AA3053" s="16">
        <v>1</v>
      </c>
      <c r="AB3053" s="35">
        <f t="shared" si="615"/>
        <v>298000</v>
      </c>
      <c r="AC3053" s="27">
        <f t="shared" si="616"/>
        <v>116011.4</v>
      </c>
      <c r="AD3053" s="174">
        <v>0.38929999999999998</v>
      </c>
      <c r="AE3053" s="173">
        <f t="shared" si="617"/>
        <v>0</v>
      </c>
      <c r="AF3053" s="173" t="str">
        <f>IF(AND(COUNTIFS($J$18:J3053,J3053)=1,AE3053=1),1,"")</f>
        <v/>
      </c>
      <c r="AG3053" s="173">
        <f>IF(C3053="","",IF(AND(COUNTIFS($J$18:J3053,J3053)=1,C3053&lt;&gt;""),1,""))</f>
        <v>1</v>
      </c>
      <c r="AH3053" s="173">
        <f>IF(G3053="","",IF(AND(COUNTIFS($J$18:J3053,J3053)=1,G3053&lt;&gt;""),1,""))</f>
        <v>1</v>
      </c>
      <c r="AI3053" s="28">
        <f t="shared" si="618"/>
        <v>47458373.78761062</v>
      </c>
      <c r="AJ3053" s="28">
        <f t="shared" si="619"/>
        <v>7436880.1411522133</v>
      </c>
      <c r="AK3053" s="29">
        <f t="shared" si="620"/>
        <v>0.15670322321692509</v>
      </c>
      <c r="AL3053" s="25"/>
      <c r="AM3053" s="25"/>
      <c r="AN3053" s="25"/>
      <c r="AO3053" s="25"/>
      <c r="AP3053" s="45" t="str">
        <f t="shared" si="621"/>
        <v>20218</v>
      </c>
      <c r="AQ3053" s="45" t="str">
        <f t="shared" si="622"/>
        <v>20218HKD</v>
      </c>
    </row>
    <row r="3054" spans="1:43" s="15" customFormat="1">
      <c r="A3054" s="16" t="s">
        <v>40</v>
      </c>
      <c r="B3054" s="172">
        <v>2021</v>
      </c>
      <c r="C3054" s="172">
        <v>7</v>
      </c>
      <c r="D3054" s="57" t="str">
        <f t="shared" si="612"/>
        <v>Q2</v>
      </c>
      <c r="E3054" s="16" t="s">
        <v>40</v>
      </c>
      <c r="F3054" s="172">
        <v>2021</v>
      </c>
      <c r="G3054" s="172">
        <v>9</v>
      </c>
      <c r="H3054" s="175"/>
      <c r="I3054" s="57" t="str">
        <f t="shared" si="613"/>
        <v>Q2</v>
      </c>
      <c r="J3054" s="175" t="s">
        <v>2906</v>
      </c>
      <c r="K3054" s="175" t="s">
        <v>2858</v>
      </c>
      <c r="L3054" s="25" t="s">
        <v>2782</v>
      </c>
      <c r="M3054" s="16" t="s">
        <v>2777</v>
      </c>
      <c r="N3054" s="16">
        <v>1</v>
      </c>
      <c r="O3054" s="16"/>
      <c r="P3054" s="57" t="str">
        <f t="shared" si="614"/>
        <v>MAIN UNIT</v>
      </c>
      <c r="Q3054" s="16" t="s">
        <v>48</v>
      </c>
      <c r="R3054" s="16" t="s">
        <v>1991</v>
      </c>
      <c r="S3054" s="16" t="s">
        <v>38</v>
      </c>
      <c r="T3054" s="16" t="s">
        <v>2907</v>
      </c>
      <c r="U3054" s="16" t="s">
        <v>137</v>
      </c>
      <c r="V3054" s="16" t="s">
        <v>2773</v>
      </c>
      <c r="W3054" s="16" t="s">
        <v>51</v>
      </c>
      <c r="X3054" s="34">
        <v>468000</v>
      </c>
      <c r="Y3054" s="178" t="str">
        <f t="shared" si="623"/>
        <v>1.13</v>
      </c>
      <c r="Z3054" s="26">
        <f t="shared" si="611"/>
        <v>468000</v>
      </c>
      <c r="AA3054" s="16">
        <v>1.2</v>
      </c>
      <c r="AB3054" s="35">
        <f t="shared" si="615"/>
        <v>496991.1504424779</v>
      </c>
      <c r="AC3054" s="27">
        <f t="shared" si="616"/>
        <v>131752.35398230091</v>
      </c>
      <c r="AD3054" s="174">
        <v>0.2651</v>
      </c>
      <c r="AE3054" s="173">
        <f t="shared" si="617"/>
        <v>0</v>
      </c>
      <c r="AF3054" s="173" t="str">
        <f>IF(AND(COUNTIFS($J$18:J3054,J3054)=1,AE3054=1),1,"")</f>
        <v/>
      </c>
      <c r="AG3054" s="173">
        <f>IF(C3054="","",IF(AND(COUNTIFS($J$18:J3054,J3054)=1,C3054&lt;&gt;""),1,""))</f>
        <v>1</v>
      </c>
      <c r="AH3054" s="173">
        <f>IF(G3054="","",IF(AND(COUNTIFS($J$18:J3054,J3054)=1,G3054&lt;&gt;""),1,""))</f>
        <v>1</v>
      </c>
      <c r="AI3054" s="28">
        <f t="shared" si="618"/>
        <v>10844605.840707963</v>
      </c>
      <c r="AJ3054" s="28">
        <f t="shared" si="619"/>
        <v>1523130.9860707966</v>
      </c>
      <c r="AK3054" s="29">
        <f t="shared" si="620"/>
        <v>0.14045056209911663</v>
      </c>
      <c r="AL3054" s="25"/>
      <c r="AM3054" s="25"/>
      <c r="AN3054" s="25"/>
      <c r="AO3054" s="25"/>
      <c r="AP3054" s="45" t="str">
        <f t="shared" si="621"/>
        <v>20219</v>
      </c>
      <c r="AQ3054" s="45" t="str">
        <f t="shared" si="622"/>
        <v>20219RMB</v>
      </c>
    </row>
    <row r="3055" spans="1:43" s="15" customFormat="1">
      <c r="A3055" s="16" t="s">
        <v>40</v>
      </c>
      <c r="B3055" s="172">
        <v>2021</v>
      </c>
      <c r="C3055" s="172">
        <v>7</v>
      </c>
      <c r="D3055" s="57" t="str">
        <f t="shared" si="612"/>
        <v>Q2</v>
      </c>
      <c r="E3055" s="16" t="s">
        <v>40</v>
      </c>
      <c r="F3055" s="172">
        <v>2021</v>
      </c>
      <c r="G3055" s="172">
        <v>9</v>
      </c>
      <c r="H3055" s="175"/>
      <c r="I3055" s="57" t="str">
        <f t="shared" si="613"/>
        <v>Q2</v>
      </c>
      <c r="J3055" s="175" t="s">
        <v>2906</v>
      </c>
      <c r="K3055" s="175" t="s">
        <v>2858</v>
      </c>
      <c r="L3055" s="25" t="s">
        <v>2782</v>
      </c>
      <c r="M3055" s="16" t="s">
        <v>2777</v>
      </c>
      <c r="N3055" s="16">
        <v>1</v>
      </c>
      <c r="O3055" s="16"/>
      <c r="P3055" s="57" t="str">
        <f t="shared" si="614"/>
        <v>MAIN UNIT</v>
      </c>
      <c r="Q3055" s="16" t="s">
        <v>48</v>
      </c>
      <c r="R3055" s="16" t="s">
        <v>1991</v>
      </c>
      <c r="S3055" s="16" t="s">
        <v>38</v>
      </c>
      <c r="T3055" s="16" t="s">
        <v>2907</v>
      </c>
      <c r="U3055" s="16" t="s">
        <v>137</v>
      </c>
      <c r="V3055" s="16" t="s">
        <v>2773</v>
      </c>
      <c r="W3055" s="16" t="s">
        <v>51</v>
      </c>
      <c r="X3055" s="34">
        <v>468000</v>
      </c>
      <c r="Y3055" s="178" t="str">
        <f t="shared" si="623"/>
        <v>1.13</v>
      </c>
      <c r="Z3055" s="26">
        <f t="shared" si="611"/>
        <v>468000</v>
      </c>
      <c r="AA3055" s="16">
        <v>1.2</v>
      </c>
      <c r="AB3055" s="35">
        <f t="shared" si="615"/>
        <v>496991.1504424779</v>
      </c>
      <c r="AC3055" s="27">
        <f t="shared" si="616"/>
        <v>131752.35398230091</v>
      </c>
      <c r="AD3055" s="174">
        <v>0.2651</v>
      </c>
      <c r="AE3055" s="173">
        <f t="shared" si="617"/>
        <v>0</v>
      </c>
      <c r="AF3055" s="173" t="str">
        <f>IF(AND(COUNTIFS($J$18:J3055,J3055)=1,AE3055=1),1,"")</f>
        <v/>
      </c>
      <c r="AG3055" s="173" t="str">
        <f>IF(C3055="","",IF(AND(COUNTIFS($J$18:J3055,J3055)=1,C3055&lt;&gt;""),1,""))</f>
        <v/>
      </c>
      <c r="AH3055" s="173" t="str">
        <f>IF(G3055="","",IF(AND(COUNTIFS($J$18:J3055,J3055)=1,G3055&lt;&gt;""),1,""))</f>
        <v/>
      </c>
      <c r="AI3055" s="28">
        <f t="shared" si="618"/>
        <v>10844605.840707963</v>
      </c>
      <c r="AJ3055" s="28">
        <f t="shared" si="619"/>
        <v>1523130.9860707966</v>
      </c>
      <c r="AK3055" s="29">
        <f t="shared" si="620"/>
        <v>0.14045056209911663</v>
      </c>
      <c r="AL3055" s="25"/>
      <c r="AM3055" s="25"/>
      <c r="AN3055" s="25"/>
      <c r="AO3055" s="25"/>
      <c r="AP3055" s="45" t="str">
        <f t="shared" si="621"/>
        <v>20219</v>
      </c>
      <c r="AQ3055" s="45" t="str">
        <f t="shared" si="622"/>
        <v>20219RMB</v>
      </c>
    </row>
    <row r="3056" spans="1:43" s="15" customFormat="1">
      <c r="A3056" s="16" t="s">
        <v>40</v>
      </c>
      <c r="B3056" s="172">
        <v>2021</v>
      </c>
      <c r="C3056" s="172">
        <v>7</v>
      </c>
      <c r="D3056" s="57" t="str">
        <f t="shared" si="612"/>
        <v>Q2</v>
      </c>
      <c r="E3056" s="16" t="s">
        <v>40</v>
      </c>
      <c r="F3056" s="172">
        <v>2021</v>
      </c>
      <c r="G3056" s="172">
        <v>9</v>
      </c>
      <c r="H3056" s="175"/>
      <c r="I3056" s="57" t="str">
        <f t="shared" si="613"/>
        <v>Q2</v>
      </c>
      <c r="J3056" s="175" t="s">
        <v>2899</v>
      </c>
      <c r="K3056" s="175" t="s">
        <v>2900</v>
      </c>
      <c r="L3056" s="25" t="s">
        <v>2901</v>
      </c>
      <c r="M3056" s="16" t="s">
        <v>2777</v>
      </c>
      <c r="N3056" s="16">
        <v>1</v>
      </c>
      <c r="O3056" s="16"/>
      <c r="P3056" s="57" t="str">
        <f t="shared" si="614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2799</v>
      </c>
      <c r="W3056" s="16" t="s">
        <v>51</v>
      </c>
      <c r="X3056" s="34">
        <v>574200</v>
      </c>
      <c r="Y3056" s="178" t="str">
        <f t="shared" si="623"/>
        <v>1.13</v>
      </c>
      <c r="Z3056" s="26">
        <f t="shared" si="611"/>
        <v>574200</v>
      </c>
      <c r="AA3056" s="16">
        <v>1.2</v>
      </c>
      <c r="AB3056" s="35">
        <f t="shared" si="615"/>
        <v>609769.91150442488</v>
      </c>
      <c r="AC3056" s="27">
        <f t="shared" si="616"/>
        <v>112380.5946902655</v>
      </c>
      <c r="AD3056" s="174">
        <v>0.18429999999999999</v>
      </c>
      <c r="AE3056" s="173">
        <f t="shared" si="617"/>
        <v>0</v>
      </c>
      <c r="AF3056" s="173" t="str">
        <f>IF(AND(COUNTIFS($J$18:J3056,J3056)=1,AE3056=1),1,"")</f>
        <v/>
      </c>
      <c r="AG3056" s="173" t="str">
        <f>IF(C3056="","",IF(AND(COUNTIFS($J$18:J3056,J3056)=1,C3056&lt;&gt;""),1,""))</f>
        <v/>
      </c>
      <c r="AH3056" s="173" t="str">
        <f>IF(G3056="","",IF(AND(COUNTIFS($J$18:J3056,J3056)=1,G3056&lt;&gt;""),1,""))</f>
        <v/>
      </c>
      <c r="AI3056" s="28">
        <f t="shared" si="618"/>
        <v>10844605.840707963</v>
      </c>
      <c r="AJ3056" s="28">
        <f t="shared" si="619"/>
        <v>1523130.9860707966</v>
      </c>
      <c r="AK3056" s="29">
        <f t="shared" si="620"/>
        <v>0.14045056209911663</v>
      </c>
      <c r="AL3056" s="25"/>
      <c r="AM3056" s="25"/>
      <c r="AN3056" s="25"/>
      <c r="AO3056" s="25"/>
      <c r="AP3056" s="45" t="str">
        <f t="shared" si="621"/>
        <v>20219</v>
      </c>
      <c r="AQ3056" s="45" t="str">
        <f t="shared" si="622"/>
        <v>20219RMB</v>
      </c>
    </row>
    <row r="3057" spans="1:43" s="15" customFormat="1">
      <c r="A3057" s="16" t="s">
        <v>40</v>
      </c>
      <c r="B3057" s="172">
        <v>2021</v>
      </c>
      <c r="C3057" s="172">
        <v>9</v>
      </c>
      <c r="D3057" s="57" t="str">
        <f t="shared" si="612"/>
        <v>Q2</v>
      </c>
      <c r="E3057" s="16" t="s">
        <v>40</v>
      </c>
      <c r="F3057" s="172">
        <v>2021</v>
      </c>
      <c r="G3057" s="172">
        <v>9</v>
      </c>
      <c r="H3057" s="175"/>
      <c r="I3057" s="57" t="str">
        <f t="shared" si="613"/>
        <v>Q2</v>
      </c>
      <c r="J3057" s="175" t="s">
        <v>2908</v>
      </c>
      <c r="K3057" s="175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14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2799</v>
      </c>
      <c r="W3057" s="16" t="s">
        <v>51</v>
      </c>
      <c r="X3057" s="34">
        <v>29000</v>
      </c>
      <c r="Y3057" s="178" t="str">
        <f t="shared" si="623"/>
        <v>1.13</v>
      </c>
      <c r="Z3057" s="26">
        <f t="shared" si="611"/>
        <v>29000</v>
      </c>
      <c r="AA3057" s="16">
        <v>1.2</v>
      </c>
      <c r="AB3057" s="35">
        <f t="shared" si="615"/>
        <v>30796.460176991153</v>
      </c>
      <c r="AC3057" s="27">
        <f t="shared" si="616"/>
        <v>9238.9380530973449</v>
      </c>
      <c r="AD3057" s="174">
        <v>0.3</v>
      </c>
      <c r="AE3057" s="173">
        <f t="shared" si="617"/>
        <v>0</v>
      </c>
      <c r="AF3057" s="173" t="str">
        <f>IF(AND(COUNTIFS($J$18:J3057,J3057)=1,AE3057=1),1,"")</f>
        <v/>
      </c>
      <c r="AG3057" s="173">
        <f>IF(C3057="","",IF(AND(COUNTIFS($J$18:J3057,J3057)=1,C3057&lt;&gt;""),1,""))</f>
        <v>1</v>
      </c>
      <c r="AH3057" s="173">
        <f>IF(G3057="","",IF(AND(COUNTIFS($J$18:J3057,J3057)=1,G3057&lt;&gt;""),1,""))</f>
        <v>1</v>
      </c>
      <c r="AI3057" s="28">
        <f t="shared" si="618"/>
        <v>10844605.840707963</v>
      </c>
      <c r="AJ3057" s="28">
        <f t="shared" si="619"/>
        <v>1523130.9860707966</v>
      </c>
      <c r="AK3057" s="29">
        <f t="shared" si="620"/>
        <v>0.14045056209911663</v>
      </c>
      <c r="AL3057" s="25"/>
      <c r="AM3057" s="25"/>
      <c r="AN3057" s="25"/>
      <c r="AO3057" s="25"/>
      <c r="AP3057" s="45" t="str">
        <f t="shared" si="621"/>
        <v>20219</v>
      </c>
      <c r="AQ3057" s="45" t="str">
        <f t="shared" si="622"/>
        <v>20219RMB</v>
      </c>
    </row>
    <row r="3058" spans="1:43" s="15" customFormat="1">
      <c r="A3058" s="16" t="s">
        <v>40</v>
      </c>
      <c r="B3058" s="172">
        <v>2021</v>
      </c>
      <c r="C3058" s="172">
        <v>4</v>
      </c>
      <c r="D3058" s="57" t="str">
        <f t="shared" si="612"/>
        <v>Q1</v>
      </c>
      <c r="E3058" s="16" t="s">
        <v>40</v>
      </c>
      <c r="F3058" s="172">
        <v>2021</v>
      </c>
      <c r="G3058" s="172">
        <v>10</v>
      </c>
      <c r="H3058" s="175"/>
      <c r="I3058" s="57" t="str">
        <f t="shared" si="613"/>
        <v>Q3</v>
      </c>
      <c r="J3058" s="175" t="s">
        <v>2909</v>
      </c>
      <c r="K3058" s="175" t="s">
        <v>2910</v>
      </c>
      <c r="L3058" s="25" t="s">
        <v>2549</v>
      </c>
      <c r="M3058" s="16" t="s">
        <v>2545</v>
      </c>
      <c r="N3058" s="16">
        <v>1</v>
      </c>
      <c r="O3058" s="16"/>
      <c r="P3058" s="57" t="str">
        <f t="shared" si="614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2799</v>
      </c>
      <c r="W3058" s="16" t="s">
        <v>51</v>
      </c>
      <c r="X3058" s="34">
        <v>262000</v>
      </c>
      <c r="Y3058" s="178" t="str">
        <f t="shared" si="623"/>
        <v>1.13</v>
      </c>
      <c r="Z3058" s="26">
        <f t="shared" si="611"/>
        <v>262000</v>
      </c>
      <c r="AA3058" s="16">
        <v>1.2</v>
      </c>
      <c r="AB3058" s="35">
        <f t="shared" si="615"/>
        <v>278230.08849557524</v>
      </c>
      <c r="AC3058" s="27">
        <f t="shared" si="616"/>
        <v>32831.150442477876</v>
      </c>
      <c r="AD3058" s="174">
        <v>0.11799999999999999</v>
      </c>
      <c r="AE3058" s="173">
        <f t="shared" si="617"/>
        <v>1</v>
      </c>
      <c r="AF3058" s="173">
        <f>IF(AND(COUNTIFS($J$18:J3058,J3058)=1,AE3058=1),1,"")</f>
        <v>1</v>
      </c>
      <c r="AG3058" s="173">
        <f>IF(C3058="","",IF(AND(COUNTIFS($J$18:J3058,J3058)=1,C3058&lt;&gt;""),1,""))</f>
        <v>1</v>
      </c>
      <c r="AH3058" s="173">
        <f>IF(G3058="","",IF(AND(COUNTIFS($J$18:J3058,J3058)=1,G3058&lt;&gt;""),1,""))</f>
        <v>1</v>
      </c>
      <c r="AI3058" s="28">
        <f t="shared" si="618"/>
        <v>15533177.71460177</v>
      </c>
      <c r="AJ3058" s="28">
        <f t="shared" si="619"/>
        <v>1819298.5437526549</v>
      </c>
      <c r="AK3058" s="29">
        <f t="shared" si="620"/>
        <v>0.11712339723265035</v>
      </c>
      <c r="AL3058" s="25"/>
      <c r="AM3058" s="25"/>
      <c r="AN3058" s="25"/>
      <c r="AO3058" s="25"/>
      <c r="AP3058" s="45" t="str">
        <f t="shared" si="621"/>
        <v>202110</v>
      </c>
      <c r="AQ3058" s="45" t="str">
        <f t="shared" si="622"/>
        <v>202110RMB</v>
      </c>
    </row>
    <row r="3059" spans="1:43" s="15" customFormat="1">
      <c r="A3059" s="16" t="s">
        <v>40</v>
      </c>
      <c r="B3059" s="172">
        <v>2021</v>
      </c>
      <c r="C3059" s="172">
        <v>8</v>
      </c>
      <c r="D3059" s="57" t="str">
        <f t="shared" si="612"/>
        <v>Q2</v>
      </c>
      <c r="E3059" s="16" t="s">
        <v>40</v>
      </c>
      <c r="F3059" s="172">
        <v>2021</v>
      </c>
      <c r="G3059" s="172">
        <v>10</v>
      </c>
      <c r="H3059" s="175"/>
      <c r="I3059" s="57" t="str">
        <f t="shared" si="613"/>
        <v>Q3</v>
      </c>
      <c r="J3059" s="175" t="s">
        <v>2911</v>
      </c>
      <c r="K3059" s="175" t="s">
        <v>54</v>
      </c>
      <c r="L3059" s="25" t="s">
        <v>2912</v>
      </c>
      <c r="M3059" s="16" t="s">
        <v>1990</v>
      </c>
      <c r="N3059" s="16">
        <v>1</v>
      </c>
      <c r="O3059" s="16"/>
      <c r="P3059" s="57" t="str">
        <f t="shared" si="614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78" t="str">
        <f t="shared" si="623"/>
        <v>1.13</v>
      </c>
      <c r="Z3059" s="26">
        <f t="shared" si="611"/>
        <v>68000</v>
      </c>
      <c r="AA3059" s="16">
        <v>1.2</v>
      </c>
      <c r="AB3059" s="35">
        <f t="shared" si="615"/>
        <v>72212.389380530978</v>
      </c>
      <c r="AC3059" s="27">
        <f t="shared" si="616"/>
        <v>23902.300884955755</v>
      </c>
      <c r="AD3059" s="174">
        <v>0.33100000000000002</v>
      </c>
      <c r="AE3059" s="173">
        <f t="shared" si="617"/>
        <v>0</v>
      </c>
      <c r="AF3059" s="173" t="str">
        <f>IF(AND(COUNTIFS($J$18:J3059,J3059)=1,AE3059=1),1,"")</f>
        <v/>
      </c>
      <c r="AG3059" s="173">
        <f>IF(C3059="","",IF(AND(COUNTIFS($J$18:J3059,J3059)=1,C3059&lt;&gt;""),1,""))</f>
        <v>1</v>
      </c>
      <c r="AH3059" s="173">
        <f>IF(G3059="","",IF(AND(COUNTIFS($J$18:J3059,J3059)=1,G3059&lt;&gt;""),1,""))</f>
        <v>1</v>
      </c>
      <c r="AI3059" s="28">
        <f t="shared" si="618"/>
        <v>15533177.71460177</v>
      </c>
      <c r="AJ3059" s="28">
        <f t="shared" si="619"/>
        <v>1819298.5437526549</v>
      </c>
      <c r="AK3059" s="29">
        <f t="shared" si="620"/>
        <v>0.11712339723265035</v>
      </c>
      <c r="AL3059" s="25"/>
      <c r="AM3059" s="25"/>
      <c r="AN3059" s="25"/>
      <c r="AO3059" s="25"/>
      <c r="AP3059" s="45" t="str">
        <f t="shared" si="621"/>
        <v>202110</v>
      </c>
      <c r="AQ3059" s="45" t="str">
        <f t="shared" si="622"/>
        <v>202110RMB</v>
      </c>
    </row>
    <row r="3060" spans="1:43" s="15" customFormat="1">
      <c r="A3060" s="16" t="s">
        <v>40</v>
      </c>
      <c r="B3060" s="172">
        <v>2021</v>
      </c>
      <c r="C3060" s="172">
        <v>9</v>
      </c>
      <c r="D3060" s="57" t="str">
        <f t="shared" si="612"/>
        <v>Q2</v>
      </c>
      <c r="E3060" s="16" t="s">
        <v>40</v>
      </c>
      <c r="F3060" s="172">
        <v>2021</v>
      </c>
      <c r="G3060" s="172">
        <v>10</v>
      </c>
      <c r="H3060" s="175"/>
      <c r="I3060" s="57" t="str">
        <f t="shared" si="613"/>
        <v>Q3</v>
      </c>
      <c r="J3060" s="175" t="s">
        <v>2913</v>
      </c>
      <c r="K3060" s="175" t="s">
        <v>931</v>
      </c>
      <c r="L3060" s="25" t="s">
        <v>2849</v>
      </c>
      <c r="M3060" s="16" t="s">
        <v>1990</v>
      </c>
      <c r="N3060" s="16">
        <v>1</v>
      </c>
      <c r="O3060" s="16"/>
      <c r="P3060" s="57" t="str">
        <f t="shared" si="614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2799</v>
      </c>
      <c r="W3060" s="16" t="s">
        <v>849</v>
      </c>
      <c r="X3060" s="34">
        <v>6000</v>
      </c>
      <c r="Y3060" s="178" t="str">
        <f t="shared" si="623"/>
        <v>1</v>
      </c>
      <c r="Z3060" s="26">
        <f t="shared" si="611"/>
        <v>6000</v>
      </c>
      <c r="AA3060" s="16">
        <v>7.8</v>
      </c>
      <c r="AB3060" s="35">
        <f t="shared" si="615"/>
        <v>46800</v>
      </c>
      <c r="AC3060" s="27">
        <f t="shared" si="616"/>
        <v>7488</v>
      </c>
      <c r="AD3060" s="174">
        <v>0.16</v>
      </c>
      <c r="AE3060" s="173">
        <f t="shared" si="617"/>
        <v>0</v>
      </c>
      <c r="AF3060" s="173" t="str">
        <f>IF(AND(COUNTIFS($J$18:J3060,J3060)=1,AE3060=1),1,"")</f>
        <v/>
      </c>
      <c r="AG3060" s="173">
        <f>IF(C3060="","",IF(AND(COUNTIFS($J$18:J3060,J3060)=1,C3060&lt;&gt;""),1,""))</f>
        <v>1</v>
      </c>
      <c r="AH3060" s="173">
        <f>IF(G3060="","",IF(AND(COUNTIFS($J$18:J3060,J3060)=1,G3060&lt;&gt;""),1,""))</f>
        <v>1</v>
      </c>
      <c r="AI3060" s="28">
        <f t="shared" si="618"/>
        <v>15533177.71460177</v>
      </c>
      <c r="AJ3060" s="28">
        <f t="shared" si="619"/>
        <v>1819298.5437526549</v>
      </c>
      <c r="AK3060" s="29">
        <f t="shared" si="620"/>
        <v>0.11712339723265035</v>
      </c>
      <c r="AL3060" s="25"/>
      <c r="AM3060" s="25"/>
      <c r="AN3060" s="25"/>
      <c r="AO3060" s="25"/>
      <c r="AP3060" s="45" t="str">
        <f t="shared" si="621"/>
        <v>202110</v>
      </c>
      <c r="AQ3060" s="45" t="str">
        <f t="shared" si="622"/>
        <v>202110USD</v>
      </c>
    </row>
    <row r="3061" spans="1:43" s="15" customFormat="1">
      <c r="A3061" s="16" t="s">
        <v>40</v>
      </c>
      <c r="B3061" s="172">
        <v>2021</v>
      </c>
      <c r="C3061" s="172">
        <v>6</v>
      </c>
      <c r="D3061" s="57" t="str">
        <f t="shared" si="612"/>
        <v>Q1</v>
      </c>
      <c r="E3061" s="16" t="s">
        <v>40</v>
      </c>
      <c r="F3061" s="172">
        <v>2021</v>
      </c>
      <c r="G3061" s="172">
        <v>12</v>
      </c>
      <c r="H3061" s="175"/>
      <c r="I3061" s="57" t="str">
        <f t="shared" si="613"/>
        <v>Q3</v>
      </c>
      <c r="J3061" s="175" t="s">
        <v>2914</v>
      </c>
      <c r="K3061" s="175" t="s">
        <v>2915</v>
      </c>
      <c r="L3061" s="25" t="s">
        <v>2731</v>
      </c>
      <c r="M3061" s="16" t="s">
        <v>47</v>
      </c>
      <c r="N3061" s="16">
        <v>1</v>
      </c>
      <c r="O3061" s="16"/>
      <c r="P3061" s="57" t="str">
        <f t="shared" si="614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2305</v>
      </c>
      <c r="V3061" s="16" t="s">
        <v>2799</v>
      </c>
      <c r="W3061" s="16" t="s">
        <v>51</v>
      </c>
      <c r="X3061" s="34">
        <v>630000</v>
      </c>
      <c r="Y3061" s="178" t="str">
        <f t="shared" si="623"/>
        <v>1.13</v>
      </c>
      <c r="Z3061" s="26">
        <f t="shared" si="611"/>
        <v>630000</v>
      </c>
      <c r="AA3061" s="16">
        <v>1.2150000000000001</v>
      </c>
      <c r="AB3061" s="35">
        <f t="shared" si="615"/>
        <v>677389.38053097355</v>
      </c>
      <c r="AC3061" s="27">
        <f t="shared" si="616"/>
        <v>269668.71238938055</v>
      </c>
      <c r="AD3061" s="174">
        <v>0.39810000000000001</v>
      </c>
      <c r="AE3061" s="173">
        <f t="shared" si="617"/>
        <v>0</v>
      </c>
      <c r="AF3061" s="173" t="str">
        <f>IF(AND(COUNTIFS($J$18:J3061,J3061)=1,AE3061=1),1,"")</f>
        <v/>
      </c>
      <c r="AG3061" s="173">
        <f>IF(C3061="","",IF(AND(COUNTIFS($J$18:J3061,J3061)=1,C3061&lt;&gt;""),1,""))</f>
        <v>1</v>
      </c>
      <c r="AH3061" s="173">
        <f>IF(G3061="","",IF(AND(COUNTIFS($J$18:J3061,J3061)=1,G3061&lt;&gt;""),1,""))</f>
        <v>1</v>
      </c>
      <c r="AI3061" s="28">
        <f t="shared" si="618"/>
        <v>25380121.402654864</v>
      </c>
      <c r="AJ3061" s="28">
        <f t="shared" si="619"/>
        <v>3850343.1237796475</v>
      </c>
      <c r="AK3061" s="29">
        <f t="shared" si="620"/>
        <v>0.15170704121915216</v>
      </c>
      <c r="AL3061" s="25"/>
      <c r="AM3061" s="25"/>
      <c r="AN3061" s="25"/>
      <c r="AO3061" s="25"/>
      <c r="AP3061" s="45" t="str">
        <f t="shared" si="621"/>
        <v>202112</v>
      </c>
      <c r="AQ3061" s="45" t="str">
        <f t="shared" si="622"/>
        <v>202112RMB</v>
      </c>
    </row>
    <row r="3062" spans="1:43" s="15" customFormat="1">
      <c r="A3062" s="16" t="s">
        <v>40</v>
      </c>
      <c r="B3062" s="172">
        <v>2021</v>
      </c>
      <c r="C3062" s="172">
        <v>6</v>
      </c>
      <c r="D3062" s="57" t="str">
        <f t="shared" si="612"/>
        <v>Q1</v>
      </c>
      <c r="E3062" s="16" t="s">
        <v>40</v>
      </c>
      <c r="F3062" s="172">
        <v>2021</v>
      </c>
      <c r="G3062" s="172">
        <v>12</v>
      </c>
      <c r="H3062" s="175"/>
      <c r="I3062" s="57" t="str">
        <f t="shared" si="613"/>
        <v>Q3</v>
      </c>
      <c r="J3062" s="175" t="s">
        <v>2914</v>
      </c>
      <c r="K3062" s="175" t="s">
        <v>2915</v>
      </c>
      <c r="L3062" s="25" t="s">
        <v>2731</v>
      </c>
      <c r="M3062" s="16" t="s">
        <v>47</v>
      </c>
      <c r="N3062" s="16">
        <v>1</v>
      </c>
      <c r="O3062" s="16"/>
      <c r="P3062" s="57" t="str">
        <f t="shared" si="614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2305</v>
      </c>
      <c r="V3062" s="16" t="s">
        <v>2799</v>
      </c>
      <c r="W3062" s="16" t="s">
        <v>51</v>
      </c>
      <c r="X3062" s="34">
        <v>630000</v>
      </c>
      <c r="Y3062" s="178" t="str">
        <f t="shared" si="623"/>
        <v>1.13</v>
      </c>
      <c r="Z3062" s="26">
        <f t="shared" si="611"/>
        <v>630000</v>
      </c>
      <c r="AA3062" s="16">
        <v>1.2150000000000001</v>
      </c>
      <c r="AB3062" s="35">
        <f t="shared" si="615"/>
        <v>677389.38053097355</v>
      </c>
      <c r="AC3062" s="27">
        <f t="shared" si="616"/>
        <v>269668.71238938055</v>
      </c>
      <c r="AD3062" s="174">
        <v>0.39810000000000001</v>
      </c>
      <c r="AE3062" s="173">
        <f t="shared" si="617"/>
        <v>0</v>
      </c>
      <c r="AF3062" s="173" t="str">
        <f>IF(AND(COUNTIFS($J$18:J3062,J3062)=1,AE3062=1),1,"")</f>
        <v/>
      </c>
      <c r="AG3062" s="173" t="str">
        <f>IF(C3062="","",IF(AND(COUNTIFS($J$18:J3062,J3062)=1,C3062&lt;&gt;""),1,""))</f>
        <v/>
      </c>
      <c r="AH3062" s="173" t="str">
        <f>IF(G3062="","",IF(AND(COUNTIFS($J$18:J3062,J3062)=1,G3062&lt;&gt;""),1,""))</f>
        <v/>
      </c>
      <c r="AI3062" s="28">
        <f t="shared" si="618"/>
        <v>25380121.402654864</v>
      </c>
      <c r="AJ3062" s="28">
        <f t="shared" si="619"/>
        <v>3850343.1237796475</v>
      </c>
      <c r="AK3062" s="29">
        <f t="shared" si="620"/>
        <v>0.15170704121915216</v>
      </c>
      <c r="AL3062" s="25"/>
      <c r="AM3062" s="25"/>
      <c r="AN3062" s="25"/>
      <c r="AO3062" s="25"/>
      <c r="AP3062" s="45" t="str">
        <f t="shared" si="621"/>
        <v>202112</v>
      </c>
      <c r="AQ3062" s="45" t="str">
        <f t="shared" si="622"/>
        <v>202112RMB</v>
      </c>
    </row>
    <row r="3063" spans="1:43" s="15" customFormat="1">
      <c r="A3063" s="16" t="s">
        <v>40</v>
      </c>
      <c r="B3063" s="172">
        <v>2021</v>
      </c>
      <c r="C3063" s="172">
        <v>8</v>
      </c>
      <c r="D3063" s="57" t="str">
        <f t="shared" si="612"/>
        <v>Q2</v>
      </c>
      <c r="E3063" s="16" t="s">
        <v>40</v>
      </c>
      <c r="F3063" s="172">
        <v>2021</v>
      </c>
      <c r="G3063" s="172">
        <v>12</v>
      </c>
      <c r="H3063" s="175"/>
      <c r="I3063" s="57" t="str">
        <f t="shared" si="613"/>
        <v>Q3</v>
      </c>
      <c r="J3063" s="175">
        <v>69174</v>
      </c>
      <c r="K3063" s="175" t="s">
        <v>2916</v>
      </c>
      <c r="L3063" s="25" t="s">
        <v>2547</v>
      </c>
      <c r="M3063" s="16" t="s">
        <v>2545</v>
      </c>
      <c r="N3063" s="16">
        <v>2</v>
      </c>
      <c r="O3063" s="16"/>
      <c r="P3063" s="57" t="str">
        <f t="shared" si="614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78" t="str">
        <f t="shared" si="623"/>
        <v>1</v>
      </c>
      <c r="Z3063" s="26">
        <f t="shared" si="611"/>
        <v>221600</v>
      </c>
      <c r="AA3063" s="16">
        <v>7.8</v>
      </c>
      <c r="AB3063" s="35">
        <f t="shared" si="615"/>
        <v>1728480</v>
      </c>
      <c r="AC3063" s="27">
        <f t="shared" si="616"/>
        <v>221418.28799999997</v>
      </c>
      <c r="AD3063" s="174">
        <v>0.12809999999999999</v>
      </c>
      <c r="AE3063" s="173">
        <f t="shared" si="617"/>
        <v>0</v>
      </c>
      <c r="AF3063" s="173" t="str">
        <f>IF(AND(COUNTIFS($J$18:J3063,J3063)=1,AE3063=1),1,"")</f>
        <v/>
      </c>
      <c r="AG3063" s="173">
        <f>IF(C3063="","",IF(AND(COUNTIFS($J$18:J3063,J3063)=1,C3063&lt;&gt;""),1,""))</f>
        <v>1</v>
      </c>
      <c r="AH3063" s="173">
        <f>IF(G3063="","",IF(AND(COUNTIFS($J$18:J3063,J3063)=1,G3063&lt;&gt;""),1,""))</f>
        <v>1</v>
      </c>
      <c r="AI3063" s="28">
        <f t="shared" si="618"/>
        <v>25380121.402654864</v>
      </c>
      <c r="AJ3063" s="28">
        <f t="shared" si="619"/>
        <v>3850343.1237796475</v>
      </c>
      <c r="AK3063" s="29">
        <f t="shared" si="620"/>
        <v>0.15170704121915216</v>
      </c>
      <c r="AL3063" s="25"/>
      <c r="AM3063" s="25"/>
      <c r="AN3063" s="25"/>
      <c r="AO3063" s="25"/>
      <c r="AP3063" s="45" t="str">
        <f t="shared" si="621"/>
        <v>202112</v>
      </c>
      <c r="AQ3063" s="45" t="str">
        <f t="shared" si="622"/>
        <v>202112USD</v>
      </c>
    </row>
    <row r="3064" spans="1:43" s="15" customFormat="1">
      <c r="A3064" s="16" t="s">
        <v>40</v>
      </c>
      <c r="B3064" s="172">
        <v>2021</v>
      </c>
      <c r="C3064" s="172">
        <v>8</v>
      </c>
      <c r="D3064" s="57" t="str">
        <f t="shared" si="612"/>
        <v>Q2</v>
      </c>
      <c r="E3064" s="16" t="s">
        <v>40</v>
      </c>
      <c r="F3064" s="172">
        <v>2021</v>
      </c>
      <c r="G3064" s="172">
        <v>12</v>
      </c>
      <c r="H3064" s="175"/>
      <c r="I3064" s="57" t="str">
        <f t="shared" si="613"/>
        <v>Q3</v>
      </c>
      <c r="J3064" s="175">
        <v>69174</v>
      </c>
      <c r="K3064" s="175" t="s">
        <v>2916</v>
      </c>
      <c r="L3064" s="25" t="s">
        <v>2544</v>
      </c>
      <c r="M3064" s="16" t="s">
        <v>2545</v>
      </c>
      <c r="N3064" s="16">
        <v>1</v>
      </c>
      <c r="O3064" s="16"/>
      <c r="P3064" s="57" t="str">
        <f t="shared" si="614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78" t="str">
        <f t="shared" si="623"/>
        <v>1</v>
      </c>
      <c r="Z3064" s="26">
        <f t="shared" si="611"/>
        <v>119800</v>
      </c>
      <c r="AA3064" s="16">
        <v>7.8</v>
      </c>
      <c r="AB3064" s="35">
        <f t="shared" si="615"/>
        <v>934440</v>
      </c>
      <c r="AC3064" s="27">
        <f t="shared" si="616"/>
        <v>119701.764</v>
      </c>
      <c r="AD3064" s="174">
        <v>0.12809999999999999</v>
      </c>
      <c r="AE3064" s="173">
        <f t="shared" si="617"/>
        <v>0</v>
      </c>
      <c r="AF3064" s="173" t="str">
        <f>IF(AND(COUNTIFS($J$18:J3064,J3064)=1,AE3064=1),1,"")</f>
        <v/>
      </c>
      <c r="AG3064" s="173" t="str">
        <f>IF(C3064="","",IF(AND(COUNTIFS($J$18:J3064,J3064)=1,C3064&lt;&gt;""),1,""))</f>
        <v/>
      </c>
      <c r="AH3064" s="173" t="str">
        <f>IF(G3064="","",IF(AND(COUNTIFS($J$18:J3064,J3064)=1,G3064&lt;&gt;""),1,""))</f>
        <v/>
      </c>
      <c r="AI3064" s="28">
        <f t="shared" si="618"/>
        <v>25380121.402654864</v>
      </c>
      <c r="AJ3064" s="28">
        <f t="shared" si="619"/>
        <v>3850343.1237796475</v>
      </c>
      <c r="AK3064" s="29">
        <f t="shared" si="620"/>
        <v>0.15170704121915216</v>
      </c>
      <c r="AL3064" s="25"/>
      <c r="AM3064" s="25"/>
      <c r="AN3064" s="25"/>
      <c r="AO3064" s="25"/>
      <c r="AP3064" s="45" t="str">
        <f t="shared" si="621"/>
        <v>202112</v>
      </c>
      <c r="AQ3064" s="45" t="str">
        <f t="shared" si="622"/>
        <v>202112USD</v>
      </c>
    </row>
    <row r="3065" spans="1:43" s="15" customFormat="1">
      <c r="A3065" s="16" t="s">
        <v>40</v>
      </c>
      <c r="B3065" s="172">
        <v>2021</v>
      </c>
      <c r="C3065" s="172">
        <v>9</v>
      </c>
      <c r="D3065" s="57" t="str">
        <f t="shared" si="612"/>
        <v>Q2</v>
      </c>
      <c r="E3065" s="16" t="s">
        <v>40</v>
      </c>
      <c r="F3065" s="172">
        <v>2021</v>
      </c>
      <c r="G3065" s="172">
        <v>12</v>
      </c>
      <c r="H3065" s="175"/>
      <c r="I3065" s="57" t="str">
        <f t="shared" si="613"/>
        <v>Q3</v>
      </c>
      <c r="J3065" s="175" t="s">
        <v>2917</v>
      </c>
      <c r="K3065" s="175" t="s">
        <v>1845</v>
      </c>
      <c r="L3065" s="25" t="s">
        <v>2782</v>
      </c>
      <c r="M3065" s="16" t="s">
        <v>2777</v>
      </c>
      <c r="N3065" s="16">
        <v>1</v>
      </c>
      <c r="O3065" s="16"/>
      <c r="P3065" s="57" t="str">
        <f t="shared" si="614"/>
        <v>MAIN UNIT</v>
      </c>
      <c r="Q3065" s="16" t="s">
        <v>2918</v>
      </c>
      <c r="R3065" s="16" t="s">
        <v>1991</v>
      </c>
      <c r="S3065" s="16" t="s">
        <v>38</v>
      </c>
      <c r="T3065" s="16" t="s">
        <v>2919</v>
      </c>
      <c r="U3065" s="16" t="s">
        <v>137</v>
      </c>
      <c r="V3065" s="16" t="s">
        <v>2920</v>
      </c>
      <c r="W3065" s="16" t="s">
        <v>51</v>
      </c>
      <c r="X3065" s="34">
        <v>315835</v>
      </c>
      <c r="Y3065" s="178" t="str">
        <f t="shared" si="623"/>
        <v>1.13</v>
      </c>
      <c r="Z3065" s="26">
        <f t="shared" si="611"/>
        <v>315835</v>
      </c>
      <c r="AA3065" s="16">
        <v>1.2150000000000001</v>
      </c>
      <c r="AB3065" s="35">
        <f t="shared" si="615"/>
        <v>339592.5</v>
      </c>
      <c r="AC3065" s="27">
        <f t="shared" si="616"/>
        <v>55557.332999999999</v>
      </c>
      <c r="AD3065" s="174">
        <v>0.1636</v>
      </c>
      <c r="AE3065" s="173">
        <f t="shared" si="617"/>
        <v>0</v>
      </c>
      <c r="AF3065" s="173" t="str">
        <f>IF(AND(COUNTIFS($J$18:J3065,J3065)=1,AE3065=1),1,"")</f>
        <v/>
      </c>
      <c r="AG3065" s="173">
        <f>IF(C3065="","",IF(AND(COUNTIFS($J$18:J3065,J3065)=1,C3065&lt;&gt;""),1,""))</f>
        <v>1</v>
      </c>
      <c r="AH3065" s="173">
        <f>IF(G3065="","",IF(AND(COUNTIFS($J$18:J3065,J3065)=1,G3065&lt;&gt;""),1,""))</f>
        <v>1</v>
      </c>
      <c r="AI3065" s="28">
        <f t="shared" si="618"/>
        <v>25380121.402654864</v>
      </c>
      <c r="AJ3065" s="28">
        <f t="shared" si="619"/>
        <v>3850343.1237796475</v>
      </c>
      <c r="AK3065" s="29">
        <f t="shared" si="620"/>
        <v>0.15170704121915216</v>
      </c>
      <c r="AL3065" s="25"/>
      <c r="AM3065" s="25"/>
      <c r="AN3065" s="25"/>
      <c r="AO3065" s="25"/>
      <c r="AP3065" s="45" t="str">
        <f t="shared" si="621"/>
        <v>202112</v>
      </c>
      <c r="AQ3065" s="45" t="str">
        <f t="shared" si="622"/>
        <v>202112RMB</v>
      </c>
    </row>
    <row r="3066" spans="1:43" s="15" customFormat="1">
      <c r="A3066" s="16" t="s">
        <v>40</v>
      </c>
      <c r="B3066" s="172">
        <v>2021</v>
      </c>
      <c r="C3066" s="172">
        <v>9</v>
      </c>
      <c r="D3066" s="57" t="str">
        <f t="shared" si="612"/>
        <v>Q2</v>
      </c>
      <c r="E3066" s="16" t="s">
        <v>40</v>
      </c>
      <c r="F3066" s="172">
        <v>2021</v>
      </c>
      <c r="G3066" s="172">
        <v>12</v>
      </c>
      <c r="H3066" s="175"/>
      <c r="I3066" s="57" t="str">
        <f t="shared" si="613"/>
        <v>Q3</v>
      </c>
      <c r="J3066" s="175" t="s">
        <v>2917</v>
      </c>
      <c r="K3066" s="175" t="s">
        <v>1845</v>
      </c>
      <c r="L3066" s="25" t="s">
        <v>2901</v>
      </c>
      <c r="M3066" s="16" t="s">
        <v>2777</v>
      </c>
      <c r="N3066" s="16">
        <v>1</v>
      </c>
      <c r="O3066" s="16"/>
      <c r="P3066" s="57" t="str">
        <f t="shared" si="614"/>
        <v>MAIN UNIT</v>
      </c>
      <c r="Q3066" s="16" t="s">
        <v>2918</v>
      </c>
      <c r="R3066" s="16" t="s">
        <v>1991</v>
      </c>
      <c r="S3066" s="16" t="s">
        <v>38</v>
      </c>
      <c r="T3066" s="16" t="s">
        <v>2919</v>
      </c>
      <c r="U3066" s="16" t="s">
        <v>137</v>
      </c>
      <c r="V3066" s="16" t="s">
        <v>2920</v>
      </c>
      <c r="W3066" s="16" t="s">
        <v>51</v>
      </c>
      <c r="X3066" s="34">
        <v>602290</v>
      </c>
      <c r="Y3066" s="178" t="str">
        <f t="shared" si="623"/>
        <v>1.13</v>
      </c>
      <c r="Z3066" s="26">
        <f t="shared" si="611"/>
        <v>602290</v>
      </c>
      <c r="AA3066" s="16">
        <v>1.2150000000000001</v>
      </c>
      <c r="AB3066" s="35">
        <f t="shared" si="615"/>
        <v>647595</v>
      </c>
      <c r="AC3066" s="27">
        <f t="shared" si="616"/>
        <v>105946.542</v>
      </c>
      <c r="AD3066" s="174">
        <v>0.1636</v>
      </c>
      <c r="AE3066" s="173">
        <f t="shared" si="617"/>
        <v>0</v>
      </c>
      <c r="AF3066" s="173" t="str">
        <f>IF(AND(COUNTIFS($J$18:J3066,J3066)=1,AE3066=1),1,"")</f>
        <v/>
      </c>
      <c r="AG3066" s="173" t="str">
        <f>IF(C3066="","",IF(AND(COUNTIFS($J$18:J3066,J3066)=1,C3066&lt;&gt;""),1,""))</f>
        <v/>
      </c>
      <c r="AH3066" s="173" t="str">
        <f>IF(G3066="","",IF(AND(COUNTIFS($J$18:J3066,J3066)=1,G3066&lt;&gt;""),1,""))</f>
        <v/>
      </c>
      <c r="AI3066" s="28">
        <f t="shared" si="618"/>
        <v>25380121.402654864</v>
      </c>
      <c r="AJ3066" s="28">
        <f t="shared" si="619"/>
        <v>3850343.1237796475</v>
      </c>
      <c r="AK3066" s="29">
        <f t="shared" si="620"/>
        <v>0.15170704121915216</v>
      </c>
      <c r="AL3066" s="25"/>
      <c r="AM3066" s="25"/>
      <c r="AN3066" s="25"/>
      <c r="AO3066" s="25"/>
      <c r="AP3066" s="45" t="str">
        <f t="shared" si="621"/>
        <v>202112</v>
      </c>
      <c r="AQ3066" s="45" t="str">
        <f t="shared" si="622"/>
        <v>202112RMB</v>
      </c>
    </row>
    <row r="3067" spans="1:43" s="15" customFormat="1">
      <c r="A3067" s="16" t="s">
        <v>40</v>
      </c>
      <c r="B3067" s="172">
        <v>2021</v>
      </c>
      <c r="C3067" s="172">
        <v>9</v>
      </c>
      <c r="D3067" s="57" t="str">
        <f t="shared" si="612"/>
        <v>Q2</v>
      </c>
      <c r="E3067" s="16" t="s">
        <v>40</v>
      </c>
      <c r="F3067" s="172">
        <v>2021</v>
      </c>
      <c r="G3067" s="172">
        <v>12</v>
      </c>
      <c r="H3067" s="175"/>
      <c r="I3067" s="57" t="str">
        <f t="shared" si="613"/>
        <v>Q3</v>
      </c>
      <c r="J3067" s="175">
        <v>69342</v>
      </c>
      <c r="K3067" s="175" t="s">
        <v>2916</v>
      </c>
      <c r="L3067" s="25" t="s">
        <v>2547</v>
      </c>
      <c r="M3067" s="16" t="s">
        <v>2545</v>
      </c>
      <c r="N3067" s="16">
        <v>2</v>
      </c>
      <c r="O3067" s="16"/>
      <c r="P3067" s="57" t="str">
        <f t="shared" si="614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78" t="str">
        <f t="shared" si="623"/>
        <v>1</v>
      </c>
      <c r="Z3067" s="26">
        <f t="shared" si="611"/>
        <v>221600</v>
      </c>
      <c r="AA3067" s="16">
        <v>7.8</v>
      </c>
      <c r="AB3067" s="35">
        <f t="shared" si="615"/>
        <v>1728480</v>
      </c>
      <c r="AC3067" s="27">
        <f t="shared" si="616"/>
        <v>221418.28799999997</v>
      </c>
      <c r="AD3067" s="174">
        <v>0.12809999999999999</v>
      </c>
      <c r="AE3067" s="173">
        <f t="shared" si="617"/>
        <v>0</v>
      </c>
      <c r="AF3067" s="173" t="str">
        <f>IF(AND(COUNTIFS($J$18:J3067,J3067)=1,AE3067=1),1,"")</f>
        <v/>
      </c>
      <c r="AG3067" s="173">
        <f>IF(C3067="","",IF(AND(COUNTIFS($J$18:J3067,J3067)=1,C3067&lt;&gt;""),1,""))</f>
        <v>1</v>
      </c>
      <c r="AH3067" s="173">
        <f>IF(G3067="","",IF(AND(COUNTIFS($J$18:J3067,J3067)=1,G3067&lt;&gt;""),1,""))</f>
        <v>1</v>
      </c>
      <c r="AI3067" s="28">
        <f t="shared" si="618"/>
        <v>25380121.402654864</v>
      </c>
      <c r="AJ3067" s="28">
        <f t="shared" si="619"/>
        <v>3850343.1237796475</v>
      </c>
      <c r="AK3067" s="29">
        <f t="shared" si="620"/>
        <v>0.15170704121915216</v>
      </c>
      <c r="AL3067" s="25"/>
      <c r="AM3067" s="25"/>
      <c r="AN3067" s="25"/>
      <c r="AO3067" s="25"/>
      <c r="AP3067" s="45" t="str">
        <f t="shared" si="621"/>
        <v>202112</v>
      </c>
      <c r="AQ3067" s="45" t="str">
        <f t="shared" si="622"/>
        <v>202112USD</v>
      </c>
    </row>
    <row r="3068" spans="1:43" s="15" customFormat="1">
      <c r="A3068" s="16" t="s">
        <v>40</v>
      </c>
      <c r="B3068" s="172">
        <v>2021</v>
      </c>
      <c r="C3068" s="172">
        <v>9</v>
      </c>
      <c r="D3068" s="57" t="str">
        <f t="shared" si="612"/>
        <v>Q2</v>
      </c>
      <c r="E3068" s="16" t="s">
        <v>40</v>
      </c>
      <c r="F3068" s="172">
        <v>2021</v>
      </c>
      <c r="G3068" s="172">
        <v>12</v>
      </c>
      <c r="H3068" s="175"/>
      <c r="I3068" s="57" t="str">
        <f t="shared" si="613"/>
        <v>Q3</v>
      </c>
      <c r="J3068" s="175">
        <v>69342</v>
      </c>
      <c r="K3068" s="175" t="s">
        <v>2916</v>
      </c>
      <c r="L3068" s="25" t="s">
        <v>2544</v>
      </c>
      <c r="M3068" s="16" t="s">
        <v>2545</v>
      </c>
      <c r="N3068" s="16">
        <v>1</v>
      </c>
      <c r="O3068" s="16"/>
      <c r="P3068" s="57" t="str">
        <f t="shared" si="614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78" t="str">
        <f t="shared" si="623"/>
        <v>1</v>
      </c>
      <c r="Z3068" s="26">
        <f t="shared" si="611"/>
        <v>119800</v>
      </c>
      <c r="AA3068" s="16">
        <v>7.8</v>
      </c>
      <c r="AB3068" s="35">
        <f t="shared" si="615"/>
        <v>934440</v>
      </c>
      <c r="AC3068" s="27">
        <f t="shared" si="616"/>
        <v>119701.764</v>
      </c>
      <c r="AD3068" s="174">
        <v>0.12809999999999999</v>
      </c>
      <c r="AE3068" s="173">
        <f t="shared" si="617"/>
        <v>0</v>
      </c>
      <c r="AF3068" s="173" t="str">
        <f>IF(AND(COUNTIFS($J$18:J3068,J3068)=1,AE3068=1),1,"")</f>
        <v/>
      </c>
      <c r="AG3068" s="173" t="str">
        <f>IF(C3068="","",IF(AND(COUNTIFS($J$18:J3068,J3068)=1,C3068&lt;&gt;""),1,""))</f>
        <v/>
      </c>
      <c r="AH3068" s="173" t="str">
        <f>IF(G3068="","",IF(AND(COUNTIFS($J$18:J3068,J3068)=1,G3068&lt;&gt;""),1,""))</f>
        <v/>
      </c>
      <c r="AI3068" s="28">
        <f t="shared" si="618"/>
        <v>25380121.402654864</v>
      </c>
      <c r="AJ3068" s="28">
        <f t="shared" si="619"/>
        <v>3850343.1237796475</v>
      </c>
      <c r="AK3068" s="29">
        <f t="shared" si="620"/>
        <v>0.15170704121915216</v>
      </c>
      <c r="AL3068" s="25"/>
      <c r="AM3068" s="25"/>
      <c r="AN3068" s="25"/>
      <c r="AO3068" s="25"/>
      <c r="AP3068" s="45" t="str">
        <f t="shared" si="621"/>
        <v>202112</v>
      </c>
      <c r="AQ3068" s="45" t="str">
        <f t="shared" si="622"/>
        <v>202112USD</v>
      </c>
    </row>
    <row r="3069" spans="1:43" s="15" customFormat="1">
      <c r="A3069" s="16" t="s">
        <v>40</v>
      </c>
      <c r="B3069" s="172">
        <v>2021</v>
      </c>
      <c r="C3069" s="172">
        <v>11</v>
      </c>
      <c r="D3069" s="57" t="str">
        <f t="shared" si="612"/>
        <v>Q3</v>
      </c>
      <c r="E3069" s="16" t="s">
        <v>40</v>
      </c>
      <c r="F3069" s="172">
        <v>2021</v>
      </c>
      <c r="G3069" s="172">
        <v>12</v>
      </c>
      <c r="H3069" s="175"/>
      <c r="I3069" s="57" t="str">
        <f t="shared" si="613"/>
        <v>Q3</v>
      </c>
      <c r="J3069" s="175">
        <v>4300001502</v>
      </c>
      <c r="K3069" s="175" t="s">
        <v>2892</v>
      </c>
      <c r="L3069" s="25" t="s">
        <v>2747</v>
      </c>
      <c r="M3069" s="16" t="s">
        <v>2545</v>
      </c>
      <c r="N3069" s="16">
        <v>1</v>
      </c>
      <c r="O3069" s="16"/>
      <c r="P3069" s="57" t="str">
        <f t="shared" si="614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2799</v>
      </c>
      <c r="W3069" s="16" t="s">
        <v>51</v>
      </c>
      <c r="X3069" s="34">
        <v>350000</v>
      </c>
      <c r="Y3069" s="178" t="str">
        <f t="shared" si="623"/>
        <v>1.13</v>
      </c>
      <c r="Z3069" s="26">
        <f t="shared" si="611"/>
        <v>350000</v>
      </c>
      <c r="AA3069" s="16">
        <v>1.2150000000000001</v>
      </c>
      <c r="AB3069" s="35">
        <f t="shared" si="615"/>
        <v>376327.4336283186</v>
      </c>
      <c r="AC3069" s="27">
        <f t="shared" si="616"/>
        <v>89754.092920353985</v>
      </c>
      <c r="AD3069" s="174">
        <v>0.23849999999999999</v>
      </c>
      <c r="AE3069" s="173">
        <f t="shared" si="617"/>
        <v>0</v>
      </c>
      <c r="AF3069" s="173" t="str">
        <f>IF(AND(COUNTIFS($J$18:J3069,J3069)=1,AE3069=1),1,"")</f>
        <v/>
      </c>
      <c r="AG3069" s="173">
        <f>IF(C3069="","",IF(AND(COUNTIFS($J$18:J3069,J3069)=1,C3069&lt;&gt;""),1,""))</f>
        <v>1</v>
      </c>
      <c r="AH3069" s="173">
        <f>IF(G3069="","",IF(AND(COUNTIFS($J$18:J3069,J3069)=1,G3069&lt;&gt;""),1,""))</f>
        <v>1</v>
      </c>
      <c r="AI3069" s="28">
        <f t="shared" si="618"/>
        <v>25380121.402654864</v>
      </c>
      <c r="AJ3069" s="28">
        <f t="shared" si="619"/>
        <v>3850343.1237796475</v>
      </c>
      <c r="AK3069" s="29">
        <f t="shared" si="620"/>
        <v>0.15170704121915216</v>
      </c>
      <c r="AL3069" s="25"/>
      <c r="AM3069" s="25"/>
      <c r="AN3069" s="25"/>
      <c r="AO3069" s="25"/>
      <c r="AP3069" s="45" t="str">
        <f t="shared" si="621"/>
        <v>202112</v>
      </c>
      <c r="AQ3069" s="45" t="str">
        <f t="shared" si="622"/>
        <v>202112RMB</v>
      </c>
    </row>
    <row r="3070" spans="1:43" s="15" customFormat="1">
      <c r="A3070" s="16" t="s">
        <v>40</v>
      </c>
      <c r="B3070" s="172">
        <v>2021</v>
      </c>
      <c r="C3070" s="172">
        <v>11</v>
      </c>
      <c r="D3070" s="57" t="str">
        <f t="shared" si="612"/>
        <v>Q3</v>
      </c>
      <c r="E3070" s="16" t="s">
        <v>40</v>
      </c>
      <c r="F3070" s="172">
        <v>2021</v>
      </c>
      <c r="G3070" s="172">
        <v>12</v>
      </c>
      <c r="H3070" s="175"/>
      <c r="I3070" s="57" t="str">
        <f t="shared" si="613"/>
        <v>Q3</v>
      </c>
      <c r="J3070" s="175">
        <v>4300001502</v>
      </c>
      <c r="K3070" s="175" t="s">
        <v>2892</v>
      </c>
      <c r="L3070" s="25" t="s">
        <v>2747</v>
      </c>
      <c r="M3070" s="16" t="s">
        <v>2545</v>
      </c>
      <c r="N3070" s="16">
        <v>1</v>
      </c>
      <c r="O3070" s="16"/>
      <c r="P3070" s="57" t="str">
        <f t="shared" si="614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2799</v>
      </c>
      <c r="W3070" s="16" t="s">
        <v>51</v>
      </c>
      <c r="X3070" s="34">
        <v>350000</v>
      </c>
      <c r="Y3070" s="178" t="str">
        <f t="shared" si="623"/>
        <v>1.13</v>
      </c>
      <c r="Z3070" s="26">
        <f t="shared" si="611"/>
        <v>350000</v>
      </c>
      <c r="AA3070" s="16">
        <v>1.2150000000000001</v>
      </c>
      <c r="AB3070" s="35">
        <f t="shared" si="615"/>
        <v>376327.4336283186</v>
      </c>
      <c r="AC3070" s="27">
        <f t="shared" si="616"/>
        <v>89754.092920353985</v>
      </c>
      <c r="AD3070" s="174">
        <v>0.23849999999999999</v>
      </c>
      <c r="AE3070" s="173">
        <f t="shared" si="617"/>
        <v>0</v>
      </c>
      <c r="AF3070" s="173" t="str">
        <f>IF(AND(COUNTIFS($J$18:J3070,J3070)=1,AE3070=1),1,"")</f>
        <v/>
      </c>
      <c r="AG3070" s="173" t="str">
        <f>IF(C3070="","",IF(AND(COUNTIFS($J$18:J3070,J3070)=1,C3070&lt;&gt;""),1,""))</f>
        <v/>
      </c>
      <c r="AH3070" s="173" t="str">
        <f>IF(G3070="","",IF(AND(COUNTIFS($J$18:J3070,J3070)=1,G3070&lt;&gt;""),1,""))</f>
        <v/>
      </c>
      <c r="AI3070" s="28">
        <f t="shared" si="618"/>
        <v>25380121.402654864</v>
      </c>
      <c r="AJ3070" s="28">
        <f t="shared" si="619"/>
        <v>3850343.1237796475</v>
      </c>
      <c r="AK3070" s="29">
        <f t="shared" si="620"/>
        <v>0.15170704121915216</v>
      </c>
      <c r="AL3070" s="25"/>
      <c r="AM3070" s="25"/>
      <c r="AN3070" s="25"/>
      <c r="AO3070" s="25"/>
      <c r="AP3070" s="45" t="str">
        <f t="shared" si="621"/>
        <v>202112</v>
      </c>
      <c r="AQ3070" s="45" t="str">
        <f t="shared" si="622"/>
        <v>202112RMB</v>
      </c>
    </row>
    <row r="3071" spans="1:43" s="15" customFormat="1">
      <c r="A3071" s="16" t="s">
        <v>40</v>
      </c>
      <c r="B3071" s="172">
        <v>2021</v>
      </c>
      <c r="C3071" s="172">
        <v>11</v>
      </c>
      <c r="D3071" s="57" t="str">
        <f t="shared" si="612"/>
        <v>Q3</v>
      </c>
      <c r="E3071" s="16" t="s">
        <v>40</v>
      </c>
      <c r="F3071" s="172">
        <v>2021</v>
      </c>
      <c r="G3071" s="172">
        <v>12</v>
      </c>
      <c r="H3071" s="175"/>
      <c r="I3071" s="57" t="str">
        <f t="shared" si="613"/>
        <v>Q3</v>
      </c>
      <c r="J3071" s="175" t="s">
        <v>2921</v>
      </c>
      <c r="K3071" s="175" t="s">
        <v>2922</v>
      </c>
      <c r="L3071" s="25" t="s">
        <v>2905</v>
      </c>
      <c r="M3071" s="16" t="s">
        <v>354</v>
      </c>
      <c r="N3071" s="16">
        <v>1</v>
      </c>
      <c r="O3071" s="16"/>
      <c r="P3071" s="57" t="str">
        <f t="shared" si="614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2799</v>
      </c>
      <c r="W3071" s="16" t="s">
        <v>2444</v>
      </c>
      <c r="X3071" s="34">
        <v>282000</v>
      </c>
      <c r="Y3071" s="178" t="str">
        <f t="shared" si="623"/>
        <v>1</v>
      </c>
      <c r="Z3071" s="26">
        <f t="shared" si="611"/>
        <v>282000</v>
      </c>
      <c r="AA3071" s="16">
        <v>1</v>
      </c>
      <c r="AB3071" s="35">
        <f t="shared" si="615"/>
        <v>282000</v>
      </c>
      <c r="AC3071" s="27">
        <f t="shared" si="616"/>
        <v>126928.2</v>
      </c>
      <c r="AD3071" s="174">
        <v>0.4501</v>
      </c>
      <c r="AE3071" s="173">
        <f t="shared" si="617"/>
        <v>0</v>
      </c>
      <c r="AF3071" s="173" t="str">
        <f>IF(AND(COUNTIFS($J$18:J3071,J3071)=1,AE3071=1),1,"")</f>
        <v/>
      </c>
      <c r="AG3071" s="173">
        <f>IF(C3071="","",IF(AND(COUNTIFS($J$18:J3071,J3071)=1,C3071&lt;&gt;""),1,""))</f>
        <v>1</v>
      </c>
      <c r="AH3071" s="173">
        <f>IF(G3071="","",IF(AND(COUNTIFS($J$18:J3071,J3071)=1,G3071&lt;&gt;""),1,""))</f>
        <v>1</v>
      </c>
      <c r="AI3071" s="28">
        <f t="shared" si="618"/>
        <v>25380121.402654864</v>
      </c>
      <c r="AJ3071" s="28">
        <f t="shared" si="619"/>
        <v>3850343.1237796475</v>
      </c>
      <c r="AK3071" s="29">
        <f t="shared" si="620"/>
        <v>0.15170704121915216</v>
      </c>
      <c r="AL3071" s="25"/>
      <c r="AM3071" s="25"/>
      <c r="AN3071" s="25"/>
      <c r="AO3071" s="25"/>
      <c r="AP3071" s="45" t="str">
        <f t="shared" si="621"/>
        <v>202112</v>
      </c>
      <c r="AQ3071" s="45" t="str">
        <f t="shared" si="622"/>
        <v>202112HKD</v>
      </c>
    </row>
    <row r="3072" spans="1:43" s="15" customFormat="1">
      <c r="A3072" s="16" t="s">
        <v>40</v>
      </c>
      <c r="B3072" s="172">
        <v>2021</v>
      </c>
      <c r="C3072" s="172">
        <v>11</v>
      </c>
      <c r="D3072" s="57" t="str">
        <f t="shared" si="612"/>
        <v>Q3</v>
      </c>
      <c r="E3072" s="16" t="s">
        <v>40</v>
      </c>
      <c r="F3072" s="172">
        <v>2022</v>
      </c>
      <c r="G3072" s="172">
        <v>1</v>
      </c>
      <c r="H3072" s="175"/>
      <c r="I3072" s="57" t="str">
        <f t="shared" si="613"/>
        <v>Q4</v>
      </c>
      <c r="J3072" s="175" t="s">
        <v>2923</v>
      </c>
      <c r="K3072" s="175" t="s">
        <v>2924</v>
      </c>
      <c r="L3072" s="25" t="s">
        <v>2925</v>
      </c>
      <c r="M3072" s="16" t="s">
        <v>2545</v>
      </c>
      <c r="N3072" s="16">
        <v>1</v>
      </c>
      <c r="O3072" s="16"/>
      <c r="P3072" s="57" t="str">
        <f t="shared" si="614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78" t="str">
        <f t="shared" si="623"/>
        <v>1.13</v>
      </c>
      <c r="Z3072" s="26">
        <f t="shared" si="611"/>
        <v>325000</v>
      </c>
      <c r="AA3072" s="16">
        <v>1.22</v>
      </c>
      <c r="AB3072" s="35">
        <f t="shared" si="615"/>
        <v>350884.95575221238</v>
      </c>
      <c r="AC3072" s="27">
        <f t="shared" si="616"/>
        <v>62387.345132743365</v>
      </c>
      <c r="AD3072" s="174">
        <v>0.17780000000000001</v>
      </c>
      <c r="AE3072" s="173">
        <f t="shared" si="617"/>
        <v>1</v>
      </c>
      <c r="AF3072" s="173">
        <f>IF(AND(COUNTIFS($J$18:J3072,J3072)=1,AE3072=1),1,"")</f>
        <v>1</v>
      </c>
      <c r="AG3072" s="173">
        <f>IF(C3072="","",IF(AND(COUNTIFS($J$18:J3072,J3072)=1,C3072&lt;&gt;""),1,""))</f>
        <v>1</v>
      </c>
      <c r="AH3072" s="173">
        <f>IF(G3072="","",IF(AND(COUNTIFS($J$18:J3072,J3072)=1,G3072&lt;&gt;""),1,""))</f>
        <v>1</v>
      </c>
      <c r="AI3072" s="28">
        <f t="shared" si="618"/>
        <v>26407088.359292038</v>
      </c>
      <c r="AJ3072" s="28">
        <f t="shared" si="619"/>
        <v>3424510.6998470803</v>
      </c>
      <c r="AK3072" s="29">
        <f t="shared" si="620"/>
        <v>0.12968149510667559</v>
      </c>
      <c r="AL3072" s="25"/>
      <c r="AM3072" s="25"/>
      <c r="AN3072" s="25"/>
      <c r="AO3072" s="25"/>
      <c r="AP3072" s="45" t="str">
        <f t="shared" si="621"/>
        <v>20221</v>
      </c>
      <c r="AQ3072" s="45" t="str">
        <f t="shared" si="622"/>
        <v>20221RMB</v>
      </c>
    </row>
    <row r="3073" spans="1:43" s="15" customFormat="1">
      <c r="A3073" s="16" t="s">
        <v>40</v>
      </c>
      <c r="B3073" s="172">
        <v>2021</v>
      </c>
      <c r="C3073" s="172">
        <v>11</v>
      </c>
      <c r="D3073" s="57" t="str">
        <f t="shared" si="612"/>
        <v>Q3</v>
      </c>
      <c r="E3073" s="16" t="s">
        <v>40</v>
      </c>
      <c r="F3073" s="172">
        <v>2022</v>
      </c>
      <c r="G3073" s="172">
        <v>1</v>
      </c>
      <c r="H3073" s="175"/>
      <c r="I3073" s="57" t="str">
        <f t="shared" si="613"/>
        <v>Q4</v>
      </c>
      <c r="J3073" s="175" t="s">
        <v>1852</v>
      </c>
      <c r="K3073" s="175" t="s">
        <v>1229</v>
      </c>
      <c r="L3073" s="25" t="s">
        <v>2725</v>
      </c>
      <c r="M3073" s="16" t="s">
        <v>47</v>
      </c>
      <c r="N3073" s="16">
        <v>1</v>
      </c>
      <c r="O3073" s="16"/>
      <c r="P3073" s="57" t="str">
        <f t="shared" si="614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78" t="str">
        <f t="shared" ref="Y3073:Y3088" si="624">IF(W3073="RMB","1.13", "1")</f>
        <v>1.13</v>
      </c>
      <c r="Z3073" s="26">
        <f t="shared" si="611"/>
        <v>465000</v>
      </c>
      <c r="AA3073" s="16">
        <v>1.22</v>
      </c>
      <c r="AB3073" s="35">
        <f t="shared" si="615"/>
        <v>502035.39823008853</v>
      </c>
      <c r="AC3073" s="27">
        <f t="shared" si="616"/>
        <v>117275.46902654869</v>
      </c>
      <c r="AD3073" s="174">
        <v>0.2336</v>
      </c>
      <c r="AE3073" s="173">
        <f t="shared" si="617"/>
        <v>0</v>
      </c>
      <c r="AF3073" s="173" t="str">
        <f>IF(AND(COUNTIFS($J$18:J3073,J3073)=1,AE3073=1),1,"")</f>
        <v/>
      </c>
      <c r="AG3073" s="173" t="str">
        <f>IF(C3073="","",IF(AND(COUNTIFS($J$18:J3073,J3073)=1,C3073&lt;&gt;""),1,""))</f>
        <v/>
      </c>
      <c r="AH3073" s="173" t="str">
        <f>IF(G3073="","",IF(AND(COUNTIFS($J$18:J3073,J3073)=1,G3073&lt;&gt;""),1,""))</f>
        <v/>
      </c>
      <c r="AI3073" s="28">
        <f t="shared" si="618"/>
        <v>26407088.359292038</v>
      </c>
      <c r="AJ3073" s="28">
        <f t="shared" si="619"/>
        <v>3424510.6998470803</v>
      </c>
      <c r="AK3073" s="29">
        <f t="shared" si="620"/>
        <v>0.12968149510667559</v>
      </c>
      <c r="AL3073" s="25"/>
      <c r="AM3073" s="25"/>
      <c r="AN3073" s="25"/>
      <c r="AO3073" s="25"/>
      <c r="AP3073" s="45" t="str">
        <f t="shared" si="621"/>
        <v>20221</v>
      </c>
      <c r="AQ3073" s="45" t="str">
        <f t="shared" si="622"/>
        <v>20221RMB</v>
      </c>
    </row>
    <row r="3074" spans="1:43" s="15" customFormat="1">
      <c r="A3074" s="16" t="s">
        <v>40</v>
      </c>
      <c r="B3074" s="172">
        <v>2021</v>
      </c>
      <c r="C3074" s="172">
        <v>11</v>
      </c>
      <c r="D3074" s="57" t="str">
        <f t="shared" si="612"/>
        <v>Q3</v>
      </c>
      <c r="E3074" s="16" t="s">
        <v>40</v>
      </c>
      <c r="F3074" s="172">
        <v>2022</v>
      </c>
      <c r="G3074" s="172">
        <v>1</v>
      </c>
      <c r="H3074" s="175"/>
      <c r="I3074" s="57" t="str">
        <f t="shared" si="613"/>
        <v>Q4</v>
      </c>
      <c r="J3074" s="175" t="s">
        <v>1852</v>
      </c>
      <c r="K3074" s="175" t="s">
        <v>1229</v>
      </c>
      <c r="L3074" s="25" t="s">
        <v>2547</v>
      </c>
      <c r="M3074" s="16" t="s">
        <v>2545</v>
      </c>
      <c r="N3074" s="16">
        <v>1</v>
      </c>
      <c r="O3074" s="16"/>
      <c r="P3074" s="57" t="str">
        <f t="shared" si="614"/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78" t="str">
        <f t="shared" si="624"/>
        <v>1.13</v>
      </c>
      <c r="Z3074" s="26">
        <f t="shared" si="611"/>
        <v>360000</v>
      </c>
      <c r="AA3074" s="16">
        <v>1.22</v>
      </c>
      <c r="AB3074" s="35">
        <f t="shared" si="615"/>
        <v>388672.56637168146</v>
      </c>
      <c r="AC3074" s="27">
        <f t="shared" si="616"/>
        <v>90793.911504424788</v>
      </c>
      <c r="AD3074" s="174">
        <v>0.2336</v>
      </c>
      <c r="AE3074" s="173">
        <f t="shared" si="617"/>
        <v>0</v>
      </c>
      <c r="AF3074" s="173" t="str">
        <f>IF(AND(COUNTIFS($J$18:J3074,J3074)=1,AE3074=1),1,"")</f>
        <v/>
      </c>
      <c r="AG3074" s="173" t="str">
        <f>IF(C3074="","",IF(AND(COUNTIFS($J$18:J3074,J3074)=1,C3074&lt;&gt;""),1,""))</f>
        <v/>
      </c>
      <c r="AH3074" s="173" t="str">
        <f>IF(G3074="","",IF(AND(COUNTIFS($J$18:J3074,J3074)=1,G3074&lt;&gt;""),1,""))</f>
        <v/>
      </c>
      <c r="AI3074" s="28">
        <f t="shared" si="618"/>
        <v>26407088.359292038</v>
      </c>
      <c r="AJ3074" s="28">
        <f t="shared" si="619"/>
        <v>3424510.6998470803</v>
      </c>
      <c r="AK3074" s="29">
        <f t="shared" si="620"/>
        <v>0.12968149510667559</v>
      </c>
      <c r="AL3074" s="25"/>
      <c r="AM3074" s="25"/>
      <c r="AN3074" s="25"/>
      <c r="AO3074" s="25"/>
      <c r="AP3074" s="45" t="str">
        <f t="shared" si="621"/>
        <v>20221</v>
      </c>
      <c r="AQ3074" s="45" t="str">
        <f t="shared" si="622"/>
        <v>20221RMB</v>
      </c>
    </row>
    <row r="3075" spans="1:43" s="15" customFormat="1">
      <c r="A3075" s="16" t="s">
        <v>40</v>
      </c>
      <c r="B3075" s="172">
        <v>2021</v>
      </c>
      <c r="C3075" s="172">
        <v>11</v>
      </c>
      <c r="D3075" s="57" t="str">
        <f t="shared" si="612"/>
        <v>Q3</v>
      </c>
      <c r="E3075" s="16" t="s">
        <v>40</v>
      </c>
      <c r="F3075" s="172">
        <v>2022</v>
      </c>
      <c r="G3075" s="172">
        <v>2</v>
      </c>
      <c r="H3075" s="175"/>
      <c r="I3075" s="57" t="str">
        <f t="shared" si="613"/>
        <v>Q4</v>
      </c>
      <c r="J3075" s="175" t="s">
        <v>1901</v>
      </c>
      <c r="K3075" s="175" t="s">
        <v>54</v>
      </c>
      <c r="L3075" s="25" t="s">
        <v>2563</v>
      </c>
      <c r="M3075" s="16" t="s">
        <v>47</v>
      </c>
      <c r="N3075" s="16">
        <v>1</v>
      </c>
      <c r="O3075" s="16"/>
      <c r="P3075" s="57" t="str">
        <f t="shared" si="614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78" t="str">
        <f t="shared" si="624"/>
        <v>1.13</v>
      </c>
      <c r="Z3075" s="26">
        <f t="shared" si="611"/>
        <v>670000</v>
      </c>
      <c r="AA3075" s="16">
        <v>1.22</v>
      </c>
      <c r="AB3075" s="35">
        <f t="shared" si="615"/>
        <v>723362.83185840712</v>
      </c>
      <c r="AC3075" s="27">
        <f t="shared" si="616"/>
        <v>129192.60176991152</v>
      </c>
      <c r="AD3075" s="174">
        <v>0.17860000000000001</v>
      </c>
      <c r="AE3075" s="173">
        <f t="shared" si="617"/>
        <v>0</v>
      </c>
      <c r="AF3075" s="173" t="str">
        <f>IF(AND(COUNTIFS($J$18:J3075,J3075)=1,AE3075=1),1,"")</f>
        <v/>
      </c>
      <c r="AG3075" s="173" t="str">
        <f>IF(C3075="","",IF(AND(COUNTIFS($J$18:J3075,J3075)=1,C3075&lt;&gt;""),1,""))</f>
        <v/>
      </c>
      <c r="AH3075" s="173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2">
        <v>2021</v>
      </c>
      <c r="C3076" s="172">
        <v>11</v>
      </c>
      <c r="D3076" s="57" t="str">
        <f t="shared" si="612"/>
        <v>Q3</v>
      </c>
      <c r="E3076" s="16" t="s">
        <v>40</v>
      </c>
      <c r="F3076" s="172">
        <v>2022</v>
      </c>
      <c r="G3076" s="172">
        <v>2</v>
      </c>
      <c r="H3076" s="175"/>
      <c r="I3076" s="57" t="str">
        <f t="shared" si="613"/>
        <v>Q4</v>
      </c>
      <c r="J3076" s="175" t="s">
        <v>1901</v>
      </c>
      <c r="K3076" s="175" t="s">
        <v>54</v>
      </c>
      <c r="L3076" s="25" t="s">
        <v>2563</v>
      </c>
      <c r="M3076" s="16" t="s">
        <v>47</v>
      </c>
      <c r="N3076" s="16">
        <v>1</v>
      </c>
      <c r="O3076" s="16"/>
      <c r="P3076" s="57" t="str">
        <f t="shared" si="614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78" t="str">
        <f t="shared" si="624"/>
        <v>1.13</v>
      </c>
      <c r="Z3076" s="26">
        <f t="shared" si="611"/>
        <v>670000</v>
      </c>
      <c r="AA3076" s="16">
        <v>1.22</v>
      </c>
      <c r="AB3076" s="35">
        <f t="shared" si="615"/>
        <v>723362.83185840712</v>
      </c>
      <c r="AC3076" s="27">
        <f t="shared" si="616"/>
        <v>129192.60176991152</v>
      </c>
      <c r="AD3076" s="174">
        <v>0.17860000000000001</v>
      </c>
      <c r="AE3076" s="173">
        <f t="shared" si="617"/>
        <v>0</v>
      </c>
      <c r="AF3076" s="173" t="str">
        <f>IF(AND(COUNTIFS($J$18:J3076,J3076)=1,AE3076=1),1,"")</f>
        <v/>
      </c>
      <c r="AG3076" s="173" t="str">
        <f>IF(C3076="","",IF(AND(COUNTIFS($J$18:J3076,J3076)=1,C3076&lt;&gt;""),1,""))</f>
        <v/>
      </c>
      <c r="AH3076" s="173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2">
        <v>2021</v>
      </c>
      <c r="C3077" s="172">
        <v>11</v>
      </c>
      <c r="D3077" s="57" t="str">
        <f t="shared" si="612"/>
        <v>Q3</v>
      </c>
      <c r="E3077" s="16" t="s">
        <v>40</v>
      </c>
      <c r="F3077" s="172">
        <v>2022</v>
      </c>
      <c r="G3077" s="172">
        <v>2</v>
      </c>
      <c r="H3077" s="175"/>
      <c r="I3077" s="57" t="str">
        <f t="shared" si="613"/>
        <v>Q4</v>
      </c>
      <c r="J3077" s="175" t="s">
        <v>1901</v>
      </c>
      <c r="K3077" s="175" t="s">
        <v>54</v>
      </c>
      <c r="L3077" s="25" t="s">
        <v>2776</v>
      </c>
      <c r="M3077" s="16" t="s">
        <v>2777</v>
      </c>
      <c r="N3077" s="16">
        <v>1</v>
      </c>
      <c r="O3077" s="16"/>
      <c r="P3077" s="57" t="str">
        <f t="shared" si="614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78" t="str">
        <f t="shared" si="624"/>
        <v>1.13</v>
      </c>
      <c r="Z3077" s="26">
        <f t="shared" si="611"/>
        <v>426550</v>
      </c>
      <c r="AA3077" s="16">
        <v>1.22</v>
      </c>
      <c r="AB3077" s="35">
        <f t="shared" si="615"/>
        <v>460523.00884955761</v>
      </c>
      <c r="AC3077" s="27">
        <f t="shared" si="616"/>
        <v>113012.34637168144</v>
      </c>
      <c r="AD3077" s="174">
        <v>0.24540000000000001</v>
      </c>
      <c r="AE3077" s="173">
        <f t="shared" si="617"/>
        <v>0</v>
      </c>
      <c r="AF3077" s="173" t="str">
        <f>IF(AND(COUNTIFS($J$18:J3077,J3077)=1,AE3077=1),1,"")</f>
        <v/>
      </c>
      <c r="AG3077" s="173" t="str">
        <f>IF(C3077="","",IF(AND(COUNTIFS($J$18:J3077,J3077)=1,C3077&lt;&gt;""),1,""))</f>
        <v/>
      </c>
      <c r="AH3077" s="173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2">
        <v>2021</v>
      </c>
      <c r="C3078" s="172">
        <v>11</v>
      </c>
      <c r="D3078" s="57" t="str">
        <f t="shared" si="612"/>
        <v>Q3</v>
      </c>
      <c r="E3078" s="16" t="s">
        <v>40</v>
      </c>
      <c r="F3078" s="172">
        <v>2022</v>
      </c>
      <c r="G3078" s="172">
        <v>2</v>
      </c>
      <c r="H3078" s="175"/>
      <c r="I3078" s="57" t="str">
        <f t="shared" si="613"/>
        <v>Q4</v>
      </c>
      <c r="J3078" s="175" t="s">
        <v>1901</v>
      </c>
      <c r="K3078" s="175" t="s">
        <v>54</v>
      </c>
      <c r="L3078" s="25" t="s">
        <v>2776</v>
      </c>
      <c r="M3078" s="16" t="s">
        <v>2777</v>
      </c>
      <c r="N3078" s="16">
        <v>1</v>
      </c>
      <c r="O3078" s="16"/>
      <c r="P3078" s="57" t="str">
        <f t="shared" si="614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78" t="str">
        <f t="shared" si="624"/>
        <v>1.13</v>
      </c>
      <c r="Z3078" s="26">
        <f t="shared" ref="Z3078:Z3141" si="625">IF(X3078="","",X3078*MAX(O3078,N3078))</f>
        <v>426550</v>
      </c>
      <c r="AA3078" s="16">
        <v>1.22</v>
      </c>
      <c r="AB3078" s="35">
        <f t="shared" si="615"/>
        <v>460523.00884955761</v>
      </c>
      <c r="AC3078" s="27">
        <f t="shared" si="616"/>
        <v>113012.34637168144</v>
      </c>
      <c r="AD3078" s="174">
        <v>0.24540000000000001</v>
      </c>
      <c r="AE3078" s="173">
        <f t="shared" si="617"/>
        <v>0</v>
      </c>
      <c r="AF3078" s="173" t="str">
        <f>IF(AND(COUNTIFS($J$18:J3078,J3078)=1,AE3078=1),1,"")</f>
        <v/>
      </c>
      <c r="AG3078" s="173" t="str">
        <f>IF(C3078="","",IF(AND(COUNTIFS($J$18:J3078,J3078)=1,C3078&lt;&gt;""),1,""))</f>
        <v/>
      </c>
      <c r="AH3078" s="173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2">
        <v>2021</v>
      </c>
      <c r="C3079" s="172">
        <v>11</v>
      </c>
      <c r="D3079" s="57" t="str">
        <f t="shared" si="612"/>
        <v>Q3</v>
      </c>
      <c r="E3079" s="16" t="s">
        <v>40</v>
      </c>
      <c r="F3079" s="172">
        <v>2022</v>
      </c>
      <c r="G3079" s="172">
        <v>2</v>
      </c>
      <c r="H3079" s="175"/>
      <c r="I3079" s="57" t="str">
        <f t="shared" si="613"/>
        <v>Q4</v>
      </c>
      <c r="J3079" s="175" t="s">
        <v>1901</v>
      </c>
      <c r="K3079" s="175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4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78" t="str">
        <f t="shared" si="624"/>
        <v>1.13</v>
      </c>
      <c r="Z3079" s="26">
        <f t="shared" si="625"/>
        <v>25650</v>
      </c>
      <c r="AA3079" s="16">
        <v>1.22</v>
      </c>
      <c r="AB3079" s="35">
        <f t="shared" si="615"/>
        <v>27692.920353982303</v>
      </c>
      <c r="AC3079" s="27">
        <f t="shared" si="616"/>
        <v>4945.95557522124</v>
      </c>
      <c r="AD3079" s="174">
        <v>0.17860000000000001</v>
      </c>
      <c r="AE3079" s="173">
        <f t="shared" si="617"/>
        <v>0</v>
      </c>
      <c r="AF3079" s="173" t="str">
        <f>IF(AND(COUNTIFS($J$18:J3079,J3079)=1,AE3079=1),1,"")</f>
        <v/>
      </c>
      <c r="AG3079" s="173" t="str">
        <f>IF(C3079="","",IF(AND(COUNTIFS($J$18:J3079,J3079)=1,C3079&lt;&gt;""),1,""))</f>
        <v/>
      </c>
      <c r="AH3079" s="173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2">
        <v>2021</v>
      </c>
      <c r="C3080" s="172">
        <v>11</v>
      </c>
      <c r="D3080" s="57" t="str">
        <f t="shared" si="612"/>
        <v>Q3</v>
      </c>
      <c r="E3080" s="16" t="s">
        <v>40</v>
      </c>
      <c r="F3080" s="172">
        <v>2022</v>
      </c>
      <c r="G3080" s="172">
        <v>2</v>
      </c>
      <c r="H3080" s="175"/>
      <c r="I3080" s="57" t="str">
        <f t="shared" si="613"/>
        <v>Q4</v>
      </c>
      <c r="J3080" s="175" t="s">
        <v>1901</v>
      </c>
      <c r="K3080" s="175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4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78" t="str">
        <f t="shared" si="624"/>
        <v>1.13</v>
      </c>
      <c r="Z3080" s="26">
        <f t="shared" si="625"/>
        <v>25650</v>
      </c>
      <c r="AA3080" s="16">
        <v>1.22</v>
      </c>
      <c r="AB3080" s="35">
        <f t="shared" si="615"/>
        <v>27692.920353982303</v>
      </c>
      <c r="AC3080" s="27">
        <f t="shared" si="616"/>
        <v>4945.95557522124</v>
      </c>
      <c r="AD3080" s="174">
        <v>0.17860000000000001</v>
      </c>
      <c r="AE3080" s="173">
        <f t="shared" si="617"/>
        <v>0</v>
      </c>
      <c r="AF3080" s="173" t="str">
        <f>IF(AND(COUNTIFS($J$18:J3080,J3080)=1,AE3080=1),1,"")</f>
        <v/>
      </c>
      <c r="AG3080" s="173" t="str">
        <f>IF(C3080="","",IF(AND(COUNTIFS($J$18:J3080,J3080)=1,C3080&lt;&gt;""),1,""))</f>
        <v/>
      </c>
      <c r="AH3080" s="173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2">
        <v>2021</v>
      </c>
      <c r="C3081" s="172">
        <v>11</v>
      </c>
      <c r="D3081" s="57" t="str">
        <f t="shared" si="612"/>
        <v>Q3</v>
      </c>
      <c r="E3081" s="16" t="s">
        <v>40</v>
      </c>
      <c r="F3081" s="172">
        <v>2022</v>
      </c>
      <c r="G3081" s="172">
        <v>2</v>
      </c>
      <c r="H3081" s="175"/>
      <c r="I3081" s="57" t="str">
        <f t="shared" si="613"/>
        <v>Q4</v>
      </c>
      <c r="J3081" s="175" t="s">
        <v>1901</v>
      </c>
      <c r="K3081" s="175" t="s">
        <v>54</v>
      </c>
      <c r="L3081" s="25" t="s">
        <v>2926</v>
      </c>
      <c r="M3081" s="16" t="s">
        <v>354</v>
      </c>
      <c r="N3081" s="16">
        <v>1</v>
      </c>
      <c r="O3081" s="16"/>
      <c r="P3081" s="57" t="str">
        <f t="shared" si="614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78" t="str">
        <f t="shared" si="624"/>
        <v>1.13</v>
      </c>
      <c r="Z3081" s="26">
        <f t="shared" si="625"/>
        <v>55100</v>
      </c>
      <c r="AA3081" s="16">
        <v>1.22</v>
      </c>
      <c r="AB3081" s="35">
        <f t="shared" si="615"/>
        <v>59488.495575221241</v>
      </c>
      <c r="AC3081" s="27">
        <f t="shared" si="616"/>
        <v>10624.645309734515</v>
      </c>
      <c r="AD3081" s="174">
        <v>0.17860000000000001</v>
      </c>
      <c r="AE3081" s="173">
        <f t="shared" si="617"/>
        <v>0</v>
      </c>
      <c r="AF3081" s="173" t="str">
        <f>IF(AND(COUNTIFS($J$18:J3081,J3081)=1,AE3081=1),1,"")</f>
        <v/>
      </c>
      <c r="AG3081" s="173" t="str">
        <f>IF(C3081="","",IF(AND(COUNTIFS($J$18:J3081,J3081)=1,C3081&lt;&gt;""),1,""))</f>
        <v/>
      </c>
      <c r="AH3081" s="173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2">
        <v>2021</v>
      </c>
      <c r="C3082" s="172">
        <v>11</v>
      </c>
      <c r="D3082" s="57" t="str">
        <f t="shared" si="612"/>
        <v>Q3</v>
      </c>
      <c r="E3082" s="16" t="s">
        <v>40</v>
      </c>
      <c r="F3082" s="172">
        <v>2022</v>
      </c>
      <c r="G3082" s="172">
        <v>2</v>
      </c>
      <c r="H3082" s="175"/>
      <c r="I3082" s="57" t="str">
        <f t="shared" si="613"/>
        <v>Q4</v>
      </c>
      <c r="J3082" s="175" t="s">
        <v>1901</v>
      </c>
      <c r="K3082" s="175" t="s">
        <v>54</v>
      </c>
      <c r="L3082" s="25" t="s">
        <v>2926</v>
      </c>
      <c r="M3082" s="16" t="s">
        <v>354</v>
      </c>
      <c r="N3082" s="16">
        <v>1</v>
      </c>
      <c r="O3082" s="16"/>
      <c r="P3082" s="57" t="str">
        <f t="shared" si="614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78" t="str">
        <f t="shared" si="624"/>
        <v>1.13</v>
      </c>
      <c r="Z3082" s="26">
        <f t="shared" si="625"/>
        <v>55100</v>
      </c>
      <c r="AA3082" s="16">
        <v>1.22</v>
      </c>
      <c r="AB3082" s="35">
        <f t="shared" si="615"/>
        <v>59488.495575221241</v>
      </c>
      <c r="AC3082" s="27">
        <f t="shared" si="616"/>
        <v>10624.645309734515</v>
      </c>
      <c r="AD3082" s="174">
        <v>0.17860000000000001</v>
      </c>
      <c r="AE3082" s="173">
        <f t="shared" si="617"/>
        <v>0</v>
      </c>
      <c r="AF3082" s="173" t="str">
        <f>IF(AND(COUNTIFS($J$18:J3082,J3082)=1,AE3082=1),1,"")</f>
        <v/>
      </c>
      <c r="AG3082" s="173" t="str">
        <f>IF(C3082="","",IF(AND(COUNTIFS($J$18:J3082,J3082)=1,C3082&lt;&gt;""),1,""))</f>
        <v/>
      </c>
      <c r="AH3082" s="173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2">
        <v>2021</v>
      </c>
      <c r="C3083" s="172">
        <v>11</v>
      </c>
      <c r="D3083" s="57" t="str">
        <f t="shared" si="612"/>
        <v>Q3</v>
      </c>
      <c r="E3083" s="16" t="s">
        <v>40</v>
      </c>
      <c r="F3083" s="172">
        <v>2022</v>
      </c>
      <c r="G3083" s="172">
        <v>2</v>
      </c>
      <c r="H3083" s="175"/>
      <c r="I3083" s="57" t="str">
        <f t="shared" si="613"/>
        <v>Q4</v>
      </c>
      <c r="J3083" s="175" t="s">
        <v>1901</v>
      </c>
      <c r="K3083" s="175" t="s">
        <v>54</v>
      </c>
      <c r="L3083" s="25" t="s">
        <v>2927</v>
      </c>
      <c r="M3083" s="16" t="s">
        <v>354</v>
      </c>
      <c r="N3083" s="16">
        <v>1</v>
      </c>
      <c r="O3083" s="16"/>
      <c r="P3083" s="57" t="str">
        <f t="shared" si="614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78" t="str">
        <f t="shared" si="624"/>
        <v>1.13</v>
      </c>
      <c r="Z3083" s="26">
        <f t="shared" si="625"/>
        <v>47500</v>
      </c>
      <c r="AA3083" s="16">
        <v>1.22</v>
      </c>
      <c r="AB3083" s="35">
        <f t="shared" si="615"/>
        <v>51283.185840707964</v>
      </c>
      <c r="AC3083" s="27">
        <f t="shared" si="616"/>
        <v>9159.1769911504434</v>
      </c>
      <c r="AD3083" s="174">
        <v>0.17860000000000001</v>
      </c>
      <c r="AE3083" s="173">
        <f t="shared" si="617"/>
        <v>0</v>
      </c>
      <c r="AF3083" s="173" t="str">
        <f>IF(AND(COUNTIFS($J$18:J3083,J3083)=1,AE3083=1),1,"")</f>
        <v/>
      </c>
      <c r="AG3083" s="173" t="str">
        <f>IF(C3083="","",IF(AND(COUNTIFS($J$18:J3083,J3083)=1,C3083&lt;&gt;""),1,""))</f>
        <v/>
      </c>
      <c r="AH3083" s="173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2">
        <v>2021</v>
      </c>
      <c r="C3084" s="172">
        <v>11</v>
      </c>
      <c r="D3084" s="57" t="str">
        <f t="shared" si="612"/>
        <v>Q3</v>
      </c>
      <c r="E3084" s="16" t="s">
        <v>40</v>
      </c>
      <c r="F3084" s="172">
        <v>2022</v>
      </c>
      <c r="G3084" s="172">
        <v>2</v>
      </c>
      <c r="H3084" s="175"/>
      <c r="I3084" s="57" t="str">
        <f t="shared" si="613"/>
        <v>Q4</v>
      </c>
      <c r="J3084" s="175" t="s">
        <v>1901</v>
      </c>
      <c r="K3084" s="175" t="s">
        <v>54</v>
      </c>
      <c r="L3084" s="25" t="s">
        <v>2927</v>
      </c>
      <c r="M3084" s="16" t="s">
        <v>354</v>
      </c>
      <c r="N3084" s="16">
        <v>1</v>
      </c>
      <c r="O3084" s="16"/>
      <c r="P3084" s="57" t="str">
        <f t="shared" si="614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78" t="str">
        <f t="shared" si="624"/>
        <v>1.13</v>
      </c>
      <c r="Z3084" s="26">
        <f t="shared" si="625"/>
        <v>47500</v>
      </c>
      <c r="AA3084" s="16">
        <v>1.22</v>
      </c>
      <c r="AB3084" s="35">
        <f t="shared" si="615"/>
        <v>51283.185840707964</v>
      </c>
      <c r="AC3084" s="27">
        <f t="shared" si="616"/>
        <v>9159.1769911504434</v>
      </c>
      <c r="AD3084" s="174">
        <v>0.17860000000000001</v>
      </c>
      <c r="AE3084" s="173">
        <f t="shared" si="617"/>
        <v>0</v>
      </c>
      <c r="AF3084" s="173" t="str">
        <f>IF(AND(COUNTIFS($J$18:J3084,J3084)=1,AE3084=1),1,"")</f>
        <v/>
      </c>
      <c r="AG3084" s="173" t="str">
        <f>IF(C3084="","",IF(AND(COUNTIFS($J$18:J3084,J3084)=1,C3084&lt;&gt;""),1,""))</f>
        <v/>
      </c>
      <c r="AH3084" s="173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2">
        <v>2021</v>
      </c>
      <c r="C3085" s="172">
        <v>12</v>
      </c>
      <c r="D3085" s="57" t="str">
        <f t="shared" si="612"/>
        <v>Q3</v>
      </c>
      <c r="E3085" s="16" t="s">
        <v>40</v>
      </c>
      <c r="F3085" s="172">
        <v>2022</v>
      </c>
      <c r="G3085" s="172">
        <v>2</v>
      </c>
      <c r="H3085" s="175"/>
      <c r="I3085" s="57" t="str">
        <f t="shared" si="613"/>
        <v>Q4</v>
      </c>
      <c r="J3085" s="175" t="s">
        <v>2928</v>
      </c>
      <c r="K3085" s="175" t="s">
        <v>1398</v>
      </c>
      <c r="L3085" s="25" t="s">
        <v>2547</v>
      </c>
      <c r="M3085" s="16" t="s">
        <v>2545</v>
      </c>
      <c r="N3085" s="16">
        <v>1</v>
      </c>
      <c r="O3085" s="16"/>
      <c r="P3085" s="57" t="str">
        <f t="shared" si="614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78" t="str">
        <f t="shared" si="624"/>
        <v>1.13</v>
      </c>
      <c r="Z3085" s="26">
        <f t="shared" si="625"/>
        <v>406243</v>
      </c>
      <c r="AA3085" s="16">
        <v>1.22</v>
      </c>
      <c r="AB3085" s="35">
        <f t="shared" si="615"/>
        <v>438598.63716814166</v>
      </c>
      <c r="AC3085" s="27">
        <f t="shared" si="616"/>
        <v>81798.645831858419</v>
      </c>
      <c r="AD3085" s="174">
        <v>0.1865</v>
      </c>
      <c r="AE3085" s="173">
        <f t="shared" si="617"/>
        <v>0</v>
      </c>
      <c r="AF3085" s="173" t="str">
        <f>IF(AND(COUNTIFS($J$18:J3085,J3085)=1,AE3085=1),1,"")</f>
        <v/>
      </c>
      <c r="AG3085" s="173">
        <f>IF(C3085="","",IF(AND(COUNTIFS($J$18:J3085,J3085)=1,C3085&lt;&gt;""),1,""))</f>
        <v>1</v>
      </c>
      <c r="AH3085" s="173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2">
        <v>2021</v>
      </c>
      <c r="C3086" s="172">
        <v>9</v>
      </c>
      <c r="D3086" s="57" t="str">
        <f t="shared" si="612"/>
        <v>Q2</v>
      </c>
      <c r="E3086" s="16" t="s">
        <v>40</v>
      </c>
      <c r="F3086" s="172">
        <v>2022</v>
      </c>
      <c r="G3086" s="172">
        <v>2</v>
      </c>
      <c r="H3086" s="175"/>
      <c r="I3086" s="57" t="str">
        <f t="shared" si="613"/>
        <v>Q4</v>
      </c>
      <c r="J3086" s="175" t="s">
        <v>2929</v>
      </c>
      <c r="K3086" s="175" t="s">
        <v>2930</v>
      </c>
      <c r="L3086" s="25" t="s">
        <v>2782</v>
      </c>
      <c r="M3086" s="16" t="s">
        <v>2777</v>
      </c>
      <c r="N3086" s="16">
        <v>2</v>
      </c>
      <c r="O3086" s="16"/>
      <c r="P3086" s="57" t="str">
        <f t="shared" si="614"/>
        <v>MAIN UNIT</v>
      </c>
      <c r="Q3086" s="16" t="s">
        <v>56</v>
      </c>
      <c r="R3086" s="16" t="s">
        <v>1991</v>
      </c>
      <c r="S3086" s="16" t="s">
        <v>38</v>
      </c>
      <c r="T3086" s="16" t="s">
        <v>2931</v>
      </c>
      <c r="U3086" s="16" t="s">
        <v>137</v>
      </c>
      <c r="V3086" s="16" t="s">
        <v>2778</v>
      </c>
      <c r="W3086" s="16" t="s">
        <v>849</v>
      </c>
      <c r="X3086" s="34">
        <v>68000</v>
      </c>
      <c r="Y3086" s="178" t="str">
        <f t="shared" si="624"/>
        <v>1</v>
      </c>
      <c r="Z3086" s="26">
        <f t="shared" si="625"/>
        <v>136000</v>
      </c>
      <c r="AA3086" s="16">
        <v>7.8</v>
      </c>
      <c r="AB3086" s="35">
        <f t="shared" si="615"/>
        <v>1060800</v>
      </c>
      <c r="AC3086" s="27">
        <f t="shared" si="616"/>
        <v>106822.56</v>
      </c>
      <c r="AD3086" s="174">
        <v>0.1007</v>
      </c>
      <c r="AE3086" s="173">
        <f t="shared" si="617"/>
        <v>1</v>
      </c>
      <c r="AF3086" s="173">
        <f>IF(AND(COUNTIFS($J$18:J3086,J3086)=1,AE3086=1),1,"")</f>
        <v>1</v>
      </c>
      <c r="AG3086" s="173">
        <f>IF(C3086="","",IF(AND(COUNTIFS($J$18:J3086,J3086)=1,C3086&lt;&gt;""),1,""))</f>
        <v>1</v>
      </c>
      <c r="AH3086" s="173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2">
        <v>2021</v>
      </c>
      <c r="C3087" s="172">
        <v>12</v>
      </c>
      <c r="D3087" s="57" t="str">
        <f t="shared" si="612"/>
        <v>Q3</v>
      </c>
      <c r="E3087" s="16" t="s">
        <v>40</v>
      </c>
      <c r="F3087" s="172">
        <v>2022</v>
      </c>
      <c r="G3087" s="172">
        <v>3</v>
      </c>
      <c r="H3087" s="175"/>
      <c r="I3087" s="57" t="str">
        <f t="shared" si="613"/>
        <v>Q4</v>
      </c>
      <c r="J3087" s="175" t="s">
        <v>2932</v>
      </c>
      <c r="K3087" s="175" t="s">
        <v>2933</v>
      </c>
      <c r="L3087" s="25" t="s">
        <v>2901</v>
      </c>
      <c r="M3087" s="16" t="s">
        <v>2777</v>
      </c>
      <c r="N3087" s="16">
        <v>1</v>
      </c>
      <c r="O3087" s="16"/>
      <c r="P3087" s="57" t="str">
        <f t="shared" si="614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78" t="str">
        <f t="shared" si="624"/>
        <v>1.13</v>
      </c>
      <c r="Z3087" s="26">
        <f t="shared" si="625"/>
        <v>720000</v>
      </c>
      <c r="AA3087" s="16">
        <v>1.22</v>
      </c>
      <c r="AB3087" s="35">
        <f t="shared" si="615"/>
        <v>777345.13274336292</v>
      </c>
      <c r="AC3087" s="27">
        <f t="shared" si="616"/>
        <v>81232.566371681416</v>
      </c>
      <c r="AD3087" s="174">
        <v>0.1045</v>
      </c>
      <c r="AE3087" s="173">
        <f t="shared" si="617"/>
        <v>1</v>
      </c>
      <c r="AF3087" s="173">
        <f>IF(AND(COUNTIFS($J$18:J3087,J3087)=1,AE3087=1),1,"")</f>
        <v>1</v>
      </c>
      <c r="AG3087" s="173">
        <f>IF(C3087="","",IF(AND(COUNTIFS($J$18:J3087,J3087)=1,C3087&lt;&gt;""),1,""))</f>
        <v>1</v>
      </c>
      <c r="AH3087" s="173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2">
        <v>2021</v>
      </c>
      <c r="C3088" s="172">
        <v>12</v>
      </c>
      <c r="D3088" s="57" t="str">
        <f t="shared" si="612"/>
        <v>Q3</v>
      </c>
      <c r="E3088" s="16" t="s">
        <v>40</v>
      </c>
      <c r="F3088" s="172">
        <v>2022</v>
      </c>
      <c r="G3088" s="172">
        <v>3</v>
      </c>
      <c r="H3088" s="175"/>
      <c r="I3088" s="57" t="str">
        <f t="shared" si="613"/>
        <v>Q4</v>
      </c>
      <c r="J3088" s="175" t="s">
        <v>2932</v>
      </c>
      <c r="K3088" s="175" t="s">
        <v>2933</v>
      </c>
      <c r="L3088" s="25" t="s">
        <v>2901</v>
      </c>
      <c r="M3088" s="16" t="s">
        <v>2777</v>
      </c>
      <c r="N3088" s="16">
        <v>1</v>
      </c>
      <c r="O3088" s="16"/>
      <c r="P3088" s="57" t="str">
        <f t="shared" si="614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78" t="str">
        <f t="shared" si="624"/>
        <v>1.13</v>
      </c>
      <c r="Z3088" s="26">
        <f t="shared" si="625"/>
        <v>720000</v>
      </c>
      <c r="AA3088" s="16">
        <v>1.22</v>
      </c>
      <c r="AB3088" s="35">
        <f t="shared" si="615"/>
        <v>777345.13274336292</v>
      </c>
      <c r="AC3088" s="27">
        <f t="shared" si="616"/>
        <v>81232.566371681416</v>
      </c>
      <c r="AD3088" s="174">
        <v>0.1045</v>
      </c>
      <c r="AE3088" s="173">
        <f t="shared" si="617"/>
        <v>1</v>
      </c>
      <c r="AF3088" s="173" t="str">
        <f>IF(AND(COUNTIFS($J$18:J3088,J3088)=1,AE3088=1),1,"")</f>
        <v/>
      </c>
      <c r="AG3088" s="173" t="str">
        <f>IF(C3088="","",IF(AND(COUNTIFS($J$18:J3088,J3088)=1,C3088&lt;&gt;""),1,""))</f>
        <v/>
      </c>
      <c r="AH3088" s="173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2">
        <v>2021</v>
      </c>
      <c r="C3089" s="172">
        <v>9</v>
      </c>
      <c r="D3089" s="57" t="str">
        <f t="shared" si="612"/>
        <v>Q2</v>
      </c>
      <c r="E3089" s="16" t="s">
        <v>42</v>
      </c>
      <c r="F3089" s="172">
        <v>2023</v>
      </c>
      <c r="G3089" s="172">
        <v>9</v>
      </c>
      <c r="H3089" s="175"/>
      <c r="I3089" s="57" t="str">
        <f t="shared" si="613"/>
        <v>Q2</v>
      </c>
      <c r="J3089" s="175" t="s">
        <v>2917</v>
      </c>
      <c r="K3089" s="175" t="s">
        <v>1845</v>
      </c>
      <c r="L3089" s="25" t="s">
        <v>2934</v>
      </c>
      <c r="M3089" s="16" t="s">
        <v>2777</v>
      </c>
      <c r="N3089" s="16">
        <v>1</v>
      </c>
      <c r="O3089" s="16"/>
      <c r="P3089" s="57" t="str">
        <f t="shared" si="614"/>
        <v>MAIN UNIT</v>
      </c>
      <c r="Q3089" s="16" t="s">
        <v>2918</v>
      </c>
      <c r="R3089" s="16" t="s">
        <v>1991</v>
      </c>
      <c r="S3089" s="16" t="s">
        <v>38</v>
      </c>
      <c r="T3089" s="16" t="s">
        <v>2919</v>
      </c>
      <c r="U3089" s="16" t="s">
        <v>137</v>
      </c>
      <c r="V3089" s="16" t="s">
        <v>2920</v>
      </c>
      <c r="W3089" s="16" t="s">
        <v>51</v>
      </c>
      <c r="X3089" s="34">
        <v>-315835</v>
      </c>
      <c r="Y3089" s="178" t="str">
        <f t="shared" ref="Y3089:Y3096" si="626">IF(W3089="","",IF(W3089="RMB","1.13", "1"))</f>
        <v>1.13</v>
      </c>
      <c r="Z3089" s="26">
        <f t="shared" si="625"/>
        <v>-315835</v>
      </c>
      <c r="AA3089" s="16">
        <v>1.077</v>
      </c>
      <c r="AB3089" s="35">
        <f t="shared" si="615"/>
        <v>-301021.5</v>
      </c>
      <c r="AC3089" s="27">
        <f t="shared" si="616"/>
        <v>-49247.117399999996</v>
      </c>
      <c r="AD3089" s="174">
        <v>0.1636</v>
      </c>
      <c r="AE3089" s="173">
        <f t="shared" si="617"/>
        <v>0</v>
      </c>
      <c r="AF3089" s="173" t="str">
        <f>IF(AND(COUNTIFS($J$18:J3089,J3089)=1,AE3089=1),1,"")</f>
        <v/>
      </c>
      <c r="AG3089" s="173" t="str">
        <f>IF(C3089="","",IF(AND(COUNTIFS($J$18:J3089,J3089)=1,C3089&lt;&gt;""),1,""))</f>
        <v/>
      </c>
      <c r="AH3089" s="173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2935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2">
        <v>2021</v>
      </c>
      <c r="C3090" s="172">
        <v>9</v>
      </c>
      <c r="D3090" s="57" t="str">
        <f t="shared" si="612"/>
        <v>Q2</v>
      </c>
      <c r="E3090" s="16" t="s">
        <v>42</v>
      </c>
      <c r="F3090" s="172">
        <v>2023</v>
      </c>
      <c r="G3090" s="172">
        <v>9</v>
      </c>
      <c r="H3090" s="175"/>
      <c r="I3090" s="57" t="str">
        <f t="shared" si="613"/>
        <v>Q2</v>
      </c>
      <c r="J3090" s="175" t="s">
        <v>2917</v>
      </c>
      <c r="K3090" s="175" t="s">
        <v>1845</v>
      </c>
      <c r="L3090" s="25" t="s">
        <v>2934</v>
      </c>
      <c r="M3090" s="16" t="s">
        <v>2777</v>
      </c>
      <c r="N3090" s="16">
        <v>1</v>
      </c>
      <c r="O3090" s="16"/>
      <c r="P3090" s="57" t="str">
        <f t="shared" si="614"/>
        <v>MAIN UNIT</v>
      </c>
      <c r="Q3090" s="16" t="s">
        <v>2918</v>
      </c>
      <c r="R3090" s="16" t="s">
        <v>1991</v>
      </c>
      <c r="S3090" s="16" t="s">
        <v>38</v>
      </c>
      <c r="T3090" s="16" t="s">
        <v>2919</v>
      </c>
      <c r="U3090" s="16" t="s">
        <v>137</v>
      </c>
      <c r="V3090" s="16" t="s">
        <v>2920</v>
      </c>
      <c r="W3090" s="16" t="s">
        <v>51</v>
      </c>
      <c r="X3090" s="34">
        <v>-602290</v>
      </c>
      <c r="Y3090" s="178" t="str">
        <f t="shared" si="626"/>
        <v>1.13</v>
      </c>
      <c r="Z3090" s="26">
        <f t="shared" si="625"/>
        <v>-602290</v>
      </c>
      <c r="AA3090" s="16">
        <v>1.077</v>
      </c>
      <c r="AB3090" s="35">
        <f t="shared" si="615"/>
        <v>-574041</v>
      </c>
      <c r="AC3090" s="27">
        <f t="shared" si="616"/>
        <v>-93913.107600000003</v>
      </c>
      <c r="AD3090" s="174">
        <v>0.1636</v>
      </c>
      <c r="AE3090" s="173">
        <f t="shared" si="617"/>
        <v>0</v>
      </c>
      <c r="AF3090" s="173" t="str">
        <f>IF(AND(COUNTIFS($J$18:J3090,J3090)=1,AE3090=1),1,"")</f>
        <v/>
      </c>
      <c r="AG3090" s="173" t="str">
        <f>IF(C3090="","",IF(AND(COUNTIFS($J$18:J3090,J3090)=1,C3090&lt;&gt;""),1,""))</f>
        <v/>
      </c>
      <c r="AH3090" s="173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2935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2">
        <v>2023</v>
      </c>
      <c r="C3091" s="172">
        <v>11</v>
      </c>
      <c r="D3091" s="57" t="str">
        <f t="shared" si="612"/>
        <v>Q3</v>
      </c>
      <c r="E3091" s="16" t="s">
        <v>42</v>
      </c>
      <c r="F3091" s="172">
        <v>2024</v>
      </c>
      <c r="G3091" s="172">
        <v>1</v>
      </c>
      <c r="H3091" s="175"/>
      <c r="I3091" s="57" t="str">
        <f t="shared" si="613"/>
        <v>Q4</v>
      </c>
      <c r="J3091" s="175" t="s">
        <v>3037</v>
      </c>
      <c r="K3091" s="175" t="s">
        <v>3038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4"/>
        <v>MAIN UNIT</v>
      </c>
      <c r="Q3091" s="16" t="s">
        <v>48</v>
      </c>
      <c r="R3091" s="16" t="s">
        <v>49</v>
      </c>
      <c r="S3091" s="16" t="s">
        <v>36</v>
      </c>
      <c r="T3091" s="16" t="s">
        <v>65</v>
      </c>
      <c r="U3091" s="16" t="s">
        <v>2895</v>
      </c>
      <c r="V3091" s="16" t="s">
        <v>99</v>
      </c>
      <c r="W3091" s="16" t="s">
        <v>96</v>
      </c>
      <c r="X3091" s="34">
        <v>8500000</v>
      </c>
      <c r="Y3091" s="178" t="str">
        <f t="shared" si="626"/>
        <v>1</v>
      </c>
      <c r="Z3091" s="26">
        <f t="shared" si="625"/>
        <v>8500000</v>
      </c>
      <c r="AA3091" s="16">
        <v>5.6099999999999997E-2</v>
      </c>
      <c r="AB3091" s="35">
        <f t="shared" si="615"/>
        <v>476850</v>
      </c>
      <c r="AC3091" s="27">
        <f t="shared" si="616"/>
        <v>57222</v>
      </c>
      <c r="AD3091" s="187">
        <v>0.12</v>
      </c>
      <c r="AE3091" s="173">
        <f t="shared" si="617"/>
        <v>0</v>
      </c>
      <c r="AF3091" s="173" t="str">
        <f>IF(AND(COUNTIFS($J$18:J3091,J3091)=1,AE3091=1),1,"")</f>
        <v/>
      </c>
      <c r="AG3091" s="173" t="str">
        <f>IF(C3091="","",IF(AND(COUNTIFS($J$18:J3091,J3091)=1,C3091&lt;&gt;""),1,""))</f>
        <v/>
      </c>
      <c r="AH3091" s="173" t="str">
        <f>IF(G3091="","",IF(AND(COUNTIFS($J$18:J3091,J3091)=1,G3091&lt;&gt;""),1,""))</f>
        <v/>
      </c>
      <c r="AI3091" s="28">
        <f t="shared" si="618"/>
        <v>19475361.976991154</v>
      </c>
      <c r="AJ3091" s="28">
        <f t="shared" si="619"/>
        <v>2337043.4372389377</v>
      </c>
      <c r="AK3091" s="29">
        <f t="shared" si="620"/>
        <v>0.11999999999999995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2">
        <v>2022</v>
      </c>
      <c r="C3092" s="172">
        <v>12</v>
      </c>
      <c r="D3092" s="57" t="str">
        <f t="shared" si="612"/>
        <v>Q3</v>
      </c>
      <c r="E3092" s="16" t="s">
        <v>41</v>
      </c>
      <c r="F3092" s="172">
        <v>2023</v>
      </c>
      <c r="G3092" s="172">
        <v>1</v>
      </c>
      <c r="H3092" s="175"/>
      <c r="I3092" s="57" t="str">
        <f t="shared" si="613"/>
        <v>Q4</v>
      </c>
      <c r="J3092" s="175" t="s">
        <v>2936</v>
      </c>
      <c r="K3092" s="175" t="s">
        <v>2937</v>
      </c>
      <c r="L3092" s="25" t="s">
        <v>2549</v>
      </c>
      <c r="M3092" s="16" t="s">
        <v>2545</v>
      </c>
      <c r="N3092" s="16">
        <v>1</v>
      </c>
      <c r="O3092" s="16"/>
      <c r="P3092" s="57" t="str">
        <f t="shared" si="614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78" t="str">
        <f t="shared" si="626"/>
        <v>1.13</v>
      </c>
      <c r="Z3092" s="26">
        <f t="shared" si="625"/>
        <v>290000</v>
      </c>
      <c r="AA3092" s="16">
        <v>1.1200000000000001</v>
      </c>
      <c r="AB3092" s="35">
        <f t="shared" si="615"/>
        <v>287433.62831858412</v>
      </c>
      <c r="AC3092" s="27">
        <f t="shared" si="616"/>
        <v>46506.761061946912</v>
      </c>
      <c r="AD3092" s="174">
        <v>0.1618</v>
      </c>
      <c r="AE3092" s="173">
        <f t="shared" si="617"/>
        <v>1</v>
      </c>
      <c r="AF3092" s="173">
        <f>IF(AND(COUNTIFS($J$18:J3092,J3092)=1,AE3092=1),1,"")</f>
        <v>1</v>
      </c>
      <c r="AG3092" s="173">
        <f>IF(C3092="","",IF(AND(COUNTIFS($J$18:J3092,J3092)=1,C3092&lt;&gt;""),1,""))</f>
        <v>1</v>
      </c>
      <c r="AH3092" s="173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2">
        <v>2022</v>
      </c>
      <c r="C3093" s="172">
        <v>11</v>
      </c>
      <c r="D3093" s="57" t="str">
        <f t="shared" si="612"/>
        <v>Q3</v>
      </c>
      <c r="E3093" s="16" t="s">
        <v>41</v>
      </c>
      <c r="F3093" s="172">
        <v>2023</v>
      </c>
      <c r="G3093" s="172">
        <v>2</v>
      </c>
      <c r="H3093" s="175"/>
      <c r="I3093" s="57" t="str">
        <f t="shared" si="613"/>
        <v>Q4</v>
      </c>
      <c r="J3093" s="175" t="s">
        <v>2938</v>
      </c>
      <c r="K3093" s="175" t="s">
        <v>2543</v>
      </c>
      <c r="L3093" s="25" t="s">
        <v>2939</v>
      </c>
      <c r="M3093" s="16" t="s">
        <v>2777</v>
      </c>
      <c r="N3093" s="16">
        <v>1</v>
      </c>
      <c r="O3093" s="16"/>
      <c r="P3093" s="57" t="str">
        <f t="shared" si="614"/>
        <v>MAIN UNIT</v>
      </c>
      <c r="Q3093" s="16" t="s">
        <v>48</v>
      </c>
      <c r="R3093" s="16" t="s">
        <v>1991</v>
      </c>
      <c r="S3093" s="16" t="s">
        <v>38</v>
      </c>
      <c r="T3093" s="16" t="s">
        <v>2103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78" t="str">
        <f t="shared" si="626"/>
        <v>1.13</v>
      </c>
      <c r="Z3093" s="26">
        <f t="shared" si="625"/>
        <v>530000</v>
      </c>
      <c r="AA3093" s="16">
        <v>1.1599999999999999</v>
      </c>
      <c r="AB3093" s="35">
        <f t="shared" si="615"/>
        <v>544070.79646017705</v>
      </c>
      <c r="AC3093" s="27">
        <f t="shared" si="616"/>
        <v>93797.805309734526</v>
      </c>
      <c r="AD3093" s="174">
        <v>0.1724</v>
      </c>
      <c r="AE3093" s="173">
        <f t="shared" si="617"/>
        <v>0</v>
      </c>
      <c r="AF3093" s="173" t="str">
        <f>IF(AND(COUNTIFS($J$18:J3093,J3093)=1,AE3093=1),1,"")</f>
        <v/>
      </c>
      <c r="AG3093" s="173">
        <f>IF(C3093="","",IF(AND(COUNTIFS($J$18:J3093,J3093)=1,C3093&lt;&gt;""),1,""))</f>
        <v>1</v>
      </c>
      <c r="AH3093" s="173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2">
        <v>2022</v>
      </c>
      <c r="C3094" s="172">
        <v>11</v>
      </c>
      <c r="D3094" s="57" t="str">
        <f t="shared" si="612"/>
        <v>Q3</v>
      </c>
      <c r="E3094" s="16" t="s">
        <v>41</v>
      </c>
      <c r="F3094" s="172">
        <v>2023</v>
      </c>
      <c r="G3094" s="172">
        <v>2</v>
      </c>
      <c r="H3094" s="175"/>
      <c r="I3094" s="57" t="str">
        <f t="shared" si="613"/>
        <v>Q4</v>
      </c>
      <c r="J3094" s="175" t="s">
        <v>2940</v>
      </c>
      <c r="K3094" s="175" t="s">
        <v>2543</v>
      </c>
      <c r="L3094" s="25" t="s">
        <v>2901</v>
      </c>
      <c r="M3094" s="16" t="s">
        <v>2777</v>
      </c>
      <c r="N3094" s="16">
        <v>1</v>
      </c>
      <c r="O3094" s="16"/>
      <c r="P3094" s="57" t="str">
        <f t="shared" si="614"/>
        <v>MAIN UNIT</v>
      </c>
      <c r="Q3094" s="16" t="s">
        <v>48</v>
      </c>
      <c r="R3094" s="16" t="s">
        <v>1991</v>
      </c>
      <c r="S3094" s="16" t="s">
        <v>38</v>
      </c>
      <c r="T3094" s="16" t="s">
        <v>2103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78" t="str">
        <f t="shared" si="626"/>
        <v>1.13</v>
      </c>
      <c r="Z3094" s="26">
        <f t="shared" si="625"/>
        <v>710000</v>
      </c>
      <c r="AA3094" s="16">
        <v>1.1599999999999999</v>
      </c>
      <c r="AB3094" s="35">
        <f t="shared" si="615"/>
        <v>728849.55752212391</v>
      </c>
      <c r="AC3094" s="27">
        <f t="shared" si="616"/>
        <v>87461.946902654861</v>
      </c>
      <c r="AD3094" s="174">
        <v>0.12</v>
      </c>
      <c r="AE3094" s="173">
        <f t="shared" si="617"/>
        <v>0</v>
      </c>
      <c r="AF3094" s="173" t="str">
        <f>IF(AND(COUNTIFS($J$18:J3094,J3094)=1,AE3094=1),1,"")</f>
        <v/>
      </c>
      <c r="AG3094" s="173">
        <f>IF(C3094="","",IF(AND(COUNTIFS($J$18:J3094,J3094)=1,C3094&lt;&gt;""),1,""))</f>
        <v>1</v>
      </c>
      <c r="AH3094" s="173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2">
        <v>2022</v>
      </c>
      <c r="C3095" s="172">
        <v>12</v>
      </c>
      <c r="D3095" s="57" t="str">
        <f t="shared" si="612"/>
        <v>Q3</v>
      </c>
      <c r="E3095" s="16" t="s">
        <v>41</v>
      </c>
      <c r="F3095" s="172">
        <v>2023</v>
      </c>
      <c r="G3095" s="172">
        <v>2</v>
      </c>
      <c r="H3095" s="175"/>
      <c r="I3095" s="57" t="str">
        <f t="shared" si="613"/>
        <v>Q4</v>
      </c>
      <c r="J3095" s="175">
        <v>101195</v>
      </c>
      <c r="K3095" s="175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4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2443</v>
      </c>
      <c r="W3095" s="16" t="s">
        <v>51</v>
      </c>
      <c r="X3095" s="34">
        <v>28000</v>
      </c>
      <c r="Y3095" s="178" t="str">
        <f t="shared" si="626"/>
        <v>1.13</v>
      </c>
      <c r="Z3095" s="26">
        <f t="shared" si="625"/>
        <v>28000</v>
      </c>
      <c r="AA3095" s="16">
        <v>1.1599999999999999</v>
      </c>
      <c r="AB3095" s="35">
        <f t="shared" si="615"/>
        <v>28743.362831858409</v>
      </c>
      <c r="AC3095" s="27">
        <f t="shared" si="616"/>
        <v>7680.2265486725664</v>
      </c>
      <c r="AD3095" s="174">
        <v>0.26719999999999999</v>
      </c>
      <c r="AE3095" s="173">
        <f t="shared" si="617"/>
        <v>0</v>
      </c>
      <c r="AF3095" s="173" t="str">
        <f>IF(AND(COUNTIFS($J$18:J3095,J3095)=1,AE3095=1),1,"")</f>
        <v/>
      </c>
      <c r="AG3095" s="173">
        <f>IF(C3095="","",IF(AND(COUNTIFS($J$18:J3095,J3095)=1,C3095&lt;&gt;""),1,""))</f>
        <v>1</v>
      </c>
      <c r="AH3095" s="173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2">
        <v>2022</v>
      </c>
      <c r="C3096" s="172">
        <v>11</v>
      </c>
      <c r="D3096" s="57" t="str">
        <f t="shared" si="612"/>
        <v>Q3</v>
      </c>
      <c r="E3096" s="16" t="s">
        <v>41</v>
      </c>
      <c r="F3096" s="172">
        <v>2023</v>
      </c>
      <c r="G3096" s="172">
        <v>3</v>
      </c>
      <c r="H3096" s="175"/>
      <c r="I3096" s="57" t="str">
        <f t="shared" si="613"/>
        <v>Q4</v>
      </c>
      <c r="J3096" s="175">
        <v>69939</v>
      </c>
      <c r="K3096" s="175" t="s">
        <v>2546</v>
      </c>
      <c r="L3096" s="25" t="s">
        <v>2547</v>
      </c>
      <c r="M3096" s="16" t="s">
        <v>2545</v>
      </c>
      <c r="N3096" s="16">
        <v>1</v>
      </c>
      <c r="O3096" s="16"/>
      <c r="P3096" s="57" t="str">
        <f t="shared" si="614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78" t="str">
        <f t="shared" si="626"/>
        <v>1</v>
      </c>
      <c r="Z3096" s="26">
        <f t="shared" si="625"/>
        <v>116200</v>
      </c>
      <c r="AA3096" s="16">
        <v>7.8</v>
      </c>
      <c r="AB3096" s="35">
        <f t="shared" si="615"/>
        <v>906360</v>
      </c>
      <c r="AC3096" s="27">
        <f t="shared" si="616"/>
        <v>137947.992</v>
      </c>
      <c r="AD3096" s="174">
        <v>0.1522</v>
      </c>
      <c r="AE3096" s="173">
        <f t="shared" si="617"/>
        <v>0</v>
      </c>
      <c r="AF3096" s="173" t="str">
        <f>IF(AND(COUNTIFS($J$18:J3096,J3096)=1,AE3096=1),1,"")</f>
        <v/>
      </c>
      <c r="AG3096" s="173">
        <f>IF(C3096="","",IF(AND(COUNTIFS($J$18:J3096,J3096)=1,C3096&lt;&gt;""),1,""))</f>
        <v>1</v>
      </c>
      <c r="AH3096" s="173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2">
        <v>2022</v>
      </c>
      <c r="C3097" s="172">
        <v>3</v>
      </c>
      <c r="D3097" s="57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72">
        <v>2022</v>
      </c>
      <c r="G3097" s="172">
        <v>4</v>
      </c>
      <c r="H3097" s="175"/>
      <c r="I3097" s="57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5" t="s">
        <v>2941</v>
      </c>
      <c r="K3097" s="175" t="s">
        <v>2496</v>
      </c>
      <c r="L3097" s="25" t="s">
        <v>2563</v>
      </c>
      <c r="M3097" s="16" t="s">
        <v>47</v>
      </c>
      <c r="N3097" s="16">
        <v>1</v>
      </c>
      <c r="O3097" s="16"/>
      <c r="P3097" s="57" t="str">
        <f t="shared" ref="P3097:P3160" si="629">IF(M3097="","",IF(AND(N3097&gt;0,L3097&lt;&gt;""),"MAIN UNIT",IF(AND(O3097&gt;0,L3097&lt;&gt;""),"SERVICE/ PARTS","C66 SERVICE/OTHERS")))</f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78" t="str">
        <f t="shared" ref="Y3097:Y3121" si="630">IF(W3097="RMB","1.13", "1")</f>
        <v>1.13</v>
      </c>
      <c r="Z3097" s="26">
        <f t="shared" si="625"/>
        <v>700000</v>
      </c>
      <c r="AA3097" s="16">
        <v>1.22</v>
      </c>
      <c r="AB3097" s="35">
        <f t="shared" ref="AB3097:AB3160" si="631">IF(AND(R3097&lt;&gt;"C66",R3097&lt;&gt;""),Z3097/Y3097*AA3097,"")</f>
        <v>755752.21238938055</v>
      </c>
      <c r="AC3097" s="27">
        <f t="shared" ref="AC3097:AC3160" si="632">IF(R3097&lt;&gt;"",AB3097*AD3097,"")</f>
        <v>110490.97345132743</v>
      </c>
      <c r="AD3097" s="174">
        <v>0.1462</v>
      </c>
      <c r="AE3097" s="173">
        <f t="shared" ref="AE3097:AE3160" si="633">IF(Q3097="","",IF(Q3097="Yes",1,0))</f>
        <v>0</v>
      </c>
      <c r="AF3097" s="173" t="str">
        <f>IF(AND(COUNTIFS($J$18:J3097,J3097)=1,AE3097=1),1,"")</f>
        <v/>
      </c>
      <c r="AG3097" s="173">
        <f>IF(C3097="","",IF(AND(COUNTIFS($J$18:J3097,J3097)=1,C3097&lt;&gt;""),1,""))</f>
        <v>1</v>
      </c>
      <c r="AH3097" s="173">
        <f>IF(G3097="","",IF(AND(COUNTIFS($J$18:J3097,J3097)=1,G3097&lt;&gt;""),1,""))</f>
        <v>1</v>
      </c>
      <c r="AI3097" s="28">
        <f t="shared" ref="AI3097:AI3160" si="634">IF(P3097="C66 SERVICE","",SUMIFS(AB:AB,F:F,F3097,G:G,G3097,E:E,E3097))</f>
        <v>46600814.041769922</v>
      </c>
      <c r="AJ3097" s="28">
        <f t="shared" ref="AJ3097:AJ3160" si="635">IF(P3097="C66 SERVICE","",SUMIFS(AC:AC,F:F,F3097,G:G,G3097,E:E,E3097))</f>
        <v>5956366.3435927089</v>
      </c>
      <c r="AK3097" s="29">
        <f t="shared" ref="AK3097:AK3160" si="636">IF(AJ3097&gt;0,AJ3097/AI3097,"")</f>
        <v>0.1278167874546958</v>
      </c>
      <c r="AL3097" s="25"/>
      <c r="AM3097" s="25"/>
      <c r="AN3097" s="25"/>
      <c r="AO3097" s="25"/>
      <c r="AP3097" s="45" t="str">
        <f t="shared" ref="AP3097:AP3160" si="637">IF(F3097="","",F3097&amp;G3097)</f>
        <v>20224</v>
      </c>
      <c r="AQ3097" s="45" t="str">
        <f t="shared" ref="AQ3097:AQ3160" si="638">IF(W3097="","",F3097&amp;G3097&amp;W3097)</f>
        <v>20224RMB</v>
      </c>
    </row>
    <row r="3098" spans="1:43" s="15" customFormat="1">
      <c r="A3098" s="16" t="s">
        <v>40</v>
      </c>
      <c r="B3098" s="172">
        <v>2022</v>
      </c>
      <c r="C3098" s="172">
        <v>3</v>
      </c>
      <c r="D3098" s="57" t="str">
        <f t="shared" si="627"/>
        <v>Q4</v>
      </c>
      <c r="E3098" s="16" t="s">
        <v>41</v>
      </c>
      <c r="F3098" s="172">
        <v>2022</v>
      </c>
      <c r="G3098" s="172">
        <v>6</v>
      </c>
      <c r="H3098" s="175"/>
      <c r="I3098" s="57" t="str">
        <f t="shared" si="628"/>
        <v>Q1</v>
      </c>
      <c r="J3098" s="175" t="s">
        <v>2942</v>
      </c>
      <c r="K3098" s="175" t="s">
        <v>2943</v>
      </c>
      <c r="L3098" s="25" t="s">
        <v>2782</v>
      </c>
      <c r="M3098" s="16" t="s">
        <v>2777</v>
      </c>
      <c r="N3098" s="16">
        <v>1</v>
      </c>
      <c r="O3098" s="16"/>
      <c r="P3098" s="57" t="str">
        <f t="shared" si="629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2944</v>
      </c>
      <c r="W3098" s="16" t="s">
        <v>51</v>
      </c>
      <c r="X3098" s="34">
        <v>371000</v>
      </c>
      <c r="Y3098" s="178" t="str">
        <f t="shared" si="630"/>
        <v>1.13</v>
      </c>
      <c r="Z3098" s="26">
        <f t="shared" si="625"/>
        <v>371000</v>
      </c>
      <c r="AA3098" s="16">
        <v>1.175</v>
      </c>
      <c r="AB3098" s="35">
        <f t="shared" si="631"/>
        <v>385774.33628318593</v>
      </c>
      <c r="AC3098" s="27">
        <f t="shared" si="632"/>
        <v>79276.626106194701</v>
      </c>
      <c r="AD3098" s="174">
        <v>0.20549999999999999</v>
      </c>
      <c r="AE3098" s="173">
        <f t="shared" si="633"/>
        <v>1</v>
      </c>
      <c r="AF3098" s="173">
        <f>IF(AND(COUNTIFS($J$18:J3098,J3098)=1,AE3098=1),1,"")</f>
        <v>1</v>
      </c>
      <c r="AG3098" s="173">
        <f>IF(C3098="","",IF(AND(COUNTIFS($J$18:J3098,J3098)=1,C3098&lt;&gt;""),1,""))</f>
        <v>1</v>
      </c>
      <c r="AH3098" s="173">
        <f>IF(G3098="","",IF(AND(COUNTIFS($J$18:J3098,J3098)=1,G3098&lt;&gt;""),1,""))</f>
        <v>1</v>
      </c>
      <c r="AI3098" s="28">
        <f t="shared" si="634"/>
        <v>35682787.057522133</v>
      </c>
      <c r="AJ3098" s="28">
        <f t="shared" si="635"/>
        <v>5833368.3789623892</v>
      </c>
      <c r="AK3098" s="29">
        <f t="shared" si="636"/>
        <v>0.16347849649632909</v>
      </c>
      <c r="AL3098" s="25"/>
      <c r="AM3098" s="25"/>
      <c r="AN3098" s="25"/>
      <c r="AO3098" s="25"/>
      <c r="AP3098" s="45" t="str">
        <f t="shared" si="637"/>
        <v>20226</v>
      </c>
      <c r="AQ3098" s="45" t="str">
        <f t="shared" si="638"/>
        <v>20226RMB</v>
      </c>
    </row>
    <row r="3099" spans="1:43" s="15" customFormat="1">
      <c r="A3099" s="16" t="s">
        <v>40</v>
      </c>
      <c r="B3099" s="172">
        <v>2022</v>
      </c>
      <c r="C3099" s="172">
        <v>3</v>
      </c>
      <c r="D3099" s="57" t="str">
        <f t="shared" si="627"/>
        <v>Q4</v>
      </c>
      <c r="E3099" s="16" t="s">
        <v>41</v>
      </c>
      <c r="F3099" s="172">
        <v>2022</v>
      </c>
      <c r="G3099" s="172">
        <v>6</v>
      </c>
      <c r="H3099" s="175"/>
      <c r="I3099" s="57" t="str">
        <f t="shared" si="628"/>
        <v>Q1</v>
      </c>
      <c r="J3099" s="175" t="s">
        <v>2942</v>
      </c>
      <c r="K3099" s="175" t="s">
        <v>2943</v>
      </c>
      <c r="L3099" s="25" t="s">
        <v>2901</v>
      </c>
      <c r="M3099" s="16" t="s">
        <v>2777</v>
      </c>
      <c r="N3099" s="16">
        <v>1</v>
      </c>
      <c r="O3099" s="16"/>
      <c r="P3099" s="57" t="str">
        <f t="shared" si="629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2944</v>
      </c>
      <c r="W3099" s="16" t="s">
        <v>51</v>
      </c>
      <c r="X3099" s="34">
        <v>643000</v>
      </c>
      <c r="Y3099" s="178" t="str">
        <f t="shared" si="630"/>
        <v>1.13</v>
      </c>
      <c r="Z3099" s="26">
        <f t="shared" si="625"/>
        <v>643000</v>
      </c>
      <c r="AA3099" s="16">
        <v>1.175</v>
      </c>
      <c r="AB3099" s="35">
        <f t="shared" si="631"/>
        <v>668606.19469026558</v>
      </c>
      <c r="AC3099" s="27">
        <f t="shared" si="632"/>
        <v>137398.57300884958</v>
      </c>
      <c r="AD3099" s="174">
        <v>0.20549999999999999</v>
      </c>
      <c r="AE3099" s="173">
        <f t="shared" si="633"/>
        <v>1</v>
      </c>
      <c r="AF3099" s="173" t="str">
        <f>IF(AND(COUNTIFS($J$18:J3099,J3099)=1,AE3099=1),1,"")</f>
        <v/>
      </c>
      <c r="AG3099" s="173" t="str">
        <f>IF(C3099="","",IF(AND(COUNTIFS($J$18:J3099,J3099)=1,C3099&lt;&gt;""),1,""))</f>
        <v/>
      </c>
      <c r="AH3099" s="173" t="str">
        <f>IF(G3099="","",IF(AND(COUNTIFS($J$18:J3099,J3099)=1,G3099&lt;&gt;""),1,""))</f>
        <v/>
      </c>
      <c r="AI3099" s="28">
        <f t="shared" si="634"/>
        <v>35682787.057522133</v>
      </c>
      <c r="AJ3099" s="28">
        <f t="shared" si="635"/>
        <v>5833368.3789623892</v>
      </c>
      <c r="AK3099" s="29">
        <f t="shared" si="636"/>
        <v>0.16347849649632909</v>
      </c>
      <c r="AL3099" s="25"/>
      <c r="AM3099" s="25"/>
      <c r="AN3099" s="25"/>
      <c r="AO3099" s="25"/>
      <c r="AP3099" s="45" t="str">
        <f t="shared" si="637"/>
        <v>20226</v>
      </c>
      <c r="AQ3099" s="45" t="str">
        <f t="shared" si="638"/>
        <v>20226RMB</v>
      </c>
    </row>
    <row r="3100" spans="1:43" s="15" customFormat="1">
      <c r="A3100" s="16" t="s">
        <v>40</v>
      </c>
      <c r="B3100" s="172">
        <v>2022</v>
      </c>
      <c r="C3100" s="172">
        <v>3</v>
      </c>
      <c r="D3100" s="57" t="str">
        <f t="shared" si="627"/>
        <v>Q4</v>
      </c>
      <c r="E3100" s="16" t="s">
        <v>41</v>
      </c>
      <c r="F3100" s="172">
        <v>2022</v>
      </c>
      <c r="G3100" s="172">
        <v>6</v>
      </c>
      <c r="H3100" s="175"/>
      <c r="I3100" s="57" t="str">
        <f t="shared" si="628"/>
        <v>Q1</v>
      </c>
      <c r="J3100" s="175" t="s">
        <v>2121</v>
      </c>
      <c r="K3100" s="175" t="s">
        <v>2122</v>
      </c>
      <c r="L3100" s="25" t="s">
        <v>2725</v>
      </c>
      <c r="M3100" s="16" t="s">
        <v>47</v>
      </c>
      <c r="N3100" s="16">
        <v>1</v>
      </c>
      <c r="O3100" s="16"/>
      <c r="P3100" s="57" t="str">
        <f t="shared" si="629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78" t="str">
        <f t="shared" si="630"/>
        <v>1</v>
      </c>
      <c r="Z3100" s="26">
        <f t="shared" si="625"/>
        <v>6700000</v>
      </c>
      <c r="AA3100" s="16">
        <v>6.25E-2</v>
      </c>
      <c r="AB3100" s="35">
        <f t="shared" si="631"/>
        <v>418750</v>
      </c>
      <c r="AC3100" s="27">
        <f t="shared" si="632"/>
        <v>126881.25</v>
      </c>
      <c r="AD3100" s="174">
        <v>0.30299999999999999</v>
      </c>
      <c r="AE3100" s="173">
        <f t="shared" si="633"/>
        <v>1</v>
      </c>
      <c r="AF3100" s="173" t="str">
        <f>IF(AND(COUNTIFS($J$18:J3100,J3100)=1,AE3100=1),1,"")</f>
        <v/>
      </c>
      <c r="AG3100" s="173" t="str">
        <f>IF(C3100="","",IF(AND(COUNTIFS($J$18:J3100,J3100)=1,C3100&lt;&gt;""),1,""))</f>
        <v/>
      </c>
      <c r="AH3100" s="173" t="str">
        <f>IF(G3100="","",IF(AND(COUNTIFS($J$18:J3100,J3100)=1,G3100&lt;&gt;""),1,""))</f>
        <v/>
      </c>
      <c r="AI3100" s="28">
        <f t="shared" si="634"/>
        <v>35682787.057522133</v>
      </c>
      <c r="AJ3100" s="28">
        <f t="shared" si="635"/>
        <v>5833368.3789623892</v>
      </c>
      <c r="AK3100" s="29">
        <f t="shared" si="636"/>
        <v>0.16347849649632909</v>
      </c>
      <c r="AL3100" s="25"/>
      <c r="AM3100" s="25"/>
      <c r="AN3100" s="25"/>
      <c r="AO3100" s="25"/>
      <c r="AP3100" s="45" t="str">
        <f t="shared" si="637"/>
        <v>20226</v>
      </c>
      <c r="AQ3100" s="45" t="str">
        <f t="shared" si="638"/>
        <v>20226JPY</v>
      </c>
    </row>
    <row r="3101" spans="1:43" s="15" customFormat="1">
      <c r="A3101" s="16" t="s">
        <v>40</v>
      </c>
      <c r="B3101" s="172">
        <v>2022</v>
      </c>
      <c r="C3101" s="172">
        <v>3</v>
      </c>
      <c r="D3101" s="57" t="str">
        <f t="shared" si="627"/>
        <v>Q4</v>
      </c>
      <c r="E3101" s="16" t="s">
        <v>41</v>
      </c>
      <c r="F3101" s="172">
        <v>2022</v>
      </c>
      <c r="G3101" s="172">
        <v>6</v>
      </c>
      <c r="H3101" s="175"/>
      <c r="I3101" s="57" t="str">
        <f t="shared" si="628"/>
        <v>Q1</v>
      </c>
      <c r="J3101" s="175" t="s">
        <v>2121</v>
      </c>
      <c r="K3101" s="175" t="s">
        <v>2122</v>
      </c>
      <c r="L3101" s="25" t="s">
        <v>2563</v>
      </c>
      <c r="M3101" s="16" t="s">
        <v>47</v>
      </c>
      <c r="N3101" s="16">
        <v>1</v>
      </c>
      <c r="O3101" s="16"/>
      <c r="P3101" s="57" t="str">
        <f t="shared" si="629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78" t="str">
        <f t="shared" si="630"/>
        <v>1</v>
      </c>
      <c r="Z3101" s="26">
        <f t="shared" si="625"/>
        <v>12800000</v>
      </c>
      <c r="AA3101" s="16">
        <v>6.25E-2</v>
      </c>
      <c r="AB3101" s="35">
        <f t="shared" si="631"/>
        <v>800000</v>
      </c>
      <c r="AC3101" s="27">
        <f t="shared" si="632"/>
        <v>242400</v>
      </c>
      <c r="AD3101" s="174">
        <v>0.30299999999999999</v>
      </c>
      <c r="AE3101" s="173">
        <f t="shared" si="633"/>
        <v>1</v>
      </c>
      <c r="AF3101" s="173" t="str">
        <f>IF(AND(COUNTIFS($J$18:J3101,J3101)=1,AE3101=1),1,"")</f>
        <v/>
      </c>
      <c r="AG3101" s="173" t="str">
        <f>IF(C3101="","",IF(AND(COUNTIFS($J$18:J3101,J3101)=1,C3101&lt;&gt;""),1,""))</f>
        <v/>
      </c>
      <c r="AH3101" s="173" t="str">
        <f>IF(G3101="","",IF(AND(COUNTIFS($J$18:J3101,J3101)=1,G3101&lt;&gt;""),1,""))</f>
        <v/>
      </c>
      <c r="AI3101" s="28">
        <f t="shared" si="634"/>
        <v>35682787.057522133</v>
      </c>
      <c r="AJ3101" s="28">
        <f t="shared" si="635"/>
        <v>5833368.3789623892</v>
      </c>
      <c r="AK3101" s="29">
        <f t="shared" si="636"/>
        <v>0.16347849649632909</v>
      </c>
      <c r="AL3101" s="25"/>
      <c r="AM3101" s="25"/>
      <c r="AN3101" s="25"/>
      <c r="AO3101" s="25"/>
      <c r="AP3101" s="45" t="str">
        <f t="shared" si="637"/>
        <v>20226</v>
      </c>
      <c r="AQ3101" s="45" t="str">
        <f t="shared" si="638"/>
        <v>20226JPY</v>
      </c>
    </row>
    <row r="3102" spans="1:43" s="15" customFormat="1">
      <c r="A3102" s="16" t="s">
        <v>40</v>
      </c>
      <c r="B3102" s="172">
        <v>2022</v>
      </c>
      <c r="C3102" s="172">
        <v>3</v>
      </c>
      <c r="D3102" s="57" t="str">
        <f t="shared" si="627"/>
        <v>Q4</v>
      </c>
      <c r="E3102" s="16" t="s">
        <v>41</v>
      </c>
      <c r="F3102" s="172">
        <v>2022</v>
      </c>
      <c r="G3102" s="172">
        <v>6</v>
      </c>
      <c r="H3102" s="175"/>
      <c r="I3102" s="57" t="str">
        <f t="shared" si="628"/>
        <v>Q1</v>
      </c>
      <c r="J3102" s="175" t="s">
        <v>2945</v>
      </c>
      <c r="K3102" s="175" t="s">
        <v>2122</v>
      </c>
      <c r="L3102" s="25" t="s">
        <v>2547</v>
      </c>
      <c r="M3102" s="16" t="s">
        <v>2545</v>
      </c>
      <c r="N3102" s="16">
        <v>1</v>
      </c>
      <c r="O3102" s="16"/>
      <c r="P3102" s="57" t="str">
        <f t="shared" si="629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78" t="str">
        <f t="shared" si="630"/>
        <v>1</v>
      </c>
      <c r="Z3102" s="26">
        <f t="shared" si="625"/>
        <v>57000</v>
      </c>
      <c r="AA3102" s="16">
        <v>7.8</v>
      </c>
      <c r="AB3102" s="35">
        <f t="shared" si="631"/>
        <v>444600</v>
      </c>
      <c r="AC3102" s="27">
        <f t="shared" si="632"/>
        <v>63622.26</v>
      </c>
      <c r="AD3102" s="174">
        <v>0.1431</v>
      </c>
      <c r="AE3102" s="173">
        <f t="shared" si="633"/>
        <v>1</v>
      </c>
      <c r="AF3102" s="173">
        <f>IF(AND(COUNTIFS($J$18:J3102,J3102)=1,AE3102=1),1,"")</f>
        <v>1</v>
      </c>
      <c r="AG3102" s="173">
        <f>IF(C3102="","",IF(AND(COUNTIFS($J$18:J3102,J3102)=1,C3102&lt;&gt;""),1,""))</f>
        <v>1</v>
      </c>
      <c r="AH3102" s="173">
        <f>IF(G3102="","",IF(AND(COUNTIFS($J$18:J3102,J3102)=1,G3102&lt;&gt;""),1,""))</f>
        <v>1</v>
      </c>
      <c r="AI3102" s="28">
        <f t="shared" si="634"/>
        <v>35682787.057522133</v>
      </c>
      <c r="AJ3102" s="28">
        <f t="shared" si="635"/>
        <v>5833368.3789623892</v>
      </c>
      <c r="AK3102" s="29">
        <f t="shared" si="636"/>
        <v>0.16347849649632909</v>
      </c>
      <c r="AL3102" s="25"/>
      <c r="AM3102" s="25"/>
      <c r="AN3102" s="25"/>
      <c r="AO3102" s="25"/>
      <c r="AP3102" s="45" t="str">
        <f t="shared" si="637"/>
        <v>20226</v>
      </c>
      <c r="AQ3102" s="45" t="str">
        <f t="shared" si="638"/>
        <v>20226USD</v>
      </c>
    </row>
    <row r="3103" spans="1:43" s="15" customFormat="1">
      <c r="A3103" s="16" t="s">
        <v>41</v>
      </c>
      <c r="B3103" s="172">
        <v>2022</v>
      </c>
      <c r="C3103" s="172">
        <v>4</v>
      </c>
      <c r="D3103" s="57" t="str">
        <f t="shared" si="627"/>
        <v>Q1</v>
      </c>
      <c r="E3103" s="16" t="s">
        <v>41</v>
      </c>
      <c r="F3103" s="172">
        <v>2022</v>
      </c>
      <c r="G3103" s="172">
        <v>6</v>
      </c>
      <c r="H3103" s="175"/>
      <c r="I3103" s="57" t="str">
        <f t="shared" si="628"/>
        <v>Q1</v>
      </c>
      <c r="J3103" s="175" t="s">
        <v>2946</v>
      </c>
      <c r="K3103" s="175" t="s">
        <v>2943</v>
      </c>
      <c r="L3103" s="25" t="s">
        <v>2947</v>
      </c>
      <c r="M3103" s="16" t="s">
        <v>354</v>
      </c>
      <c r="N3103" s="16">
        <v>1</v>
      </c>
      <c r="O3103" s="16"/>
      <c r="P3103" s="57" t="str">
        <f t="shared" si="629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2944</v>
      </c>
      <c r="W3103" s="16" t="s">
        <v>51</v>
      </c>
      <c r="X3103" s="34">
        <v>239000</v>
      </c>
      <c r="Y3103" s="178" t="str">
        <f t="shared" si="630"/>
        <v>1.13</v>
      </c>
      <c r="Z3103" s="26">
        <f t="shared" si="625"/>
        <v>239000</v>
      </c>
      <c r="AA3103" s="16">
        <v>1.175</v>
      </c>
      <c r="AB3103" s="35">
        <f t="shared" si="631"/>
        <v>248517.69911504429</v>
      </c>
      <c r="AC3103" s="27">
        <f t="shared" si="632"/>
        <v>46746.179203539832</v>
      </c>
      <c r="AD3103" s="174">
        <v>0.18809999999999999</v>
      </c>
      <c r="AE3103" s="173">
        <f t="shared" si="633"/>
        <v>0</v>
      </c>
      <c r="AF3103" s="173" t="str">
        <f>IF(AND(COUNTIFS($J$18:J3103,J3103)=1,AE3103=1),1,"")</f>
        <v/>
      </c>
      <c r="AG3103" s="173">
        <f>IF(C3103="","",IF(AND(COUNTIFS($J$18:J3103,J3103)=1,C3103&lt;&gt;""),1,""))</f>
        <v>1</v>
      </c>
      <c r="AH3103" s="173">
        <f>IF(G3103="","",IF(AND(COUNTIFS($J$18:J3103,J3103)=1,G3103&lt;&gt;""),1,""))</f>
        <v>1</v>
      </c>
      <c r="AI3103" s="28">
        <f t="shared" si="634"/>
        <v>35682787.057522133</v>
      </c>
      <c r="AJ3103" s="28">
        <f t="shared" si="635"/>
        <v>5833368.3789623892</v>
      </c>
      <c r="AK3103" s="29">
        <f t="shared" si="636"/>
        <v>0.16347849649632909</v>
      </c>
      <c r="AL3103" s="25"/>
      <c r="AM3103" s="25"/>
      <c r="AN3103" s="25"/>
      <c r="AO3103" s="25"/>
      <c r="AP3103" s="45" t="str">
        <f t="shared" si="637"/>
        <v>20226</v>
      </c>
      <c r="AQ3103" s="45" t="str">
        <f t="shared" si="638"/>
        <v>20226RMB</v>
      </c>
    </row>
    <row r="3104" spans="1:43" s="15" customFormat="1">
      <c r="A3104" s="16" t="s">
        <v>40</v>
      </c>
      <c r="B3104" s="172">
        <v>2022</v>
      </c>
      <c r="C3104" s="172">
        <v>3</v>
      </c>
      <c r="D3104" s="57" t="str">
        <f t="shared" si="627"/>
        <v>Q4</v>
      </c>
      <c r="E3104" s="16" t="s">
        <v>41</v>
      </c>
      <c r="F3104" s="172">
        <v>2022</v>
      </c>
      <c r="G3104" s="172">
        <v>7</v>
      </c>
      <c r="H3104" s="175"/>
      <c r="I3104" s="57" t="str">
        <f t="shared" si="628"/>
        <v>Q2</v>
      </c>
      <c r="J3104" s="175" t="s">
        <v>2948</v>
      </c>
      <c r="K3104" s="175" t="s">
        <v>2943</v>
      </c>
      <c r="L3104" s="25" t="s">
        <v>2547</v>
      </c>
      <c r="M3104" s="16" t="s">
        <v>2545</v>
      </c>
      <c r="N3104" s="16">
        <v>1</v>
      </c>
      <c r="O3104" s="16"/>
      <c r="P3104" s="57" t="str">
        <f t="shared" si="629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78" t="str">
        <f t="shared" si="630"/>
        <v>1.13</v>
      </c>
      <c r="Z3104" s="26">
        <f t="shared" si="625"/>
        <v>567000</v>
      </c>
      <c r="AA3104" s="16">
        <v>1.17</v>
      </c>
      <c r="AB3104" s="35">
        <f t="shared" si="631"/>
        <v>587070.79646017705</v>
      </c>
      <c r="AC3104" s="27">
        <f t="shared" si="632"/>
        <v>116474.84601769912</v>
      </c>
      <c r="AD3104" s="174">
        <v>0.19839999999999999</v>
      </c>
      <c r="AE3104" s="173">
        <f t="shared" si="633"/>
        <v>1</v>
      </c>
      <c r="AF3104" s="173">
        <f>IF(AND(COUNTIFS($J$18:J3104,J3104)=1,AE3104=1),1,"")</f>
        <v>1</v>
      </c>
      <c r="AG3104" s="173">
        <f>IF(C3104="","",IF(AND(COUNTIFS($J$18:J3104,J3104)=1,C3104&lt;&gt;""),1,""))</f>
        <v>1</v>
      </c>
      <c r="AH3104" s="173">
        <f>IF(G3104="","",IF(AND(COUNTIFS($J$18:J3104,J3104)=1,G3104&lt;&gt;""),1,""))</f>
        <v>1</v>
      </c>
      <c r="AI3104" s="28">
        <f t="shared" si="634"/>
        <v>36480247.665929191</v>
      </c>
      <c r="AJ3104" s="28">
        <f t="shared" si="635"/>
        <v>5330996.6372757507</v>
      </c>
      <c r="AK3104" s="29">
        <f t="shared" si="636"/>
        <v>0.14613378412599559</v>
      </c>
      <c r="AL3104" s="25"/>
      <c r="AM3104" s="25"/>
      <c r="AN3104" s="25"/>
      <c r="AO3104" s="25"/>
      <c r="AP3104" s="45" t="str">
        <f t="shared" si="637"/>
        <v>20227</v>
      </c>
      <c r="AQ3104" s="45" t="str">
        <f t="shared" si="638"/>
        <v>20227RMB</v>
      </c>
    </row>
    <row r="3105" spans="1:43" s="15" customFormat="1">
      <c r="A3105" s="16" t="s">
        <v>40</v>
      </c>
      <c r="B3105" s="172">
        <v>2022</v>
      </c>
      <c r="C3105" s="172">
        <v>3</v>
      </c>
      <c r="D3105" s="57" t="str">
        <f t="shared" si="627"/>
        <v>Q4</v>
      </c>
      <c r="E3105" s="16" t="s">
        <v>41</v>
      </c>
      <c r="F3105" s="172">
        <v>2022</v>
      </c>
      <c r="G3105" s="172">
        <v>7</v>
      </c>
      <c r="H3105" s="175"/>
      <c r="I3105" s="57" t="str">
        <f t="shared" si="628"/>
        <v>Q2</v>
      </c>
      <c r="J3105" s="175" t="s">
        <v>2948</v>
      </c>
      <c r="K3105" s="175" t="s">
        <v>2943</v>
      </c>
      <c r="L3105" s="25" t="s">
        <v>2949</v>
      </c>
      <c r="M3105" s="16" t="s">
        <v>354</v>
      </c>
      <c r="N3105" s="16">
        <v>1</v>
      </c>
      <c r="O3105" s="16"/>
      <c r="P3105" s="57" t="str">
        <f t="shared" si="629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2944</v>
      </c>
      <c r="W3105" s="16" t="s">
        <v>51</v>
      </c>
      <c r="X3105" s="34">
        <v>340000</v>
      </c>
      <c r="Y3105" s="178" t="str">
        <f t="shared" si="630"/>
        <v>1.13</v>
      </c>
      <c r="Z3105" s="26">
        <f t="shared" si="625"/>
        <v>340000</v>
      </c>
      <c r="AA3105" s="16">
        <v>1.17</v>
      </c>
      <c r="AB3105" s="35">
        <f t="shared" si="631"/>
        <v>352035.39823008853</v>
      </c>
      <c r="AC3105" s="27">
        <f t="shared" si="632"/>
        <v>69843.823008849562</v>
      </c>
      <c r="AD3105" s="174">
        <v>0.19839999999999999</v>
      </c>
      <c r="AE3105" s="173">
        <f t="shared" si="633"/>
        <v>1</v>
      </c>
      <c r="AF3105" s="173" t="str">
        <f>IF(AND(COUNTIFS($J$18:J3105,J3105)=1,AE3105=1),1,"")</f>
        <v/>
      </c>
      <c r="AG3105" s="173" t="str">
        <f>IF(C3105="","",IF(AND(COUNTIFS($J$18:J3105,J3105)=1,C3105&lt;&gt;""),1,""))</f>
        <v/>
      </c>
      <c r="AH3105" s="173" t="str">
        <f>IF(G3105="","",IF(AND(COUNTIFS($J$18:J3105,J3105)=1,G3105&lt;&gt;""),1,""))</f>
        <v/>
      </c>
      <c r="AI3105" s="28">
        <f t="shared" si="634"/>
        <v>36480247.665929191</v>
      </c>
      <c r="AJ3105" s="28">
        <f t="shared" si="635"/>
        <v>5330996.6372757507</v>
      </c>
      <c r="AK3105" s="29">
        <f t="shared" si="636"/>
        <v>0.14613378412599559</v>
      </c>
      <c r="AL3105" s="25"/>
      <c r="AM3105" s="25"/>
      <c r="AN3105" s="25"/>
      <c r="AO3105" s="25"/>
      <c r="AP3105" s="45" t="str">
        <f t="shared" si="637"/>
        <v>20227</v>
      </c>
      <c r="AQ3105" s="45" t="str">
        <f t="shared" si="638"/>
        <v>20227RMB</v>
      </c>
    </row>
    <row r="3106" spans="1:43" s="15" customFormat="1">
      <c r="A3106" s="16" t="s">
        <v>41</v>
      </c>
      <c r="B3106" s="172">
        <v>2022</v>
      </c>
      <c r="C3106" s="172">
        <v>6</v>
      </c>
      <c r="D3106" s="57" t="str">
        <f t="shared" si="627"/>
        <v>Q1</v>
      </c>
      <c r="E3106" s="16" t="s">
        <v>41</v>
      </c>
      <c r="F3106" s="172">
        <v>2022</v>
      </c>
      <c r="G3106" s="172">
        <v>7</v>
      </c>
      <c r="H3106" s="175"/>
      <c r="I3106" s="57" t="str">
        <f t="shared" si="628"/>
        <v>Q2</v>
      </c>
      <c r="J3106" s="175" t="s">
        <v>2950</v>
      </c>
      <c r="K3106" s="175" t="s">
        <v>2951</v>
      </c>
      <c r="L3106" s="25" t="s">
        <v>2952</v>
      </c>
      <c r="M3106" s="16" t="s">
        <v>1990</v>
      </c>
      <c r="N3106" s="16">
        <v>1</v>
      </c>
      <c r="O3106" s="16"/>
      <c r="P3106" s="57" t="str">
        <f t="shared" si="629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2953</v>
      </c>
      <c r="W3106" s="16" t="s">
        <v>51</v>
      </c>
      <c r="X3106" s="34">
        <v>53744</v>
      </c>
      <c r="Y3106" s="178" t="str">
        <f t="shared" si="630"/>
        <v>1.13</v>
      </c>
      <c r="Z3106" s="26">
        <f t="shared" si="625"/>
        <v>53744</v>
      </c>
      <c r="AA3106" s="16">
        <v>1.17</v>
      </c>
      <c r="AB3106" s="35">
        <f t="shared" si="631"/>
        <v>55646.442477876102</v>
      </c>
      <c r="AC3106" s="27">
        <f t="shared" si="632"/>
        <v>12192.135546902653</v>
      </c>
      <c r="AD3106" s="174">
        <v>0.21909999999999999</v>
      </c>
      <c r="AE3106" s="173">
        <f t="shared" si="633"/>
        <v>1</v>
      </c>
      <c r="AF3106" s="173">
        <f>IF(AND(COUNTIFS($J$18:J3106,J3106)=1,AE3106=1),1,"")</f>
        <v>1</v>
      </c>
      <c r="AG3106" s="173">
        <f>IF(C3106="","",IF(AND(COUNTIFS($J$18:J3106,J3106)=1,C3106&lt;&gt;""),1,""))</f>
        <v>1</v>
      </c>
      <c r="AH3106" s="173">
        <f>IF(G3106="","",IF(AND(COUNTIFS($J$18:J3106,J3106)=1,G3106&lt;&gt;""),1,""))</f>
        <v>1</v>
      </c>
      <c r="AI3106" s="28">
        <f t="shared" si="634"/>
        <v>36480247.665929191</v>
      </c>
      <c r="AJ3106" s="28">
        <f t="shared" si="635"/>
        <v>5330996.6372757507</v>
      </c>
      <c r="AK3106" s="29">
        <f t="shared" si="636"/>
        <v>0.14613378412599559</v>
      </c>
      <c r="AL3106" s="25"/>
      <c r="AM3106" s="25"/>
      <c r="AN3106" s="25"/>
      <c r="AO3106" s="25" t="s">
        <v>2954</v>
      </c>
      <c r="AP3106" s="45" t="str">
        <f t="shared" si="637"/>
        <v>20227</v>
      </c>
      <c r="AQ3106" s="45" t="str">
        <f t="shared" si="638"/>
        <v>20227RMB</v>
      </c>
    </row>
    <row r="3107" spans="1:43" s="15" customFormat="1">
      <c r="A3107" s="16" t="s">
        <v>41</v>
      </c>
      <c r="B3107" s="172">
        <v>2022</v>
      </c>
      <c r="C3107" s="172">
        <v>6</v>
      </c>
      <c r="D3107" s="57" t="str">
        <f t="shared" si="627"/>
        <v>Q1</v>
      </c>
      <c r="E3107" s="16" t="s">
        <v>41</v>
      </c>
      <c r="F3107" s="172">
        <v>2022</v>
      </c>
      <c r="G3107" s="172">
        <v>8</v>
      </c>
      <c r="H3107" s="175"/>
      <c r="I3107" s="57" t="str">
        <f t="shared" si="628"/>
        <v>Q2</v>
      </c>
      <c r="J3107" s="175" t="s">
        <v>2186</v>
      </c>
      <c r="K3107" s="175" t="s">
        <v>154</v>
      </c>
      <c r="L3107" s="25" t="s">
        <v>2549</v>
      </c>
      <c r="M3107" s="16" t="s">
        <v>2545</v>
      </c>
      <c r="N3107" s="16">
        <v>1</v>
      </c>
      <c r="O3107" s="16"/>
      <c r="P3107" s="57" t="str">
        <f t="shared" si="629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78" t="str">
        <f t="shared" si="630"/>
        <v>1.13</v>
      </c>
      <c r="Z3107" s="26">
        <f t="shared" si="625"/>
        <v>283000</v>
      </c>
      <c r="AA3107" s="16">
        <v>1.163</v>
      </c>
      <c r="AB3107" s="35">
        <f t="shared" si="631"/>
        <v>291264.60176991153</v>
      </c>
      <c r="AC3107" s="27">
        <f t="shared" si="632"/>
        <v>46660.589203539828</v>
      </c>
      <c r="AD3107" s="174">
        <v>0.16020000000000001</v>
      </c>
      <c r="AE3107" s="173">
        <f t="shared" si="633"/>
        <v>0</v>
      </c>
      <c r="AF3107" s="173" t="str">
        <f>IF(AND(COUNTIFS($J$18:J3107,J3107)=1,AE3107=1),1,"")</f>
        <v/>
      </c>
      <c r="AG3107" s="173" t="str">
        <f>IF(C3107="","",IF(AND(COUNTIFS($J$18:J3107,J3107)=1,C3107&lt;&gt;""),1,""))</f>
        <v/>
      </c>
      <c r="AH3107" s="173" t="str">
        <f>IF(G3107="","",IF(AND(COUNTIFS($J$18:J3107,J3107)=1,G3107&lt;&gt;""),1,""))</f>
        <v/>
      </c>
      <c r="AI3107" s="28">
        <f t="shared" si="634"/>
        <v>35073581.838938065</v>
      </c>
      <c r="AJ3107" s="28">
        <f t="shared" si="635"/>
        <v>5034113.9728989378</v>
      </c>
      <c r="AK3107" s="29">
        <f t="shared" si="636"/>
        <v>0.1435300790211895</v>
      </c>
      <c r="AL3107" s="25"/>
      <c r="AM3107" s="25"/>
      <c r="AN3107" s="25"/>
      <c r="AO3107" s="25"/>
      <c r="AP3107" s="45" t="str">
        <f t="shared" si="637"/>
        <v>20228</v>
      </c>
      <c r="AQ3107" s="45" t="str">
        <f t="shared" si="638"/>
        <v>20228RMB</v>
      </c>
    </row>
    <row r="3108" spans="1:43" s="15" customFormat="1">
      <c r="A3108" s="16" t="s">
        <v>41</v>
      </c>
      <c r="B3108" s="172">
        <v>2022</v>
      </c>
      <c r="C3108" s="172">
        <v>6</v>
      </c>
      <c r="D3108" s="57" t="str">
        <f t="shared" si="627"/>
        <v>Q1</v>
      </c>
      <c r="E3108" s="16" t="s">
        <v>41</v>
      </c>
      <c r="F3108" s="172">
        <v>2022</v>
      </c>
      <c r="G3108" s="172">
        <v>8</v>
      </c>
      <c r="H3108" s="175"/>
      <c r="I3108" s="57" t="str">
        <f t="shared" si="628"/>
        <v>Q2</v>
      </c>
      <c r="J3108" s="175" t="s">
        <v>2186</v>
      </c>
      <c r="K3108" s="175" t="s">
        <v>154</v>
      </c>
      <c r="L3108" s="25" t="s">
        <v>2549</v>
      </c>
      <c r="M3108" s="16" t="s">
        <v>2545</v>
      </c>
      <c r="N3108" s="16">
        <v>1</v>
      </c>
      <c r="O3108" s="16"/>
      <c r="P3108" s="57" t="str">
        <f t="shared" si="629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78" t="str">
        <f t="shared" si="630"/>
        <v>1.13</v>
      </c>
      <c r="Z3108" s="26">
        <f t="shared" si="625"/>
        <v>283000</v>
      </c>
      <c r="AA3108" s="16">
        <v>1.163</v>
      </c>
      <c r="AB3108" s="35">
        <f t="shared" si="631"/>
        <v>291264.60176991153</v>
      </c>
      <c r="AC3108" s="27">
        <f t="shared" si="632"/>
        <v>46660.589203539828</v>
      </c>
      <c r="AD3108" s="174">
        <v>0.16020000000000001</v>
      </c>
      <c r="AE3108" s="173">
        <f t="shared" si="633"/>
        <v>0</v>
      </c>
      <c r="AF3108" s="173" t="str">
        <f>IF(AND(COUNTIFS($J$18:J3108,J3108)=1,AE3108=1),1,"")</f>
        <v/>
      </c>
      <c r="AG3108" s="173" t="str">
        <f>IF(C3108="","",IF(AND(COUNTIFS($J$18:J3108,J3108)=1,C3108&lt;&gt;""),1,""))</f>
        <v/>
      </c>
      <c r="AH3108" s="173" t="str">
        <f>IF(G3108="","",IF(AND(COUNTIFS($J$18:J3108,J3108)=1,G3108&lt;&gt;""),1,""))</f>
        <v/>
      </c>
      <c r="AI3108" s="28">
        <f t="shared" si="634"/>
        <v>35073581.838938065</v>
      </c>
      <c r="AJ3108" s="28">
        <f t="shared" si="635"/>
        <v>5034113.9728989378</v>
      </c>
      <c r="AK3108" s="29">
        <f t="shared" si="636"/>
        <v>0.1435300790211895</v>
      </c>
      <c r="AL3108" s="25"/>
      <c r="AM3108" s="25"/>
      <c r="AN3108" s="25"/>
      <c r="AO3108" s="25"/>
      <c r="AP3108" s="45" t="str">
        <f t="shared" si="637"/>
        <v>20228</v>
      </c>
      <c r="AQ3108" s="45" t="str">
        <f t="shared" si="638"/>
        <v>20228RMB</v>
      </c>
    </row>
    <row r="3109" spans="1:43" s="15" customFormat="1">
      <c r="A3109" s="16" t="s">
        <v>41</v>
      </c>
      <c r="B3109" s="172">
        <v>2022</v>
      </c>
      <c r="C3109" s="172">
        <v>5</v>
      </c>
      <c r="D3109" s="57" t="str">
        <f t="shared" si="627"/>
        <v>Q1</v>
      </c>
      <c r="E3109" s="16" t="s">
        <v>41</v>
      </c>
      <c r="F3109" s="172">
        <v>2022</v>
      </c>
      <c r="G3109" s="172">
        <v>8</v>
      </c>
      <c r="H3109" s="175"/>
      <c r="I3109" s="57" t="str">
        <f t="shared" si="628"/>
        <v>Q2</v>
      </c>
      <c r="J3109" s="175" t="s">
        <v>2188</v>
      </c>
      <c r="K3109" s="175" t="s">
        <v>2189</v>
      </c>
      <c r="L3109" s="25" t="s">
        <v>2547</v>
      </c>
      <c r="M3109" s="16" t="s">
        <v>2545</v>
      </c>
      <c r="N3109" s="16">
        <v>1</v>
      </c>
      <c r="O3109" s="16"/>
      <c r="P3109" s="57" t="str">
        <f t="shared" si="629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78" t="str">
        <f t="shared" si="630"/>
        <v>1.13</v>
      </c>
      <c r="Z3109" s="26">
        <f t="shared" si="625"/>
        <v>621860</v>
      </c>
      <c r="AA3109" s="16">
        <v>1.163</v>
      </c>
      <c r="AB3109" s="35">
        <f t="shared" si="631"/>
        <v>640020.51327433635</v>
      </c>
      <c r="AC3109" s="27">
        <f t="shared" si="632"/>
        <v>94595.031861946904</v>
      </c>
      <c r="AD3109" s="174">
        <v>0.14779999999999999</v>
      </c>
      <c r="AE3109" s="173">
        <f t="shared" si="633"/>
        <v>0</v>
      </c>
      <c r="AF3109" s="173" t="str">
        <f>IF(AND(COUNTIFS($J$18:J3109,J3109)=1,AE3109=1),1,"")</f>
        <v/>
      </c>
      <c r="AG3109" s="173" t="str">
        <f>IF(C3109="","",IF(AND(COUNTIFS($J$18:J3109,J3109)=1,C3109&lt;&gt;""),1,""))</f>
        <v/>
      </c>
      <c r="AH3109" s="173" t="str">
        <f>IF(G3109="","",IF(AND(COUNTIFS($J$18:J3109,J3109)=1,G3109&lt;&gt;""),1,""))</f>
        <v/>
      </c>
      <c r="AI3109" s="28">
        <f t="shared" si="634"/>
        <v>35073581.838938065</v>
      </c>
      <c r="AJ3109" s="28">
        <f t="shared" si="635"/>
        <v>5034113.9728989378</v>
      </c>
      <c r="AK3109" s="29">
        <f t="shared" si="636"/>
        <v>0.1435300790211895</v>
      </c>
      <c r="AL3109" s="25"/>
      <c r="AM3109" s="25"/>
      <c r="AN3109" s="25"/>
      <c r="AO3109" s="25"/>
      <c r="AP3109" s="45" t="str">
        <f t="shared" si="637"/>
        <v>20228</v>
      </c>
      <c r="AQ3109" s="45" t="str">
        <f t="shared" si="638"/>
        <v>20228RMB</v>
      </c>
    </row>
    <row r="3110" spans="1:43" s="15" customFormat="1">
      <c r="A3110" s="16" t="s">
        <v>41</v>
      </c>
      <c r="B3110" s="172">
        <v>2022</v>
      </c>
      <c r="C3110" s="172">
        <v>5</v>
      </c>
      <c r="D3110" s="57" t="str">
        <f t="shared" si="627"/>
        <v>Q1</v>
      </c>
      <c r="E3110" s="16" t="s">
        <v>41</v>
      </c>
      <c r="F3110" s="172">
        <v>2022</v>
      </c>
      <c r="G3110" s="172">
        <v>8</v>
      </c>
      <c r="H3110" s="175"/>
      <c r="I3110" s="57" t="str">
        <f t="shared" si="628"/>
        <v>Q2</v>
      </c>
      <c r="J3110" s="175" t="s">
        <v>2188</v>
      </c>
      <c r="K3110" s="175" t="s">
        <v>2189</v>
      </c>
      <c r="L3110" s="25" t="s">
        <v>2547</v>
      </c>
      <c r="M3110" s="16" t="s">
        <v>2545</v>
      </c>
      <c r="N3110" s="16">
        <v>1</v>
      </c>
      <c r="O3110" s="16"/>
      <c r="P3110" s="57" t="str">
        <f t="shared" si="629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78" t="str">
        <f t="shared" si="630"/>
        <v>1.13</v>
      </c>
      <c r="Z3110" s="26">
        <f t="shared" si="625"/>
        <v>621860</v>
      </c>
      <c r="AA3110" s="16">
        <v>1.163</v>
      </c>
      <c r="AB3110" s="35">
        <f t="shared" si="631"/>
        <v>640020.51327433635</v>
      </c>
      <c r="AC3110" s="27">
        <f t="shared" si="632"/>
        <v>94595.031861946904</v>
      </c>
      <c r="AD3110" s="174">
        <v>0.14779999999999999</v>
      </c>
      <c r="AE3110" s="173">
        <f t="shared" si="633"/>
        <v>0</v>
      </c>
      <c r="AF3110" s="173" t="str">
        <f>IF(AND(COUNTIFS($J$18:J3110,J3110)=1,AE3110=1),1,"")</f>
        <v/>
      </c>
      <c r="AG3110" s="173" t="str">
        <f>IF(C3110="","",IF(AND(COUNTIFS($J$18:J3110,J3110)=1,C3110&lt;&gt;""),1,""))</f>
        <v/>
      </c>
      <c r="AH3110" s="173" t="str">
        <f>IF(G3110="","",IF(AND(COUNTIFS($J$18:J3110,J3110)=1,G3110&lt;&gt;""),1,""))</f>
        <v/>
      </c>
      <c r="AI3110" s="28">
        <f t="shared" si="634"/>
        <v>35073581.838938065</v>
      </c>
      <c r="AJ3110" s="28">
        <f t="shared" si="635"/>
        <v>5034113.9728989378</v>
      </c>
      <c r="AK3110" s="29">
        <f t="shared" si="636"/>
        <v>0.1435300790211895</v>
      </c>
      <c r="AL3110" s="25"/>
      <c r="AM3110" s="25"/>
      <c r="AN3110" s="25"/>
      <c r="AO3110" s="25"/>
      <c r="AP3110" s="45" t="str">
        <f t="shared" si="637"/>
        <v>20228</v>
      </c>
      <c r="AQ3110" s="45" t="str">
        <f t="shared" si="638"/>
        <v>20228RMB</v>
      </c>
    </row>
    <row r="3111" spans="1:43" s="15" customFormat="1">
      <c r="A3111" s="16" t="s">
        <v>41</v>
      </c>
      <c r="B3111" s="172">
        <v>2022</v>
      </c>
      <c r="C3111" s="172">
        <v>6</v>
      </c>
      <c r="D3111" s="57" t="str">
        <f t="shared" si="627"/>
        <v>Q1</v>
      </c>
      <c r="E3111" s="16" t="s">
        <v>41</v>
      </c>
      <c r="F3111" s="172">
        <v>2022</v>
      </c>
      <c r="G3111" s="172">
        <v>8</v>
      </c>
      <c r="H3111" s="175"/>
      <c r="I3111" s="57" t="str">
        <f t="shared" si="628"/>
        <v>Q2</v>
      </c>
      <c r="J3111" s="175" t="s">
        <v>2906</v>
      </c>
      <c r="K3111" s="175" t="s">
        <v>2955</v>
      </c>
      <c r="L3111" s="25" t="s">
        <v>2782</v>
      </c>
      <c r="M3111" s="16" t="s">
        <v>2777</v>
      </c>
      <c r="N3111" s="16">
        <v>2</v>
      </c>
      <c r="O3111" s="16"/>
      <c r="P3111" s="57" t="str">
        <f t="shared" si="629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2778</v>
      </c>
      <c r="W3111" s="16" t="s">
        <v>51</v>
      </c>
      <c r="X3111" s="34">
        <v>465000</v>
      </c>
      <c r="Y3111" s="178" t="str">
        <f t="shared" si="630"/>
        <v>1.13</v>
      </c>
      <c r="Z3111" s="26">
        <f t="shared" si="625"/>
        <v>930000</v>
      </c>
      <c r="AA3111" s="16">
        <v>1.163</v>
      </c>
      <c r="AB3111" s="35">
        <f t="shared" si="631"/>
        <v>957159.29203539842</v>
      </c>
      <c r="AC3111" s="27">
        <f t="shared" si="632"/>
        <v>137352.35840707965</v>
      </c>
      <c r="AD3111" s="174">
        <v>0.14349999999999999</v>
      </c>
      <c r="AE3111" s="173">
        <f t="shared" si="633"/>
        <v>0</v>
      </c>
      <c r="AF3111" s="173" t="str">
        <f>IF(AND(COUNTIFS($J$18:J3111,J3111)=1,AE3111=1),1,"")</f>
        <v/>
      </c>
      <c r="AG3111" s="173" t="str">
        <f>IF(C3111="","",IF(AND(COUNTIFS($J$18:J3111,J3111)=1,C3111&lt;&gt;""),1,""))</f>
        <v/>
      </c>
      <c r="AH3111" s="173" t="str">
        <f>IF(G3111="","",IF(AND(COUNTIFS($J$18:J3111,J3111)=1,G3111&lt;&gt;""),1,""))</f>
        <v/>
      </c>
      <c r="AI3111" s="28">
        <f t="shared" si="634"/>
        <v>35073581.838938065</v>
      </c>
      <c r="AJ3111" s="28">
        <f t="shared" si="635"/>
        <v>5034113.9728989378</v>
      </c>
      <c r="AK3111" s="29">
        <f t="shared" si="636"/>
        <v>0.1435300790211895</v>
      </c>
      <c r="AL3111" s="25"/>
      <c r="AM3111" s="25"/>
      <c r="AN3111" s="25"/>
      <c r="AO3111" s="25"/>
      <c r="AP3111" s="45" t="str">
        <f t="shared" si="637"/>
        <v>20228</v>
      </c>
      <c r="AQ3111" s="45" t="str">
        <f t="shared" si="638"/>
        <v>20228RMB</v>
      </c>
    </row>
    <row r="3112" spans="1:43" s="15" customFormat="1">
      <c r="A3112" s="16" t="s">
        <v>41</v>
      </c>
      <c r="B3112" s="172">
        <v>2022</v>
      </c>
      <c r="C3112" s="172">
        <v>5</v>
      </c>
      <c r="D3112" s="57" t="str">
        <f t="shared" si="627"/>
        <v>Q1</v>
      </c>
      <c r="E3112" s="16" t="s">
        <v>41</v>
      </c>
      <c r="F3112" s="172">
        <v>2022</v>
      </c>
      <c r="G3112" s="172">
        <v>10</v>
      </c>
      <c r="H3112" s="175"/>
      <c r="I3112" s="57" t="str">
        <f t="shared" si="628"/>
        <v>Q3</v>
      </c>
      <c r="J3112" s="175" t="s">
        <v>2956</v>
      </c>
      <c r="K3112" s="175" t="s">
        <v>2957</v>
      </c>
      <c r="L3112" s="25" t="s">
        <v>2958</v>
      </c>
      <c r="M3112" s="16" t="s">
        <v>2545</v>
      </c>
      <c r="N3112" s="16">
        <v>1</v>
      </c>
      <c r="O3112" s="16"/>
      <c r="P3112" s="57" t="str">
        <f t="shared" si="629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78" t="str">
        <f t="shared" si="630"/>
        <v>1.13</v>
      </c>
      <c r="Z3112" s="26">
        <f t="shared" si="625"/>
        <v>304020</v>
      </c>
      <c r="AA3112" s="16">
        <v>1.1000000000000001</v>
      </c>
      <c r="AB3112" s="35">
        <f t="shared" si="631"/>
        <v>295948.67256637174</v>
      </c>
      <c r="AC3112" s="27">
        <f t="shared" si="632"/>
        <v>84907.674159292044</v>
      </c>
      <c r="AD3112" s="174">
        <v>0.28689999999999999</v>
      </c>
      <c r="AE3112" s="173">
        <f t="shared" si="633"/>
        <v>0</v>
      </c>
      <c r="AF3112" s="173" t="str">
        <f>IF(AND(COUNTIFS($J$18:J3112,J3112)=1,AE3112=1),1,"")</f>
        <v/>
      </c>
      <c r="AG3112" s="173">
        <f>IF(C3112="","",IF(AND(COUNTIFS($J$18:J3112,J3112)=1,C3112&lt;&gt;""),1,""))</f>
        <v>1</v>
      </c>
      <c r="AH3112" s="173">
        <f>IF(G3112="","",IF(AND(COUNTIFS($J$18:J3112,J3112)=1,G3112&lt;&gt;""),1,""))</f>
        <v>1</v>
      </c>
      <c r="AI3112" s="28">
        <f t="shared" si="634"/>
        <v>22717528.991150446</v>
      </c>
      <c r="AJ3112" s="28">
        <f t="shared" si="635"/>
        <v>3947747.192555753</v>
      </c>
      <c r="AK3112" s="29">
        <f t="shared" si="636"/>
        <v>0.17377537821536787</v>
      </c>
      <c r="AL3112" s="25"/>
      <c r="AM3112" s="25"/>
      <c r="AN3112" s="25"/>
      <c r="AO3112" s="25"/>
      <c r="AP3112" s="45" t="str">
        <f t="shared" si="637"/>
        <v>202210</v>
      </c>
      <c r="AQ3112" s="45" t="str">
        <f t="shared" si="638"/>
        <v>202210RMB</v>
      </c>
    </row>
    <row r="3113" spans="1:43" s="15" customFormat="1">
      <c r="A3113" s="16" t="s">
        <v>41</v>
      </c>
      <c r="B3113" s="172">
        <v>2022</v>
      </c>
      <c r="C3113" s="172">
        <v>5</v>
      </c>
      <c r="D3113" s="57" t="str">
        <f t="shared" si="627"/>
        <v>Q1</v>
      </c>
      <c r="E3113" s="16" t="s">
        <v>41</v>
      </c>
      <c r="F3113" s="172">
        <v>2022</v>
      </c>
      <c r="G3113" s="172">
        <v>10</v>
      </c>
      <c r="H3113" s="175"/>
      <c r="I3113" s="57" t="str">
        <f t="shared" si="628"/>
        <v>Q3</v>
      </c>
      <c r="J3113" s="175" t="s">
        <v>2959</v>
      </c>
      <c r="K3113" s="175" t="s">
        <v>2960</v>
      </c>
      <c r="L3113" s="25" t="s">
        <v>2961</v>
      </c>
      <c r="M3113" s="16" t="s">
        <v>2962</v>
      </c>
      <c r="N3113" s="16">
        <v>1</v>
      </c>
      <c r="O3113" s="16"/>
      <c r="P3113" s="57" t="str">
        <f t="shared" si="629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2963</v>
      </c>
      <c r="W3113" s="16" t="s">
        <v>51</v>
      </c>
      <c r="X3113" s="34">
        <v>1705000</v>
      </c>
      <c r="Y3113" s="178" t="str">
        <f t="shared" si="630"/>
        <v>1.13</v>
      </c>
      <c r="Z3113" s="26">
        <f t="shared" si="625"/>
        <v>1705000</v>
      </c>
      <c r="AA3113" s="16">
        <v>1.1000000000000001</v>
      </c>
      <c r="AB3113" s="35">
        <f t="shared" si="631"/>
        <v>1659734.5132743367</v>
      </c>
      <c r="AC3113" s="27">
        <f t="shared" si="632"/>
        <v>534600.48672566388</v>
      </c>
      <c r="AD3113" s="174">
        <v>0.3221</v>
      </c>
      <c r="AE3113" s="173">
        <f t="shared" si="633"/>
        <v>1</v>
      </c>
      <c r="AF3113" s="173">
        <f>IF(AND(COUNTIFS($J$18:J3113,J3113)=1,AE3113=1),1,"")</f>
        <v>1</v>
      </c>
      <c r="AG3113" s="173">
        <f>IF(C3113="","",IF(AND(COUNTIFS($J$18:J3113,J3113)=1,C3113&lt;&gt;""),1,""))</f>
        <v>1</v>
      </c>
      <c r="AH3113" s="173">
        <f>IF(G3113="","",IF(AND(COUNTIFS($J$18:J3113,J3113)=1,G3113&lt;&gt;""),1,""))</f>
        <v>1</v>
      </c>
      <c r="AI3113" s="28">
        <f t="shared" si="634"/>
        <v>22717528.991150446</v>
      </c>
      <c r="AJ3113" s="28">
        <f t="shared" si="635"/>
        <v>3947747.192555753</v>
      </c>
      <c r="AK3113" s="29">
        <f t="shared" si="636"/>
        <v>0.17377537821536787</v>
      </c>
      <c r="AL3113" s="25"/>
      <c r="AM3113" s="25"/>
      <c r="AN3113" s="25"/>
      <c r="AO3113" s="25"/>
      <c r="AP3113" s="45" t="str">
        <f t="shared" si="637"/>
        <v>202210</v>
      </c>
      <c r="AQ3113" s="45" t="str">
        <f t="shared" si="638"/>
        <v>202210RMB</v>
      </c>
    </row>
    <row r="3114" spans="1:43" s="15" customFormat="1">
      <c r="A3114" s="16" t="s">
        <v>41</v>
      </c>
      <c r="B3114" s="172">
        <v>2022</v>
      </c>
      <c r="C3114" s="172">
        <v>9</v>
      </c>
      <c r="D3114" s="57" t="str">
        <f t="shared" si="627"/>
        <v>Q2</v>
      </c>
      <c r="E3114" s="16" t="s">
        <v>41</v>
      </c>
      <c r="F3114" s="172">
        <v>2022</v>
      </c>
      <c r="G3114" s="172">
        <v>10</v>
      </c>
      <c r="H3114" s="175"/>
      <c r="I3114" s="57" t="str">
        <f t="shared" si="628"/>
        <v>Q3</v>
      </c>
      <c r="J3114" s="175" t="s">
        <v>2228</v>
      </c>
      <c r="K3114" s="175" t="s">
        <v>2229</v>
      </c>
      <c r="L3114" s="25" t="s">
        <v>2563</v>
      </c>
      <c r="M3114" s="16" t="s">
        <v>47</v>
      </c>
      <c r="N3114" s="16">
        <v>1</v>
      </c>
      <c r="O3114" s="16"/>
      <c r="P3114" s="57" t="str">
        <f t="shared" si="629"/>
        <v>MAIN UNIT</v>
      </c>
      <c r="Q3114" s="16" t="s">
        <v>958</v>
      </c>
      <c r="R3114" s="16" t="s">
        <v>1991</v>
      </c>
      <c r="S3114" s="16" t="s">
        <v>37</v>
      </c>
      <c r="T3114" s="16" t="s">
        <v>2230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78" t="str">
        <f t="shared" si="630"/>
        <v>1</v>
      </c>
      <c r="Z3114" s="26">
        <f t="shared" si="625"/>
        <v>85000</v>
      </c>
      <c r="AA3114" s="16">
        <v>7.8</v>
      </c>
      <c r="AB3114" s="35">
        <f t="shared" si="631"/>
        <v>663000</v>
      </c>
      <c r="AC3114" s="27">
        <f t="shared" si="632"/>
        <v>138964.80000000002</v>
      </c>
      <c r="AD3114" s="174">
        <v>0.20960000000000001</v>
      </c>
      <c r="AE3114" s="173">
        <f t="shared" si="633"/>
        <v>1</v>
      </c>
      <c r="AF3114" s="173" t="str">
        <f>IF(AND(COUNTIFS($J$18:J3114,J3114)=1,AE3114=1),1,"")</f>
        <v/>
      </c>
      <c r="AG3114" s="173" t="str">
        <f>IF(C3114="","",IF(AND(COUNTIFS($J$18:J3114,J3114)=1,C3114&lt;&gt;""),1,""))</f>
        <v/>
      </c>
      <c r="AH3114" s="173" t="str">
        <f>IF(G3114="","",IF(AND(COUNTIFS($J$18:J3114,J3114)=1,G3114&lt;&gt;""),1,""))</f>
        <v/>
      </c>
      <c r="AI3114" s="28">
        <f t="shared" si="634"/>
        <v>22717528.991150446</v>
      </c>
      <c r="AJ3114" s="28">
        <f t="shared" si="635"/>
        <v>3947747.192555753</v>
      </c>
      <c r="AK3114" s="29">
        <f t="shared" si="636"/>
        <v>0.17377537821536787</v>
      </c>
      <c r="AL3114" s="25"/>
      <c r="AM3114" s="25"/>
      <c r="AN3114" s="25"/>
      <c r="AO3114" s="25"/>
      <c r="AP3114" s="45" t="str">
        <f t="shared" si="637"/>
        <v>202210</v>
      </c>
      <c r="AQ3114" s="45" t="str">
        <f t="shared" si="638"/>
        <v>202210USD</v>
      </c>
    </row>
    <row r="3115" spans="1:43" s="15" customFormat="1">
      <c r="A3115" s="16" t="s">
        <v>41</v>
      </c>
      <c r="B3115" s="172">
        <v>2022</v>
      </c>
      <c r="C3115" s="172">
        <v>9</v>
      </c>
      <c r="D3115" s="57" t="str">
        <f t="shared" si="627"/>
        <v>Q2</v>
      </c>
      <c r="E3115" s="16" t="s">
        <v>41</v>
      </c>
      <c r="F3115" s="172">
        <v>2022</v>
      </c>
      <c r="G3115" s="172">
        <v>10</v>
      </c>
      <c r="H3115" s="175"/>
      <c r="I3115" s="57" t="str">
        <f t="shared" si="628"/>
        <v>Q3</v>
      </c>
      <c r="J3115" s="175" t="s">
        <v>2228</v>
      </c>
      <c r="K3115" s="175" t="s">
        <v>2229</v>
      </c>
      <c r="L3115" s="25" t="s">
        <v>2725</v>
      </c>
      <c r="M3115" s="16" t="s">
        <v>47</v>
      </c>
      <c r="N3115" s="16">
        <v>1</v>
      </c>
      <c r="O3115" s="16"/>
      <c r="P3115" s="57" t="str">
        <f t="shared" si="629"/>
        <v>MAIN UNIT</v>
      </c>
      <c r="Q3115" s="16" t="s">
        <v>958</v>
      </c>
      <c r="R3115" s="16" t="s">
        <v>1991</v>
      </c>
      <c r="S3115" s="16" t="s">
        <v>37</v>
      </c>
      <c r="T3115" s="16" t="s">
        <v>2230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78" t="str">
        <f t="shared" si="630"/>
        <v>1</v>
      </c>
      <c r="Z3115" s="26">
        <f t="shared" si="625"/>
        <v>58000</v>
      </c>
      <c r="AA3115" s="16">
        <v>7.8</v>
      </c>
      <c r="AB3115" s="35">
        <f t="shared" si="631"/>
        <v>452400</v>
      </c>
      <c r="AC3115" s="27">
        <f t="shared" si="632"/>
        <v>94823.040000000008</v>
      </c>
      <c r="AD3115" s="174">
        <v>0.20960000000000001</v>
      </c>
      <c r="AE3115" s="173">
        <f t="shared" si="633"/>
        <v>1</v>
      </c>
      <c r="AF3115" s="173" t="str">
        <f>IF(AND(COUNTIFS($J$18:J3115,J3115)=1,AE3115=1),1,"")</f>
        <v/>
      </c>
      <c r="AG3115" s="173" t="str">
        <f>IF(C3115="","",IF(AND(COUNTIFS($J$18:J3115,J3115)=1,C3115&lt;&gt;""),1,""))</f>
        <v/>
      </c>
      <c r="AH3115" s="173" t="str">
        <f>IF(G3115="","",IF(AND(COUNTIFS($J$18:J3115,J3115)=1,G3115&lt;&gt;""),1,""))</f>
        <v/>
      </c>
      <c r="AI3115" s="28">
        <f t="shared" si="634"/>
        <v>22717528.991150446</v>
      </c>
      <c r="AJ3115" s="28">
        <f t="shared" si="635"/>
        <v>3947747.192555753</v>
      </c>
      <c r="AK3115" s="29">
        <f t="shared" si="636"/>
        <v>0.17377537821536787</v>
      </c>
      <c r="AL3115" s="25"/>
      <c r="AM3115" s="25"/>
      <c r="AN3115" s="25"/>
      <c r="AO3115" s="25"/>
      <c r="AP3115" s="45" t="str">
        <f t="shared" si="637"/>
        <v>202210</v>
      </c>
      <c r="AQ3115" s="45" t="str">
        <f t="shared" si="638"/>
        <v>202210USD</v>
      </c>
    </row>
    <row r="3116" spans="1:43" s="15" customFormat="1">
      <c r="A3116" s="16" t="s">
        <v>41</v>
      </c>
      <c r="B3116" s="172">
        <v>2022</v>
      </c>
      <c r="C3116" s="172">
        <v>9</v>
      </c>
      <c r="D3116" s="57" t="str">
        <f t="shared" si="627"/>
        <v>Q2</v>
      </c>
      <c r="E3116" s="16" t="s">
        <v>41</v>
      </c>
      <c r="F3116" s="172">
        <v>2022</v>
      </c>
      <c r="G3116" s="172">
        <v>10</v>
      </c>
      <c r="H3116" s="175"/>
      <c r="I3116" s="57" t="str">
        <f t="shared" si="628"/>
        <v>Q3</v>
      </c>
      <c r="J3116" s="175" t="s">
        <v>2964</v>
      </c>
      <c r="K3116" s="175" t="s">
        <v>2229</v>
      </c>
      <c r="L3116" s="25" t="s">
        <v>2547</v>
      </c>
      <c r="M3116" s="16" t="s">
        <v>2545</v>
      </c>
      <c r="N3116" s="16">
        <v>1</v>
      </c>
      <c r="O3116" s="16"/>
      <c r="P3116" s="57" t="str">
        <f t="shared" si="629"/>
        <v>MAIN UNIT</v>
      </c>
      <c r="Q3116" s="16" t="s">
        <v>958</v>
      </c>
      <c r="R3116" s="16" t="s">
        <v>1991</v>
      </c>
      <c r="S3116" s="16" t="s">
        <v>37</v>
      </c>
      <c r="T3116" s="16" t="s">
        <v>2230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78" t="str">
        <f t="shared" si="630"/>
        <v>1</v>
      </c>
      <c r="Z3116" s="26">
        <f t="shared" si="625"/>
        <v>51000</v>
      </c>
      <c r="AA3116" s="16">
        <v>7.8</v>
      </c>
      <c r="AB3116" s="35">
        <f t="shared" si="631"/>
        <v>397800</v>
      </c>
      <c r="AC3116" s="27">
        <f t="shared" si="632"/>
        <v>54816.840000000004</v>
      </c>
      <c r="AD3116" s="174">
        <v>0.13780000000000001</v>
      </c>
      <c r="AE3116" s="173">
        <f t="shared" si="633"/>
        <v>1</v>
      </c>
      <c r="AF3116" s="173">
        <f>IF(AND(COUNTIFS($J$18:J3116,J3116)=1,AE3116=1),1,"")</f>
        <v>1</v>
      </c>
      <c r="AG3116" s="173">
        <f>IF(C3116="","",IF(AND(COUNTIFS($J$18:J3116,J3116)=1,C3116&lt;&gt;""),1,""))</f>
        <v>1</v>
      </c>
      <c r="AH3116" s="173">
        <f>IF(G3116="","",IF(AND(COUNTIFS($J$18:J3116,J3116)=1,G3116&lt;&gt;""),1,""))</f>
        <v>1</v>
      </c>
      <c r="AI3116" s="28">
        <f t="shared" si="634"/>
        <v>22717528.991150446</v>
      </c>
      <c r="AJ3116" s="28">
        <f t="shared" si="635"/>
        <v>3947747.192555753</v>
      </c>
      <c r="AK3116" s="29">
        <f t="shared" si="636"/>
        <v>0.17377537821536787</v>
      </c>
      <c r="AL3116" s="25"/>
      <c r="AM3116" s="25"/>
      <c r="AN3116" s="25"/>
      <c r="AO3116" s="25"/>
      <c r="AP3116" s="45" t="str">
        <f t="shared" si="637"/>
        <v>202210</v>
      </c>
      <c r="AQ3116" s="45" t="str">
        <f t="shared" si="638"/>
        <v>202210USD</v>
      </c>
    </row>
    <row r="3117" spans="1:43" s="15" customFormat="1">
      <c r="A3117" s="16" t="s">
        <v>41</v>
      </c>
      <c r="B3117" s="172">
        <v>2022</v>
      </c>
      <c r="C3117" s="172">
        <v>9</v>
      </c>
      <c r="D3117" s="57" t="str">
        <f t="shared" si="627"/>
        <v>Q2</v>
      </c>
      <c r="E3117" s="16" t="s">
        <v>41</v>
      </c>
      <c r="F3117" s="172">
        <v>2022</v>
      </c>
      <c r="G3117" s="172">
        <v>10</v>
      </c>
      <c r="H3117" s="175"/>
      <c r="I3117" s="57" t="str">
        <f t="shared" si="628"/>
        <v>Q3</v>
      </c>
      <c r="J3117" s="175" t="s">
        <v>2964</v>
      </c>
      <c r="K3117" s="175" t="s">
        <v>2229</v>
      </c>
      <c r="L3117" s="25" t="s">
        <v>2965</v>
      </c>
      <c r="M3117" s="16" t="s">
        <v>354</v>
      </c>
      <c r="N3117" s="16">
        <v>1</v>
      </c>
      <c r="O3117" s="16"/>
      <c r="P3117" s="57" t="str">
        <f t="shared" si="629"/>
        <v>MAIN UNIT</v>
      </c>
      <c r="Q3117" s="16" t="s">
        <v>958</v>
      </c>
      <c r="R3117" s="16" t="s">
        <v>1991</v>
      </c>
      <c r="S3117" s="16" t="s">
        <v>37</v>
      </c>
      <c r="T3117" s="16" t="s">
        <v>2230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78" t="str">
        <f t="shared" si="630"/>
        <v>1</v>
      </c>
      <c r="Z3117" s="26">
        <f t="shared" si="625"/>
        <v>7500</v>
      </c>
      <c r="AA3117" s="16">
        <v>7.8</v>
      </c>
      <c r="AB3117" s="35">
        <f t="shared" si="631"/>
        <v>58500</v>
      </c>
      <c r="AC3117" s="27">
        <f t="shared" si="632"/>
        <v>8061.3</v>
      </c>
      <c r="AD3117" s="174">
        <v>0.13780000000000001</v>
      </c>
      <c r="AE3117" s="173">
        <f t="shared" si="633"/>
        <v>1</v>
      </c>
      <c r="AF3117" s="173" t="str">
        <f>IF(AND(COUNTIFS($J$18:J3117,J3117)=1,AE3117=1),1,"")</f>
        <v/>
      </c>
      <c r="AG3117" s="173" t="str">
        <f>IF(C3117="","",IF(AND(COUNTIFS($J$18:J3117,J3117)=1,C3117&lt;&gt;""),1,""))</f>
        <v/>
      </c>
      <c r="AH3117" s="173" t="str">
        <f>IF(G3117="","",IF(AND(COUNTIFS($J$18:J3117,J3117)=1,G3117&lt;&gt;""),1,""))</f>
        <v/>
      </c>
      <c r="AI3117" s="28">
        <f t="shared" si="634"/>
        <v>22717528.991150446</v>
      </c>
      <c r="AJ3117" s="28">
        <f t="shared" si="635"/>
        <v>3947747.192555753</v>
      </c>
      <c r="AK3117" s="29">
        <f t="shared" si="636"/>
        <v>0.17377537821536787</v>
      </c>
      <c r="AL3117" s="25"/>
      <c r="AM3117" s="25"/>
      <c r="AN3117" s="25"/>
      <c r="AO3117" s="25"/>
      <c r="AP3117" s="45" t="str">
        <f t="shared" si="637"/>
        <v>202210</v>
      </c>
      <c r="AQ3117" s="45" t="str">
        <f t="shared" si="638"/>
        <v>202210USD</v>
      </c>
    </row>
    <row r="3118" spans="1:43" s="15" customFormat="1">
      <c r="A3118" s="16" t="s">
        <v>41</v>
      </c>
      <c r="B3118" s="172">
        <v>2022</v>
      </c>
      <c r="C3118" s="172">
        <v>9</v>
      </c>
      <c r="D3118" s="57" t="str">
        <f t="shared" si="627"/>
        <v>Q2</v>
      </c>
      <c r="E3118" s="16" t="s">
        <v>41</v>
      </c>
      <c r="F3118" s="172">
        <v>2022</v>
      </c>
      <c r="G3118" s="172">
        <v>10</v>
      </c>
      <c r="H3118" s="175"/>
      <c r="I3118" s="57" t="str">
        <f t="shared" si="628"/>
        <v>Q3</v>
      </c>
      <c r="J3118" s="175" t="s">
        <v>2964</v>
      </c>
      <c r="K3118" s="175" t="s">
        <v>2229</v>
      </c>
      <c r="L3118" s="25" t="s">
        <v>2966</v>
      </c>
      <c r="M3118" s="16" t="s">
        <v>354</v>
      </c>
      <c r="N3118" s="16">
        <v>1</v>
      </c>
      <c r="O3118" s="16"/>
      <c r="P3118" s="57" t="str">
        <f t="shared" si="629"/>
        <v>MAIN UNIT</v>
      </c>
      <c r="Q3118" s="16" t="s">
        <v>958</v>
      </c>
      <c r="R3118" s="16" t="s">
        <v>1991</v>
      </c>
      <c r="S3118" s="16" t="s">
        <v>37</v>
      </c>
      <c r="T3118" s="16" t="s">
        <v>2230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78" t="str">
        <f t="shared" si="630"/>
        <v>1</v>
      </c>
      <c r="Z3118" s="26">
        <f t="shared" si="625"/>
        <v>2500</v>
      </c>
      <c r="AA3118" s="16">
        <v>7.8</v>
      </c>
      <c r="AB3118" s="35">
        <f t="shared" si="631"/>
        <v>19500</v>
      </c>
      <c r="AC3118" s="27">
        <f t="shared" si="632"/>
        <v>2687.1</v>
      </c>
      <c r="AD3118" s="174">
        <v>0.13780000000000001</v>
      </c>
      <c r="AE3118" s="173">
        <f t="shared" si="633"/>
        <v>1</v>
      </c>
      <c r="AF3118" s="173" t="str">
        <f>IF(AND(COUNTIFS($J$18:J3118,J3118)=1,AE3118=1),1,"")</f>
        <v/>
      </c>
      <c r="AG3118" s="173" t="str">
        <f>IF(C3118="","",IF(AND(COUNTIFS($J$18:J3118,J3118)=1,C3118&lt;&gt;""),1,""))</f>
        <v/>
      </c>
      <c r="AH3118" s="173" t="str">
        <f>IF(G3118="","",IF(AND(COUNTIFS($J$18:J3118,J3118)=1,G3118&lt;&gt;""),1,""))</f>
        <v/>
      </c>
      <c r="AI3118" s="28">
        <f t="shared" si="634"/>
        <v>22717528.991150446</v>
      </c>
      <c r="AJ3118" s="28">
        <f t="shared" si="635"/>
        <v>3947747.192555753</v>
      </c>
      <c r="AK3118" s="29">
        <f t="shared" si="636"/>
        <v>0.17377537821536787</v>
      </c>
      <c r="AL3118" s="25"/>
      <c r="AM3118" s="25"/>
      <c r="AN3118" s="25"/>
      <c r="AO3118" s="25"/>
      <c r="AP3118" s="45" t="str">
        <f t="shared" si="637"/>
        <v>202210</v>
      </c>
      <c r="AQ3118" s="45" t="str">
        <f t="shared" si="638"/>
        <v>202210USD</v>
      </c>
    </row>
    <row r="3119" spans="1:43" s="15" customFormat="1">
      <c r="A3119" s="16" t="s">
        <v>41</v>
      </c>
      <c r="B3119" s="172">
        <v>2022</v>
      </c>
      <c r="C3119" s="172">
        <v>9</v>
      </c>
      <c r="D3119" s="57" t="str">
        <f t="shared" si="627"/>
        <v>Q2</v>
      </c>
      <c r="E3119" s="16" t="s">
        <v>41</v>
      </c>
      <c r="F3119" s="172">
        <v>2022</v>
      </c>
      <c r="G3119" s="172">
        <v>10</v>
      </c>
      <c r="H3119" s="175"/>
      <c r="I3119" s="57" t="str">
        <f t="shared" si="628"/>
        <v>Q3</v>
      </c>
      <c r="J3119" s="175" t="s">
        <v>2964</v>
      </c>
      <c r="K3119" s="175" t="s">
        <v>2229</v>
      </c>
      <c r="L3119" s="25" t="s">
        <v>2967</v>
      </c>
      <c r="M3119" s="16" t="s">
        <v>354</v>
      </c>
      <c r="N3119" s="16">
        <v>1</v>
      </c>
      <c r="O3119" s="16"/>
      <c r="P3119" s="57" t="str">
        <f t="shared" si="629"/>
        <v>MAIN UNIT</v>
      </c>
      <c r="Q3119" s="16" t="s">
        <v>958</v>
      </c>
      <c r="R3119" s="16" t="s">
        <v>1991</v>
      </c>
      <c r="S3119" s="16" t="s">
        <v>37</v>
      </c>
      <c r="T3119" s="16" t="s">
        <v>2230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78" t="str">
        <f t="shared" si="630"/>
        <v>1</v>
      </c>
      <c r="Z3119" s="26">
        <f t="shared" si="625"/>
        <v>2500</v>
      </c>
      <c r="AA3119" s="16">
        <v>7.8</v>
      </c>
      <c r="AB3119" s="35">
        <f t="shared" si="631"/>
        <v>19500</v>
      </c>
      <c r="AC3119" s="27">
        <f t="shared" si="632"/>
        <v>2687.1</v>
      </c>
      <c r="AD3119" s="174">
        <v>0.13780000000000001</v>
      </c>
      <c r="AE3119" s="173">
        <f t="shared" si="633"/>
        <v>1</v>
      </c>
      <c r="AF3119" s="173" t="str">
        <f>IF(AND(COUNTIFS($J$18:J3119,J3119)=1,AE3119=1),1,"")</f>
        <v/>
      </c>
      <c r="AG3119" s="173" t="str">
        <f>IF(C3119="","",IF(AND(COUNTIFS($J$18:J3119,J3119)=1,C3119&lt;&gt;""),1,""))</f>
        <v/>
      </c>
      <c r="AH3119" s="173" t="str">
        <f>IF(G3119="","",IF(AND(COUNTIFS($J$18:J3119,J3119)=1,G3119&lt;&gt;""),1,""))</f>
        <v/>
      </c>
      <c r="AI3119" s="28">
        <f t="shared" si="634"/>
        <v>22717528.991150446</v>
      </c>
      <c r="AJ3119" s="28">
        <f t="shared" si="635"/>
        <v>3947747.192555753</v>
      </c>
      <c r="AK3119" s="29">
        <f t="shared" si="636"/>
        <v>0.17377537821536787</v>
      </c>
      <c r="AL3119" s="25"/>
      <c r="AM3119" s="25"/>
      <c r="AN3119" s="25"/>
      <c r="AO3119" s="25"/>
      <c r="AP3119" s="45" t="str">
        <f t="shared" si="637"/>
        <v>202210</v>
      </c>
      <c r="AQ3119" s="45" t="str">
        <f t="shared" si="638"/>
        <v>202210USD</v>
      </c>
    </row>
    <row r="3120" spans="1:43" s="15" customFormat="1">
      <c r="A3120" s="16" t="s">
        <v>41</v>
      </c>
      <c r="B3120" s="172">
        <v>2022</v>
      </c>
      <c r="C3120" s="172">
        <v>9</v>
      </c>
      <c r="D3120" s="57" t="str">
        <f t="shared" si="627"/>
        <v>Q2</v>
      </c>
      <c r="E3120" s="16" t="s">
        <v>41</v>
      </c>
      <c r="F3120" s="172">
        <v>2022</v>
      </c>
      <c r="G3120" s="172">
        <v>10</v>
      </c>
      <c r="H3120" s="175"/>
      <c r="I3120" s="57" t="str">
        <f t="shared" si="628"/>
        <v>Q3</v>
      </c>
      <c r="J3120" s="175" t="s">
        <v>2964</v>
      </c>
      <c r="K3120" s="175" t="s">
        <v>2229</v>
      </c>
      <c r="L3120" s="25" t="s">
        <v>2926</v>
      </c>
      <c r="M3120" s="16" t="s">
        <v>354</v>
      </c>
      <c r="N3120" s="16">
        <v>1</v>
      </c>
      <c r="O3120" s="16"/>
      <c r="P3120" s="57" t="str">
        <f t="shared" si="629"/>
        <v>MAIN UNIT</v>
      </c>
      <c r="Q3120" s="16" t="s">
        <v>958</v>
      </c>
      <c r="R3120" s="16" t="s">
        <v>1991</v>
      </c>
      <c r="S3120" s="16" t="s">
        <v>37</v>
      </c>
      <c r="T3120" s="16" t="s">
        <v>2230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78" t="str">
        <f t="shared" si="630"/>
        <v>1</v>
      </c>
      <c r="Z3120" s="26">
        <f t="shared" si="625"/>
        <v>8500</v>
      </c>
      <c r="AA3120" s="16">
        <v>7.8</v>
      </c>
      <c r="AB3120" s="35">
        <f t="shared" si="631"/>
        <v>66300</v>
      </c>
      <c r="AC3120" s="27">
        <f t="shared" si="632"/>
        <v>9136.1400000000012</v>
      </c>
      <c r="AD3120" s="174">
        <v>0.13780000000000001</v>
      </c>
      <c r="AE3120" s="173">
        <f t="shared" si="633"/>
        <v>1</v>
      </c>
      <c r="AF3120" s="173" t="str">
        <f>IF(AND(COUNTIFS($J$18:J3120,J3120)=1,AE3120=1),1,"")</f>
        <v/>
      </c>
      <c r="AG3120" s="173" t="str">
        <f>IF(C3120="","",IF(AND(COUNTIFS($J$18:J3120,J3120)=1,C3120&lt;&gt;""),1,""))</f>
        <v/>
      </c>
      <c r="AH3120" s="173" t="str">
        <f>IF(G3120="","",IF(AND(COUNTIFS($J$18:J3120,J3120)=1,G3120&lt;&gt;""),1,""))</f>
        <v/>
      </c>
      <c r="AI3120" s="28">
        <f t="shared" si="634"/>
        <v>22717528.991150446</v>
      </c>
      <c r="AJ3120" s="28">
        <f t="shared" si="635"/>
        <v>3947747.192555753</v>
      </c>
      <c r="AK3120" s="29">
        <f t="shared" si="636"/>
        <v>0.17377537821536787</v>
      </c>
      <c r="AL3120" s="25"/>
      <c r="AM3120" s="25"/>
      <c r="AN3120" s="25"/>
      <c r="AO3120" s="25"/>
      <c r="AP3120" s="45" t="str">
        <f t="shared" si="637"/>
        <v>202210</v>
      </c>
      <c r="AQ3120" s="45" t="str">
        <f t="shared" si="638"/>
        <v>202210USD</v>
      </c>
    </row>
    <row r="3121" spans="1:43" s="15" customFormat="1">
      <c r="A3121" s="16" t="s">
        <v>41</v>
      </c>
      <c r="B3121" s="172">
        <v>2022</v>
      </c>
      <c r="C3121" s="172">
        <v>9</v>
      </c>
      <c r="D3121" s="57" t="str">
        <f t="shared" si="627"/>
        <v>Q2</v>
      </c>
      <c r="E3121" s="16" t="s">
        <v>41</v>
      </c>
      <c r="F3121" s="172">
        <v>2022</v>
      </c>
      <c r="G3121" s="172">
        <v>10</v>
      </c>
      <c r="H3121" s="175"/>
      <c r="I3121" s="57" t="str">
        <f t="shared" si="628"/>
        <v>Q3</v>
      </c>
      <c r="J3121" s="175" t="s">
        <v>2964</v>
      </c>
      <c r="K3121" s="175" t="s">
        <v>2229</v>
      </c>
      <c r="L3121" s="25" t="s">
        <v>2968</v>
      </c>
      <c r="M3121" s="16" t="s">
        <v>354</v>
      </c>
      <c r="N3121" s="16">
        <v>1</v>
      </c>
      <c r="O3121" s="16"/>
      <c r="P3121" s="57" t="str">
        <f t="shared" si="629"/>
        <v>MAIN UNIT</v>
      </c>
      <c r="Q3121" s="16" t="s">
        <v>958</v>
      </c>
      <c r="R3121" s="16" t="s">
        <v>1991</v>
      </c>
      <c r="S3121" s="16" t="s">
        <v>37</v>
      </c>
      <c r="T3121" s="16" t="s">
        <v>2230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78" t="str">
        <f t="shared" si="630"/>
        <v>1</v>
      </c>
      <c r="Z3121" s="26">
        <f t="shared" si="625"/>
        <v>4500</v>
      </c>
      <c r="AA3121" s="16">
        <v>7.8</v>
      </c>
      <c r="AB3121" s="35">
        <f t="shared" si="631"/>
        <v>35100</v>
      </c>
      <c r="AC3121" s="27">
        <f t="shared" si="632"/>
        <v>4836.7800000000007</v>
      </c>
      <c r="AD3121" s="174">
        <v>0.13780000000000001</v>
      </c>
      <c r="AE3121" s="173">
        <f t="shared" si="633"/>
        <v>1</v>
      </c>
      <c r="AF3121" s="173" t="str">
        <f>IF(AND(COUNTIFS($J$18:J3121,J3121)=1,AE3121=1),1,"")</f>
        <v/>
      </c>
      <c r="AG3121" s="173" t="str">
        <f>IF(C3121="","",IF(AND(COUNTIFS($J$18:J3121,J3121)=1,C3121&lt;&gt;""),1,""))</f>
        <v/>
      </c>
      <c r="AH3121" s="173" t="str">
        <f>IF(G3121="","",IF(AND(COUNTIFS($J$18:J3121,J3121)=1,G3121&lt;&gt;""),1,""))</f>
        <v/>
      </c>
      <c r="AI3121" s="28">
        <f t="shared" si="634"/>
        <v>22717528.991150446</v>
      </c>
      <c r="AJ3121" s="28">
        <f t="shared" si="635"/>
        <v>3947747.192555753</v>
      </c>
      <c r="AK3121" s="29">
        <f t="shared" si="636"/>
        <v>0.17377537821536787</v>
      </c>
      <c r="AL3121" s="25"/>
      <c r="AM3121" s="25"/>
      <c r="AN3121" s="25"/>
      <c r="AO3121" s="25"/>
      <c r="AP3121" s="45" t="str">
        <f t="shared" si="637"/>
        <v>202210</v>
      </c>
      <c r="AQ3121" s="45" t="str">
        <f t="shared" si="638"/>
        <v>202210USD</v>
      </c>
    </row>
    <row r="3122" spans="1:43" s="15" customFormat="1">
      <c r="A3122" s="16" t="s">
        <v>41</v>
      </c>
      <c r="B3122" s="172">
        <v>2022</v>
      </c>
      <c r="C3122" s="172">
        <v>9</v>
      </c>
      <c r="D3122" s="57" t="str">
        <f t="shared" si="627"/>
        <v>Q2</v>
      </c>
      <c r="E3122" s="16" t="s">
        <v>41</v>
      </c>
      <c r="F3122" s="172">
        <v>2022</v>
      </c>
      <c r="G3122" s="172">
        <v>10</v>
      </c>
      <c r="H3122" s="175"/>
      <c r="I3122" s="57" t="str">
        <f t="shared" si="628"/>
        <v>Q3</v>
      </c>
      <c r="J3122" s="175" t="s">
        <v>2964</v>
      </c>
      <c r="K3122" s="175" t="s">
        <v>2229</v>
      </c>
      <c r="L3122" s="25" t="s">
        <v>2968</v>
      </c>
      <c r="M3122" s="16" t="s">
        <v>354</v>
      </c>
      <c r="N3122" s="16">
        <v>1</v>
      </c>
      <c r="O3122" s="16"/>
      <c r="P3122" s="57" t="str">
        <f t="shared" si="629"/>
        <v>MAIN UNIT</v>
      </c>
      <c r="Q3122" s="16" t="s">
        <v>958</v>
      </c>
      <c r="R3122" s="16" t="s">
        <v>1991</v>
      </c>
      <c r="S3122" s="16" t="s">
        <v>37</v>
      </c>
      <c r="T3122" s="16" t="s">
        <v>2230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78" t="str">
        <f>IF(W3122="","",IF(W3122="RMB","1.13", "1"))</f>
        <v>1</v>
      </c>
      <c r="Z3122" s="26">
        <f t="shared" si="625"/>
        <v>4500</v>
      </c>
      <c r="AA3122" s="16">
        <v>7.8</v>
      </c>
      <c r="AB3122" s="35">
        <f t="shared" si="631"/>
        <v>35100</v>
      </c>
      <c r="AC3122" s="27">
        <f t="shared" si="632"/>
        <v>4836.7800000000007</v>
      </c>
      <c r="AD3122" s="174">
        <v>0.13780000000000001</v>
      </c>
      <c r="AE3122" s="173">
        <f t="shared" si="633"/>
        <v>1</v>
      </c>
      <c r="AF3122" s="173" t="str">
        <f>IF(AND(COUNTIFS($J$18:J3122,J3122)=1,AE3122=1),1,"")</f>
        <v/>
      </c>
      <c r="AG3122" s="173" t="str">
        <f>IF(C3122="","",IF(AND(COUNTIFS($J$18:J3122,J3122)=1,C3122&lt;&gt;""),1,""))</f>
        <v/>
      </c>
      <c r="AH3122" s="173" t="str">
        <f>IF(G3122="","",IF(AND(COUNTIFS($J$18:J3122,J3122)=1,G3122&lt;&gt;""),1,""))</f>
        <v/>
      </c>
      <c r="AI3122" s="28">
        <f t="shared" si="634"/>
        <v>22717528.991150446</v>
      </c>
      <c r="AJ3122" s="28">
        <f t="shared" si="635"/>
        <v>3947747.192555753</v>
      </c>
      <c r="AK3122" s="29">
        <f t="shared" si="636"/>
        <v>0.17377537821536787</v>
      </c>
      <c r="AL3122" s="25"/>
      <c r="AM3122" s="25"/>
      <c r="AN3122" s="25"/>
      <c r="AO3122" s="25"/>
      <c r="AP3122" s="45" t="str">
        <f t="shared" si="637"/>
        <v>202210</v>
      </c>
      <c r="AQ3122" s="45" t="str">
        <f t="shared" si="638"/>
        <v>202210USD</v>
      </c>
    </row>
    <row r="3123" spans="1:43" s="15" customFormat="1">
      <c r="A3123" s="16" t="s">
        <v>41</v>
      </c>
      <c r="B3123" s="172">
        <v>2022</v>
      </c>
      <c r="C3123" s="172">
        <v>9</v>
      </c>
      <c r="D3123" s="57" t="str">
        <f t="shared" si="627"/>
        <v>Q2</v>
      </c>
      <c r="E3123" s="16" t="s">
        <v>41</v>
      </c>
      <c r="F3123" s="172">
        <v>2022</v>
      </c>
      <c r="G3123" s="172">
        <v>10</v>
      </c>
      <c r="H3123" s="175"/>
      <c r="I3123" s="57" t="str">
        <f t="shared" si="628"/>
        <v>Q3</v>
      </c>
      <c r="J3123" s="175" t="s">
        <v>2969</v>
      </c>
      <c r="K3123" s="175" t="s">
        <v>2229</v>
      </c>
      <c r="L3123" s="25" t="s">
        <v>2782</v>
      </c>
      <c r="M3123" s="16" t="s">
        <v>2777</v>
      </c>
      <c r="N3123" s="16">
        <v>1</v>
      </c>
      <c r="O3123" s="16"/>
      <c r="P3123" s="57" t="str">
        <f t="shared" si="629"/>
        <v>MAIN UNIT</v>
      </c>
      <c r="Q3123" s="16" t="s">
        <v>958</v>
      </c>
      <c r="R3123" s="16" t="s">
        <v>1991</v>
      </c>
      <c r="S3123" s="16" t="s">
        <v>37</v>
      </c>
      <c r="T3123" s="16" t="s">
        <v>2230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78" t="str">
        <f>IF(W3123="","",IF(W3123="RMB","1.13", "1"))</f>
        <v>1</v>
      </c>
      <c r="Z3123" s="26">
        <f t="shared" si="625"/>
        <v>52000</v>
      </c>
      <c r="AA3123" s="16">
        <v>7.8</v>
      </c>
      <c r="AB3123" s="35">
        <f t="shared" si="631"/>
        <v>405600</v>
      </c>
      <c r="AC3123" s="27">
        <f t="shared" si="632"/>
        <v>43764.24</v>
      </c>
      <c r="AD3123" s="174">
        <v>0.1079</v>
      </c>
      <c r="AE3123" s="173">
        <f t="shared" si="633"/>
        <v>1</v>
      </c>
      <c r="AF3123" s="173">
        <f>IF(AND(COUNTIFS($J$18:J3123,J3123)=1,AE3123=1),1,"")</f>
        <v>1</v>
      </c>
      <c r="AG3123" s="173">
        <f>IF(C3123="","",IF(AND(COUNTIFS($J$18:J3123,J3123)=1,C3123&lt;&gt;""),1,""))</f>
        <v>1</v>
      </c>
      <c r="AH3123" s="173">
        <f>IF(G3123="","",IF(AND(COUNTIFS($J$18:J3123,J3123)=1,G3123&lt;&gt;""),1,""))</f>
        <v>1</v>
      </c>
      <c r="AI3123" s="28">
        <f t="shared" si="634"/>
        <v>22717528.991150446</v>
      </c>
      <c r="AJ3123" s="28">
        <f t="shared" si="635"/>
        <v>3947747.192555753</v>
      </c>
      <c r="AK3123" s="29">
        <f t="shared" si="636"/>
        <v>0.17377537821536787</v>
      </c>
      <c r="AL3123" s="25"/>
      <c r="AM3123" s="25"/>
      <c r="AN3123" s="25"/>
      <c r="AO3123" s="25"/>
      <c r="AP3123" s="45" t="str">
        <f t="shared" si="637"/>
        <v>202210</v>
      </c>
      <c r="AQ3123" s="45" t="str">
        <f t="shared" si="638"/>
        <v>202210USD</v>
      </c>
    </row>
    <row r="3124" spans="1:43" s="15" customFormat="1">
      <c r="A3124" s="16" t="s">
        <v>41</v>
      </c>
      <c r="B3124" s="172">
        <v>2022</v>
      </c>
      <c r="C3124" s="172">
        <v>8</v>
      </c>
      <c r="D3124" s="57" t="str">
        <f t="shared" si="627"/>
        <v>Q2</v>
      </c>
      <c r="E3124" s="16" t="s">
        <v>41</v>
      </c>
      <c r="F3124" s="172">
        <v>2022</v>
      </c>
      <c r="G3124" s="172">
        <v>10</v>
      </c>
      <c r="H3124" s="175"/>
      <c r="I3124" s="57" t="str">
        <f t="shared" si="628"/>
        <v>Q3</v>
      </c>
      <c r="J3124" s="175" t="s">
        <v>2204</v>
      </c>
      <c r="K3124" s="175" t="s">
        <v>231</v>
      </c>
      <c r="L3124" s="25" t="s">
        <v>2563</v>
      </c>
      <c r="M3124" s="16" t="s">
        <v>47</v>
      </c>
      <c r="N3124" s="16">
        <v>1</v>
      </c>
      <c r="O3124" s="16"/>
      <c r="P3124" s="57" t="str">
        <f t="shared" si="629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78" t="str">
        <f>IF(W3124="","",IF(W3124="RMB","1.13", "1"))</f>
        <v>1.13</v>
      </c>
      <c r="Z3124" s="26">
        <f t="shared" si="625"/>
        <v>520000</v>
      </c>
      <c r="AA3124" s="16">
        <v>1.1000000000000001</v>
      </c>
      <c r="AB3124" s="35">
        <f t="shared" si="631"/>
        <v>506194.69026548683</v>
      </c>
      <c r="AC3124" s="27">
        <f t="shared" si="632"/>
        <v>109186.19469026552</v>
      </c>
      <c r="AD3124" s="174">
        <v>0.2157</v>
      </c>
      <c r="AE3124" s="173">
        <f t="shared" si="633"/>
        <v>0</v>
      </c>
      <c r="AF3124" s="173" t="str">
        <f>IF(AND(COUNTIFS($J$18:J3124,J3124)=1,AE3124=1),1,"")</f>
        <v/>
      </c>
      <c r="AG3124" s="173" t="str">
        <f>IF(C3124="","",IF(AND(COUNTIFS($J$18:J3124,J3124)=1,C3124&lt;&gt;""),1,""))</f>
        <v/>
      </c>
      <c r="AH3124" s="173" t="str">
        <f>IF(G3124="","",IF(AND(COUNTIFS($J$18:J3124,J3124)=1,G3124&lt;&gt;""),1,""))</f>
        <v/>
      </c>
      <c r="AI3124" s="28">
        <f t="shared" si="634"/>
        <v>22717528.991150446</v>
      </c>
      <c r="AJ3124" s="28">
        <f t="shared" si="635"/>
        <v>3947747.192555753</v>
      </c>
      <c r="AK3124" s="29">
        <f t="shared" si="636"/>
        <v>0.17377537821536787</v>
      </c>
      <c r="AL3124" s="25"/>
      <c r="AM3124" s="25"/>
      <c r="AN3124" s="25"/>
      <c r="AO3124" s="25"/>
      <c r="AP3124" s="45" t="str">
        <f t="shared" si="637"/>
        <v>202210</v>
      </c>
      <c r="AQ3124" s="45" t="str">
        <f t="shared" si="638"/>
        <v>202210RMB</v>
      </c>
    </row>
    <row r="3125" spans="1:43" s="15" customFormat="1">
      <c r="A3125" s="16" t="s">
        <v>40</v>
      </c>
      <c r="B3125" s="172">
        <v>2022</v>
      </c>
      <c r="C3125" s="172">
        <v>2</v>
      </c>
      <c r="D3125" s="57" t="str">
        <f t="shared" si="627"/>
        <v>Q4</v>
      </c>
      <c r="E3125" s="16" t="s">
        <v>40</v>
      </c>
      <c r="F3125" s="172">
        <v>2022</v>
      </c>
      <c r="G3125" s="172">
        <v>2</v>
      </c>
      <c r="H3125" s="175"/>
      <c r="I3125" s="57" t="str">
        <f t="shared" si="628"/>
        <v>Q4</v>
      </c>
      <c r="J3125" s="175" t="s">
        <v>2970</v>
      </c>
      <c r="K3125" s="175" t="s">
        <v>2922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29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2799</v>
      </c>
      <c r="W3125" s="16" t="s">
        <v>2444</v>
      </c>
      <c r="X3125" s="34">
        <v>26000</v>
      </c>
      <c r="Y3125" s="178" t="str">
        <f>IF(W3125="RMB","1.13", "1")</f>
        <v>1</v>
      </c>
      <c r="Z3125" s="26">
        <f t="shared" si="625"/>
        <v>26000</v>
      </c>
      <c r="AA3125" s="16">
        <v>1</v>
      </c>
      <c r="AB3125" s="35">
        <f t="shared" si="631"/>
        <v>26000</v>
      </c>
      <c r="AC3125" s="27">
        <f t="shared" si="632"/>
        <v>4815.2</v>
      </c>
      <c r="AD3125" s="174">
        <v>0.1852</v>
      </c>
      <c r="AE3125" s="173">
        <f t="shared" si="633"/>
        <v>0</v>
      </c>
      <c r="AF3125" s="173" t="str">
        <f>IF(AND(COUNTIFS($J$18:J3125,J3125)=1,AE3125=1),1,"")</f>
        <v/>
      </c>
      <c r="AG3125" s="173">
        <f>IF(C3125="","",IF(AND(COUNTIFS($J$18:J3125,J3125)=1,C3125&lt;&gt;""),1,""))</f>
        <v>1</v>
      </c>
      <c r="AH3125" s="173">
        <f>IF(G3125="","",IF(AND(COUNTIFS($J$18:J3125,J3125)=1,G3125&lt;&gt;""),1,""))</f>
        <v>1</v>
      </c>
      <c r="AI3125" s="28">
        <f t="shared" si="634"/>
        <v>31750699.113741599</v>
      </c>
      <c r="AJ3125" s="28">
        <f t="shared" si="635"/>
        <v>4396077.3195289988</v>
      </c>
      <c r="AK3125" s="29">
        <f t="shared" si="636"/>
        <v>0.13845607946397598</v>
      </c>
      <c r="AL3125" s="25"/>
      <c r="AM3125" s="25"/>
      <c r="AN3125" s="25"/>
      <c r="AO3125" s="25"/>
      <c r="AP3125" s="45" t="str">
        <f t="shared" si="637"/>
        <v>20222</v>
      </c>
      <c r="AQ3125" s="45" t="str">
        <f t="shared" si="638"/>
        <v>20222HKD</v>
      </c>
    </row>
    <row r="3126" spans="1:43" s="15" customFormat="1">
      <c r="A3126" s="16" t="s">
        <v>40</v>
      </c>
      <c r="B3126" s="172">
        <v>2022</v>
      </c>
      <c r="C3126" s="172">
        <v>1</v>
      </c>
      <c r="D3126" s="57" t="str">
        <f t="shared" si="627"/>
        <v>Q4</v>
      </c>
      <c r="E3126" s="16" t="s">
        <v>40</v>
      </c>
      <c r="F3126" s="172">
        <v>2022</v>
      </c>
      <c r="G3126" s="172">
        <v>3</v>
      </c>
      <c r="H3126" s="175"/>
      <c r="I3126" s="57" t="str">
        <f t="shared" si="628"/>
        <v>Q4</v>
      </c>
      <c r="J3126" s="175" t="s">
        <v>2971</v>
      </c>
      <c r="K3126" s="175" t="s">
        <v>2543</v>
      </c>
      <c r="L3126" s="25" t="s">
        <v>2901</v>
      </c>
      <c r="M3126" s="16" t="s">
        <v>2777</v>
      </c>
      <c r="N3126" s="16">
        <v>1</v>
      </c>
      <c r="O3126" s="16"/>
      <c r="P3126" s="57" t="str">
        <f t="shared" si="629"/>
        <v>MAIN UNIT</v>
      </c>
      <c r="Q3126" s="16" t="s">
        <v>56</v>
      </c>
      <c r="R3126" s="16" t="s">
        <v>1991</v>
      </c>
      <c r="S3126" s="16" t="s">
        <v>38</v>
      </c>
      <c r="T3126" s="16" t="s">
        <v>2103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78" t="str">
        <f>IF(W3126="RMB","1.13", "1")</f>
        <v>1.13</v>
      </c>
      <c r="Z3126" s="26">
        <f t="shared" si="625"/>
        <v>770000</v>
      </c>
      <c r="AA3126" s="16">
        <v>1.22</v>
      </c>
      <c r="AB3126" s="35">
        <f t="shared" si="631"/>
        <v>831327.4336283186</v>
      </c>
      <c r="AC3126" s="27">
        <f t="shared" si="632"/>
        <v>123285.85840707964</v>
      </c>
      <c r="AD3126" s="174">
        <v>0.14829999999999999</v>
      </c>
      <c r="AE3126" s="173">
        <f t="shared" si="633"/>
        <v>1</v>
      </c>
      <c r="AF3126" s="173">
        <f>IF(AND(COUNTIFS($J$18:J3126,J3126)=1,AE3126=1),1,"")</f>
        <v>1</v>
      </c>
      <c r="AG3126" s="173">
        <f>IF(C3126="","",IF(AND(COUNTIFS($J$18:J3126,J3126)=1,C3126&lt;&gt;""),1,""))</f>
        <v>1</v>
      </c>
      <c r="AH3126" s="173">
        <f>IF(G3126="","",IF(AND(COUNTIFS($J$18:J3126,J3126)=1,G3126&lt;&gt;""),1,""))</f>
        <v>1</v>
      </c>
      <c r="AI3126" s="28">
        <f t="shared" si="634"/>
        <v>28726768.133805312</v>
      </c>
      <c r="AJ3126" s="28">
        <f t="shared" si="635"/>
        <v>3888166.2308864431</v>
      </c>
      <c r="AK3126" s="29">
        <f t="shared" si="636"/>
        <v>0.13534993608664583</v>
      </c>
      <c r="AL3126" s="25"/>
      <c r="AM3126" s="25"/>
      <c r="AN3126" s="25"/>
      <c r="AO3126" s="25"/>
      <c r="AP3126" s="45" t="str">
        <f t="shared" si="637"/>
        <v>20223</v>
      </c>
      <c r="AQ3126" s="45" t="str">
        <f t="shared" si="638"/>
        <v>20223RMB</v>
      </c>
    </row>
    <row r="3127" spans="1:43" s="15" customFormat="1">
      <c r="A3127" s="16" t="s">
        <v>41</v>
      </c>
      <c r="B3127" s="172">
        <v>2022</v>
      </c>
      <c r="C3127" s="172">
        <v>8</v>
      </c>
      <c r="D3127" s="57" t="str">
        <f t="shared" si="627"/>
        <v>Q2</v>
      </c>
      <c r="E3127" s="16" t="s">
        <v>41</v>
      </c>
      <c r="F3127" s="172">
        <v>2022</v>
      </c>
      <c r="G3127" s="172">
        <v>11</v>
      </c>
      <c r="H3127" s="175"/>
      <c r="I3127" s="57" t="str">
        <f t="shared" si="628"/>
        <v>Q3</v>
      </c>
      <c r="J3127" s="175" t="s">
        <v>2972</v>
      </c>
      <c r="K3127" s="175" t="s">
        <v>1877</v>
      </c>
      <c r="L3127" s="25" t="s">
        <v>2563</v>
      </c>
      <c r="M3127" s="16" t="s">
        <v>47</v>
      </c>
      <c r="N3127" s="16">
        <v>1</v>
      </c>
      <c r="O3127" s="16"/>
      <c r="P3127" s="57" t="str">
        <f t="shared" si="629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78" t="str">
        <f t="shared" ref="Y3127:Y3158" si="639">IF(W3127="","",IF(W3127="RMB","1.13", "1"))</f>
        <v>1</v>
      </c>
      <c r="Z3127" s="26">
        <f t="shared" si="625"/>
        <v>11500000</v>
      </c>
      <c r="AA3127" s="16">
        <v>5.4100000000000002E-2</v>
      </c>
      <c r="AB3127" s="35">
        <f t="shared" si="631"/>
        <v>622150</v>
      </c>
      <c r="AC3127" s="27">
        <f t="shared" si="632"/>
        <v>132206.875</v>
      </c>
      <c r="AD3127" s="174">
        <v>0.21249999999999999</v>
      </c>
      <c r="AE3127" s="173">
        <f t="shared" si="633"/>
        <v>0</v>
      </c>
      <c r="AF3127" s="173" t="str">
        <f>IF(AND(COUNTIFS($J$18:J3127,J3127)=1,AE3127=1),1,"")</f>
        <v/>
      </c>
      <c r="AG3127" s="173">
        <f>IF(C3127="","",IF(AND(COUNTIFS($J$18:J3127,J3127)=1,C3127&lt;&gt;""),1,""))</f>
        <v>1</v>
      </c>
      <c r="AH3127" s="173">
        <f>IF(G3127="","",IF(AND(COUNTIFS($J$18:J3127,J3127)=1,G3127&lt;&gt;""),1,""))</f>
        <v>1</v>
      </c>
      <c r="AI3127" s="28">
        <f t="shared" si="634"/>
        <v>31017966.201968145</v>
      </c>
      <c r="AJ3127" s="28">
        <f t="shared" si="635"/>
        <v>4704250.3347305888</v>
      </c>
      <c r="AK3127" s="29">
        <f t="shared" si="636"/>
        <v>0.15166211427595455</v>
      </c>
      <c r="AL3127" s="25"/>
      <c r="AM3127" s="25"/>
      <c r="AN3127" s="25"/>
      <c r="AO3127" s="25"/>
      <c r="AP3127" s="45" t="str">
        <f t="shared" si="637"/>
        <v>202211</v>
      </c>
      <c r="AQ3127" s="45" t="str">
        <f t="shared" si="638"/>
        <v>202211JPY</v>
      </c>
    </row>
    <row r="3128" spans="1:43" s="15" customFormat="1">
      <c r="A3128" s="16" t="s">
        <v>41</v>
      </c>
      <c r="B3128" s="172">
        <v>2022</v>
      </c>
      <c r="C3128" s="172">
        <v>8</v>
      </c>
      <c r="D3128" s="57" t="str">
        <f t="shared" si="627"/>
        <v>Q2</v>
      </c>
      <c r="E3128" s="16" t="s">
        <v>41</v>
      </c>
      <c r="F3128" s="172">
        <v>2022</v>
      </c>
      <c r="G3128" s="172">
        <v>11</v>
      </c>
      <c r="H3128" s="175"/>
      <c r="I3128" s="57" t="str">
        <f t="shared" si="628"/>
        <v>Q3</v>
      </c>
      <c r="J3128" s="175" t="s">
        <v>2245</v>
      </c>
      <c r="K3128" s="175" t="s">
        <v>995</v>
      </c>
      <c r="L3128" s="25" t="s">
        <v>2563</v>
      </c>
      <c r="M3128" s="16" t="s">
        <v>47</v>
      </c>
      <c r="N3128" s="16">
        <v>1</v>
      </c>
      <c r="O3128" s="16"/>
      <c r="P3128" s="57" t="str">
        <f t="shared" si="629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78" t="str">
        <f t="shared" si="639"/>
        <v>1.13</v>
      </c>
      <c r="Z3128" s="26">
        <f t="shared" si="625"/>
        <v>600000</v>
      </c>
      <c r="AA3128" s="16">
        <v>1.08</v>
      </c>
      <c r="AB3128" s="35">
        <f t="shared" si="631"/>
        <v>573451.32743362838</v>
      </c>
      <c r="AC3128" s="27">
        <f t="shared" si="632"/>
        <v>168250.61946902657</v>
      </c>
      <c r="AD3128" s="174">
        <v>0.29339999999999999</v>
      </c>
      <c r="AE3128" s="173">
        <f t="shared" si="633"/>
        <v>0</v>
      </c>
      <c r="AF3128" s="173" t="str">
        <f>IF(AND(COUNTIFS($J$18:J3128,J3128)=1,AE3128=1),1,"")</f>
        <v/>
      </c>
      <c r="AG3128" s="173" t="str">
        <f>IF(C3128="","",IF(AND(COUNTIFS($J$18:J3128,J3128)=1,C3128&lt;&gt;""),1,""))</f>
        <v/>
      </c>
      <c r="AH3128" s="173" t="str">
        <f>IF(G3128="","",IF(AND(COUNTIFS($J$18:J3128,J3128)=1,G3128&lt;&gt;""),1,""))</f>
        <v/>
      </c>
      <c r="AI3128" s="28">
        <f t="shared" si="634"/>
        <v>31017966.201968145</v>
      </c>
      <c r="AJ3128" s="28">
        <f t="shared" si="635"/>
        <v>4704250.3347305888</v>
      </c>
      <c r="AK3128" s="29">
        <f t="shared" si="636"/>
        <v>0.15166211427595455</v>
      </c>
      <c r="AL3128" s="25"/>
      <c r="AM3128" s="25"/>
      <c r="AN3128" s="25"/>
      <c r="AO3128" s="25"/>
      <c r="AP3128" s="45" t="str">
        <f t="shared" si="637"/>
        <v>202211</v>
      </c>
      <c r="AQ3128" s="45" t="str">
        <f t="shared" si="638"/>
        <v>202211RMB</v>
      </c>
    </row>
    <row r="3129" spans="1:43" s="15" customFormat="1">
      <c r="A3129" s="16" t="s">
        <v>41</v>
      </c>
      <c r="B3129" s="172">
        <v>2022</v>
      </c>
      <c r="C3129" s="172">
        <v>8</v>
      </c>
      <c r="D3129" s="57" t="str">
        <f t="shared" si="627"/>
        <v>Q2</v>
      </c>
      <c r="E3129" s="16" t="s">
        <v>41</v>
      </c>
      <c r="F3129" s="172">
        <v>2022</v>
      </c>
      <c r="G3129" s="172">
        <v>11</v>
      </c>
      <c r="H3129" s="175"/>
      <c r="I3129" s="57" t="str">
        <f t="shared" si="628"/>
        <v>Q3</v>
      </c>
      <c r="J3129" s="175" t="s">
        <v>2245</v>
      </c>
      <c r="K3129" s="175" t="s">
        <v>995</v>
      </c>
      <c r="L3129" s="25" t="s">
        <v>2563</v>
      </c>
      <c r="M3129" s="16" t="s">
        <v>47</v>
      </c>
      <c r="N3129" s="16">
        <v>1</v>
      </c>
      <c r="O3129" s="16"/>
      <c r="P3129" s="57" t="str">
        <f t="shared" si="629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78" t="str">
        <f t="shared" si="639"/>
        <v>1.13</v>
      </c>
      <c r="Z3129" s="26">
        <f t="shared" si="625"/>
        <v>600000</v>
      </c>
      <c r="AA3129" s="16">
        <v>1.08</v>
      </c>
      <c r="AB3129" s="35">
        <f t="shared" si="631"/>
        <v>573451.32743362838</v>
      </c>
      <c r="AC3129" s="27">
        <f t="shared" si="632"/>
        <v>168250.61946902657</v>
      </c>
      <c r="AD3129" s="174">
        <v>0.29339999999999999</v>
      </c>
      <c r="AE3129" s="173">
        <f t="shared" si="633"/>
        <v>0</v>
      </c>
      <c r="AF3129" s="173" t="str">
        <f>IF(AND(COUNTIFS($J$18:J3129,J3129)=1,AE3129=1),1,"")</f>
        <v/>
      </c>
      <c r="AG3129" s="173" t="str">
        <f>IF(C3129="","",IF(AND(COUNTIFS($J$18:J3129,J3129)=1,C3129&lt;&gt;""),1,""))</f>
        <v/>
      </c>
      <c r="AH3129" s="173" t="str">
        <f>IF(G3129="","",IF(AND(COUNTIFS($J$18:J3129,J3129)=1,G3129&lt;&gt;""),1,""))</f>
        <v/>
      </c>
      <c r="AI3129" s="28">
        <f t="shared" si="634"/>
        <v>31017966.201968145</v>
      </c>
      <c r="AJ3129" s="28">
        <f t="shared" si="635"/>
        <v>4704250.3347305888</v>
      </c>
      <c r="AK3129" s="29">
        <f t="shared" si="636"/>
        <v>0.15166211427595455</v>
      </c>
      <c r="AL3129" s="25"/>
      <c r="AM3129" s="25"/>
      <c r="AN3129" s="25"/>
      <c r="AO3129" s="25"/>
      <c r="AP3129" s="45" t="str">
        <f t="shared" si="637"/>
        <v>202211</v>
      </c>
      <c r="AQ3129" s="45" t="str">
        <f t="shared" si="638"/>
        <v>202211RMB</v>
      </c>
    </row>
    <row r="3130" spans="1:43" s="15" customFormat="1">
      <c r="A3130" s="16" t="s">
        <v>41</v>
      </c>
      <c r="B3130" s="172">
        <v>2022</v>
      </c>
      <c r="C3130" s="172">
        <v>8</v>
      </c>
      <c r="D3130" s="57" t="str">
        <f t="shared" si="627"/>
        <v>Q2</v>
      </c>
      <c r="E3130" s="16" t="s">
        <v>41</v>
      </c>
      <c r="F3130" s="172">
        <v>2022</v>
      </c>
      <c r="G3130" s="172">
        <v>11</v>
      </c>
      <c r="H3130" s="175"/>
      <c r="I3130" s="57" t="str">
        <f t="shared" si="628"/>
        <v>Q3</v>
      </c>
      <c r="J3130" s="175" t="s">
        <v>2245</v>
      </c>
      <c r="K3130" s="175" t="s">
        <v>995</v>
      </c>
      <c r="L3130" s="25" t="s">
        <v>2563</v>
      </c>
      <c r="M3130" s="16" t="s">
        <v>47</v>
      </c>
      <c r="N3130" s="16">
        <v>1</v>
      </c>
      <c r="O3130" s="16"/>
      <c r="P3130" s="57" t="str">
        <f t="shared" si="629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78" t="str">
        <f t="shared" si="639"/>
        <v>1.13</v>
      </c>
      <c r="Z3130" s="26">
        <f t="shared" si="625"/>
        <v>600000</v>
      </c>
      <c r="AA3130" s="16">
        <v>1.08</v>
      </c>
      <c r="AB3130" s="35">
        <f t="shared" si="631"/>
        <v>573451.32743362838</v>
      </c>
      <c r="AC3130" s="27">
        <f t="shared" si="632"/>
        <v>168250.61946902657</v>
      </c>
      <c r="AD3130" s="174">
        <v>0.29339999999999999</v>
      </c>
      <c r="AE3130" s="173">
        <f t="shared" si="633"/>
        <v>0</v>
      </c>
      <c r="AF3130" s="173" t="str">
        <f>IF(AND(COUNTIFS($J$18:J3130,J3130)=1,AE3130=1),1,"")</f>
        <v/>
      </c>
      <c r="AG3130" s="173" t="str">
        <f>IF(C3130="","",IF(AND(COUNTIFS($J$18:J3130,J3130)=1,C3130&lt;&gt;""),1,""))</f>
        <v/>
      </c>
      <c r="AH3130" s="173" t="str">
        <f>IF(G3130="","",IF(AND(COUNTIFS($J$18:J3130,J3130)=1,G3130&lt;&gt;""),1,""))</f>
        <v/>
      </c>
      <c r="AI3130" s="28">
        <f t="shared" si="634"/>
        <v>31017966.201968145</v>
      </c>
      <c r="AJ3130" s="28">
        <f t="shared" si="635"/>
        <v>4704250.3347305888</v>
      </c>
      <c r="AK3130" s="29">
        <f t="shared" si="636"/>
        <v>0.15166211427595455</v>
      </c>
      <c r="AL3130" s="25"/>
      <c r="AM3130" s="25"/>
      <c r="AN3130" s="25"/>
      <c r="AO3130" s="25"/>
      <c r="AP3130" s="45" t="str">
        <f t="shared" si="637"/>
        <v>202211</v>
      </c>
      <c r="AQ3130" s="45" t="str">
        <f t="shared" si="638"/>
        <v>202211RMB</v>
      </c>
    </row>
    <row r="3131" spans="1:43" s="15" customFormat="1">
      <c r="A3131" s="16" t="s">
        <v>41</v>
      </c>
      <c r="B3131" s="172">
        <v>2022</v>
      </c>
      <c r="C3131" s="172">
        <v>8</v>
      </c>
      <c r="D3131" s="57" t="str">
        <f t="shared" si="627"/>
        <v>Q2</v>
      </c>
      <c r="E3131" s="16" t="s">
        <v>41</v>
      </c>
      <c r="F3131" s="172">
        <v>2022</v>
      </c>
      <c r="G3131" s="172">
        <v>11</v>
      </c>
      <c r="H3131" s="175"/>
      <c r="I3131" s="57" t="str">
        <f t="shared" si="628"/>
        <v>Q3</v>
      </c>
      <c r="J3131" s="175" t="s">
        <v>2245</v>
      </c>
      <c r="K3131" s="175" t="s">
        <v>995</v>
      </c>
      <c r="L3131" s="25" t="s">
        <v>2563</v>
      </c>
      <c r="M3131" s="16" t="s">
        <v>47</v>
      </c>
      <c r="N3131" s="16">
        <v>1</v>
      </c>
      <c r="O3131" s="16"/>
      <c r="P3131" s="57" t="str">
        <f t="shared" si="629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78" t="str">
        <f t="shared" si="639"/>
        <v>1.13</v>
      </c>
      <c r="Z3131" s="26">
        <f t="shared" si="625"/>
        <v>600000</v>
      </c>
      <c r="AA3131" s="16">
        <v>1.08</v>
      </c>
      <c r="AB3131" s="35">
        <f t="shared" si="631"/>
        <v>573451.32743362838</v>
      </c>
      <c r="AC3131" s="27">
        <f t="shared" si="632"/>
        <v>168250.61946902657</v>
      </c>
      <c r="AD3131" s="174">
        <v>0.29339999999999999</v>
      </c>
      <c r="AE3131" s="173">
        <f t="shared" si="633"/>
        <v>0</v>
      </c>
      <c r="AF3131" s="173" t="str">
        <f>IF(AND(COUNTIFS($J$18:J3131,J3131)=1,AE3131=1),1,"")</f>
        <v/>
      </c>
      <c r="AG3131" s="173" t="str">
        <f>IF(C3131="","",IF(AND(COUNTIFS($J$18:J3131,J3131)=1,C3131&lt;&gt;""),1,""))</f>
        <v/>
      </c>
      <c r="AH3131" s="173" t="str">
        <f>IF(G3131="","",IF(AND(COUNTIFS($J$18:J3131,J3131)=1,G3131&lt;&gt;""),1,""))</f>
        <v/>
      </c>
      <c r="AI3131" s="28">
        <f t="shared" si="634"/>
        <v>31017966.201968145</v>
      </c>
      <c r="AJ3131" s="28">
        <f t="shared" si="635"/>
        <v>4704250.3347305888</v>
      </c>
      <c r="AK3131" s="29">
        <f t="shared" si="636"/>
        <v>0.15166211427595455</v>
      </c>
      <c r="AL3131" s="25"/>
      <c r="AM3131" s="25"/>
      <c r="AN3131" s="25"/>
      <c r="AO3131" s="25"/>
      <c r="AP3131" s="45" t="str">
        <f t="shared" si="637"/>
        <v>202211</v>
      </c>
      <c r="AQ3131" s="45" t="str">
        <f t="shared" si="638"/>
        <v>202211RMB</v>
      </c>
    </row>
    <row r="3132" spans="1:43" s="15" customFormat="1">
      <c r="A3132" s="16" t="s">
        <v>41</v>
      </c>
      <c r="B3132" s="172">
        <v>2022</v>
      </c>
      <c r="C3132" s="172">
        <v>9</v>
      </c>
      <c r="D3132" s="57" t="str">
        <f t="shared" si="627"/>
        <v>Q2</v>
      </c>
      <c r="E3132" s="16" t="s">
        <v>41</v>
      </c>
      <c r="F3132" s="172">
        <v>2022</v>
      </c>
      <c r="G3132" s="172">
        <v>11</v>
      </c>
      <c r="H3132" s="175"/>
      <c r="I3132" s="57" t="str">
        <f t="shared" si="628"/>
        <v>Q3</v>
      </c>
      <c r="J3132" s="175" t="s">
        <v>2973</v>
      </c>
      <c r="K3132" s="175" t="s">
        <v>544</v>
      </c>
      <c r="L3132" s="25" t="s">
        <v>2563</v>
      </c>
      <c r="M3132" s="16" t="s">
        <v>47</v>
      </c>
      <c r="N3132" s="16">
        <v>1</v>
      </c>
      <c r="O3132" s="16"/>
      <c r="P3132" s="57" t="str">
        <f t="shared" si="629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78" t="str">
        <f t="shared" si="639"/>
        <v>1.13</v>
      </c>
      <c r="Z3132" s="26">
        <f t="shared" si="625"/>
        <v>455000</v>
      </c>
      <c r="AA3132" s="16">
        <v>1.08</v>
      </c>
      <c r="AB3132" s="35">
        <f t="shared" si="631"/>
        <v>434867.25663716818</v>
      </c>
      <c r="AC3132" s="27">
        <f t="shared" si="632"/>
        <v>57924.318584070803</v>
      </c>
      <c r="AD3132" s="174">
        <v>0.13320000000000001</v>
      </c>
      <c r="AE3132" s="173">
        <f t="shared" si="633"/>
        <v>0</v>
      </c>
      <c r="AF3132" s="173" t="str">
        <f>IF(AND(COUNTIFS($J$18:J3132,J3132)=1,AE3132=1),1,"")</f>
        <v/>
      </c>
      <c r="AG3132" s="173">
        <f>IF(C3132="","",IF(AND(COUNTIFS($J$18:J3132,J3132)=1,C3132&lt;&gt;""),1,""))</f>
        <v>1</v>
      </c>
      <c r="AH3132" s="173">
        <f>IF(G3132="","",IF(AND(COUNTIFS($J$18:J3132,J3132)=1,G3132&lt;&gt;""),1,""))</f>
        <v>1</v>
      </c>
      <c r="AI3132" s="28">
        <f t="shared" si="634"/>
        <v>31017966.201968145</v>
      </c>
      <c r="AJ3132" s="28">
        <f t="shared" si="635"/>
        <v>4704250.3347305888</v>
      </c>
      <c r="AK3132" s="29">
        <f t="shared" si="636"/>
        <v>0.15166211427595455</v>
      </c>
      <c r="AL3132" s="25"/>
      <c r="AM3132" s="25"/>
      <c r="AN3132" s="25"/>
      <c r="AO3132" s="25"/>
      <c r="AP3132" s="45" t="str">
        <f t="shared" si="637"/>
        <v>202211</v>
      </c>
      <c r="AQ3132" s="45" t="str">
        <f t="shared" si="638"/>
        <v>202211RMB</v>
      </c>
    </row>
    <row r="3133" spans="1:43" s="15" customFormat="1">
      <c r="A3133" s="16" t="s">
        <v>41</v>
      </c>
      <c r="B3133" s="172">
        <v>2022</v>
      </c>
      <c r="C3133" s="172">
        <v>9</v>
      </c>
      <c r="D3133" s="57" t="str">
        <f t="shared" si="627"/>
        <v>Q2</v>
      </c>
      <c r="E3133" s="16" t="s">
        <v>41</v>
      </c>
      <c r="F3133" s="172">
        <v>2022</v>
      </c>
      <c r="G3133" s="172">
        <v>11</v>
      </c>
      <c r="H3133" s="175"/>
      <c r="I3133" s="57" t="str">
        <f t="shared" si="628"/>
        <v>Q3</v>
      </c>
      <c r="J3133" s="175" t="s">
        <v>2974</v>
      </c>
      <c r="K3133" s="175" t="s">
        <v>2975</v>
      </c>
      <c r="L3133" s="25" t="s">
        <v>2782</v>
      </c>
      <c r="M3133" s="16" t="s">
        <v>2777</v>
      </c>
      <c r="N3133" s="16">
        <v>2</v>
      </c>
      <c r="O3133" s="16"/>
      <c r="P3133" s="57" t="str">
        <f t="shared" si="629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2778</v>
      </c>
      <c r="W3133" s="16" t="s">
        <v>51</v>
      </c>
      <c r="X3133" s="34">
        <v>464000</v>
      </c>
      <c r="Y3133" s="178" t="str">
        <f t="shared" si="639"/>
        <v>1.13</v>
      </c>
      <c r="Z3133" s="26">
        <f t="shared" si="625"/>
        <v>928000</v>
      </c>
      <c r="AA3133" s="16">
        <v>1.08</v>
      </c>
      <c r="AB3133" s="35">
        <f t="shared" si="631"/>
        <v>886938.05309734528</v>
      </c>
      <c r="AC3133" s="27">
        <f t="shared" si="632"/>
        <v>83372.176991150453</v>
      </c>
      <c r="AD3133" s="174">
        <v>9.4E-2</v>
      </c>
      <c r="AE3133" s="173">
        <f t="shared" si="633"/>
        <v>1</v>
      </c>
      <c r="AF3133" s="173">
        <f>IF(AND(COUNTIFS($J$18:J3133,J3133)=1,AE3133=1),1,"")</f>
        <v>1</v>
      </c>
      <c r="AG3133" s="173">
        <f>IF(C3133="","",IF(AND(COUNTIFS($J$18:J3133,J3133)=1,C3133&lt;&gt;""),1,""))</f>
        <v>1</v>
      </c>
      <c r="AH3133" s="173">
        <f>IF(G3133="","",IF(AND(COUNTIFS($J$18:J3133,J3133)=1,G3133&lt;&gt;""),1,""))</f>
        <v>1</v>
      </c>
      <c r="AI3133" s="28">
        <f t="shared" si="634"/>
        <v>31017966.201968145</v>
      </c>
      <c r="AJ3133" s="28">
        <f t="shared" si="635"/>
        <v>4704250.3347305888</v>
      </c>
      <c r="AK3133" s="29">
        <f t="shared" si="636"/>
        <v>0.15166211427595455</v>
      </c>
      <c r="AL3133" s="25"/>
      <c r="AM3133" s="25"/>
      <c r="AN3133" s="25"/>
      <c r="AO3133" s="25"/>
      <c r="AP3133" s="45" t="str">
        <f t="shared" si="637"/>
        <v>202211</v>
      </c>
      <c r="AQ3133" s="45" t="str">
        <f t="shared" si="638"/>
        <v>202211RMB</v>
      </c>
    </row>
    <row r="3134" spans="1:43" s="15" customFormat="1">
      <c r="A3134" s="16" t="s">
        <v>41</v>
      </c>
      <c r="B3134" s="172">
        <v>2022</v>
      </c>
      <c r="C3134" s="172">
        <v>10</v>
      </c>
      <c r="D3134" s="57" t="str">
        <f t="shared" si="627"/>
        <v>Q3</v>
      </c>
      <c r="E3134" s="16" t="s">
        <v>41</v>
      </c>
      <c r="F3134" s="172">
        <v>2022</v>
      </c>
      <c r="G3134" s="172">
        <v>11</v>
      </c>
      <c r="H3134" s="175"/>
      <c r="I3134" s="57" t="str">
        <f t="shared" si="628"/>
        <v>Q3</v>
      </c>
      <c r="J3134" s="175" t="s">
        <v>2976</v>
      </c>
      <c r="K3134" s="175" t="s">
        <v>2977</v>
      </c>
      <c r="L3134" s="25" t="s">
        <v>2978</v>
      </c>
      <c r="M3134" s="16" t="s">
        <v>1990</v>
      </c>
      <c r="N3134" s="16">
        <v>1</v>
      </c>
      <c r="O3134" s="16"/>
      <c r="P3134" s="57" t="str">
        <f t="shared" si="629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78" t="str">
        <f t="shared" si="639"/>
        <v>1.13</v>
      </c>
      <c r="Z3134" s="26">
        <f t="shared" si="625"/>
        <v>62000</v>
      </c>
      <c r="AA3134" s="16">
        <v>1.08</v>
      </c>
      <c r="AB3134" s="35">
        <f t="shared" si="631"/>
        <v>59256.637168141599</v>
      </c>
      <c r="AC3134" s="27">
        <f t="shared" si="632"/>
        <v>14808.233628318587</v>
      </c>
      <c r="AD3134" s="174">
        <v>0.24990000000000001</v>
      </c>
      <c r="AE3134" s="173">
        <f t="shared" si="633"/>
        <v>1</v>
      </c>
      <c r="AF3134" s="173">
        <f>IF(AND(COUNTIFS($J$18:J3134,J3134)=1,AE3134=1),1,"")</f>
        <v>1</v>
      </c>
      <c r="AG3134" s="173">
        <f>IF(C3134="","",IF(AND(COUNTIFS($J$18:J3134,J3134)=1,C3134&lt;&gt;""),1,""))</f>
        <v>1</v>
      </c>
      <c r="AH3134" s="173">
        <f>IF(G3134="","",IF(AND(COUNTIFS($J$18:J3134,J3134)=1,G3134&lt;&gt;""),1,""))</f>
        <v>1</v>
      </c>
      <c r="AI3134" s="28">
        <f t="shared" si="634"/>
        <v>31017966.201968145</v>
      </c>
      <c r="AJ3134" s="28">
        <f t="shared" si="635"/>
        <v>4704250.3347305888</v>
      </c>
      <c r="AK3134" s="29">
        <f t="shared" si="636"/>
        <v>0.15166211427595455</v>
      </c>
      <c r="AL3134" s="25"/>
      <c r="AM3134" s="25"/>
      <c r="AN3134" s="25"/>
      <c r="AO3134" s="25"/>
      <c r="AP3134" s="45" t="str">
        <f t="shared" si="637"/>
        <v>202211</v>
      </c>
      <c r="AQ3134" s="45" t="str">
        <f t="shared" si="638"/>
        <v>202211RMB</v>
      </c>
    </row>
    <row r="3135" spans="1:43" s="15" customFormat="1">
      <c r="A3135" s="16" t="s">
        <v>41</v>
      </c>
      <c r="B3135" s="172">
        <v>2022</v>
      </c>
      <c r="C3135" s="172">
        <v>10</v>
      </c>
      <c r="D3135" s="57" t="str">
        <f t="shared" si="627"/>
        <v>Q3</v>
      </c>
      <c r="E3135" s="16" t="s">
        <v>41</v>
      </c>
      <c r="F3135" s="172">
        <v>2022</v>
      </c>
      <c r="G3135" s="172">
        <v>11</v>
      </c>
      <c r="H3135" s="175"/>
      <c r="I3135" s="57" t="str">
        <f t="shared" si="628"/>
        <v>Q3</v>
      </c>
      <c r="J3135" s="175" t="s">
        <v>2979</v>
      </c>
      <c r="K3135" s="175" t="s">
        <v>2980</v>
      </c>
      <c r="L3135" s="25" t="s">
        <v>2544</v>
      </c>
      <c r="M3135" s="16" t="s">
        <v>2545</v>
      </c>
      <c r="N3135" s="16">
        <v>1</v>
      </c>
      <c r="O3135" s="16"/>
      <c r="P3135" s="57" t="str">
        <f t="shared" si="629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78" t="str">
        <f t="shared" si="639"/>
        <v>1.13</v>
      </c>
      <c r="Z3135" s="26">
        <f t="shared" si="625"/>
        <v>336000</v>
      </c>
      <c r="AA3135" s="16">
        <v>1.08</v>
      </c>
      <c r="AB3135" s="35">
        <f t="shared" si="631"/>
        <v>321132.74336283188</v>
      </c>
      <c r="AC3135" s="27">
        <f t="shared" si="632"/>
        <v>35131.922123893804</v>
      </c>
      <c r="AD3135" s="174">
        <v>0.1094</v>
      </c>
      <c r="AE3135" s="173">
        <f t="shared" si="633"/>
        <v>1</v>
      </c>
      <c r="AF3135" s="173">
        <f>IF(AND(COUNTIFS($J$18:J3135,J3135)=1,AE3135=1),1,"")</f>
        <v>1</v>
      </c>
      <c r="AG3135" s="173">
        <f>IF(C3135="","",IF(AND(COUNTIFS($J$18:J3135,J3135)=1,C3135&lt;&gt;""),1,""))</f>
        <v>1</v>
      </c>
      <c r="AH3135" s="173">
        <f>IF(G3135="","",IF(AND(COUNTIFS($J$18:J3135,J3135)=1,G3135&lt;&gt;""),1,""))</f>
        <v>1</v>
      </c>
      <c r="AI3135" s="28">
        <f t="shared" si="634"/>
        <v>31017966.201968145</v>
      </c>
      <c r="AJ3135" s="28">
        <f t="shared" si="635"/>
        <v>4704250.3347305888</v>
      </c>
      <c r="AK3135" s="29">
        <f t="shared" si="636"/>
        <v>0.15166211427595455</v>
      </c>
      <c r="AL3135" s="25"/>
      <c r="AM3135" s="25"/>
      <c r="AN3135" s="25"/>
      <c r="AO3135" s="25"/>
      <c r="AP3135" s="45" t="str">
        <f t="shared" si="637"/>
        <v>202211</v>
      </c>
      <c r="AQ3135" s="45" t="str">
        <f t="shared" si="638"/>
        <v>202211RMB</v>
      </c>
    </row>
    <row r="3136" spans="1:43" s="15" customFormat="1">
      <c r="A3136" s="16" t="s">
        <v>41</v>
      </c>
      <c r="B3136" s="172">
        <v>2022</v>
      </c>
      <c r="C3136" s="172">
        <v>11</v>
      </c>
      <c r="D3136" s="57" t="str">
        <f t="shared" si="627"/>
        <v>Q3</v>
      </c>
      <c r="E3136" s="16" t="s">
        <v>41</v>
      </c>
      <c r="F3136" s="172">
        <v>2022</v>
      </c>
      <c r="G3136" s="172">
        <v>12</v>
      </c>
      <c r="H3136" s="175"/>
      <c r="I3136" s="57" t="str">
        <f t="shared" si="628"/>
        <v>Q3</v>
      </c>
      <c r="J3136" s="175" t="s">
        <v>2981</v>
      </c>
      <c r="K3136" s="175" t="s">
        <v>2982</v>
      </c>
      <c r="L3136" s="25" t="s">
        <v>2983</v>
      </c>
      <c r="M3136" s="16" t="s">
        <v>1990</v>
      </c>
      <c r="N3136" s="16">
        <v>1</v>
      </c>
      <c r="O3136" s="16"/>
      <c r="P3136" s="57" t="str">
        <f t="shared" si="629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78" t="str">
        <f t="shared" si="639"/>
        <v>1.13</v>
      </c>
      <c r="Z3136" s="26">
        <f t="shared" si="625"/>
        <v>70000</v>
      </c>
      <c r="AA3136" s="16">
        <v>1.0900000000000001</v>
      </c>
      <c r="AB3136" s="35">
        <f t="shared" si="631"/>
        <v>67522.123893805328</v>
      </c>
      <c r="AC3136" s="27">
        <f t="shared" si="632"/>
        <v>19655.690265486734</v>
      </c>
      <c r="AD3136" s="174">
        <v>0.29110000000000003</v>
      </c>
      <c r="AE3136" s="173">
        <f t="shared" si="633"/>
        <v>1</v>
      </c>
      <c r="AF3136" s="173">
        <f>IF(AND(COUNTIFS($J$18:J3136,J3136)=1,AE3136=1),1,"")</f>
        <v>1</v>
      </c>
      <c r="AG3136" s="173">
        <f>IF(C3136="","",IF(AND(COUNTIFS($J$18:J3136,J3136)=1,C3136&lt;&gt;""),1,""))</f>
        <v>1</v>
      </c>
      <c r="AH3136" s="173">
        <f>IF(G3136="","",IF(AND(COUNTIFS($J$18:J3136,J3136)=1,G3136&lt;&gt;""),1,""))</f>
        <v>1</v>
      </c>
      <c r="AI3136" s="28">
        <f t="shared" si="634"/>
        <v>17329060.066371687</v>
      </c>
      <c r="AJ3136" s="28">
        <f t="shared" si="635"/>
        <v>2472600.2142256647</v>
      </c>
      <c r="AK3136" s="29">
        <f t="shared" si="636"/>
        <v>0.14268518919984166</v>
      </c>
      <c r="AL3136" s="25"/>
      <c r="AM3136" s="25"/>
      <c r="AN3136" s="25"/>
      <c r="AO3136" s="25"/>
      <c r="AP3136" s="45" t="str">
        <f t="shared" si="637"/>
        <v>202212</v>
      </c>
      <c r="AQ3136" s="45" t="str">
        <f t="shared" si="638"/>
        <v>202212RMB</v>
      </c>
    </row>
    <row r="3137" spans="1:43" s="15" customFormat="1">
      <c r="A3137" s="16" t="s">
        <v>41</v>
      </c>
      <c r="B3137" s="172">
        <v>2022</v>
      </c>
      <c r="C3137" s="172">
        <v>11</v>
      </c>
      <c r="D3137" s="57" t="str">
        <f t="shared" si="627"/>
        <v>Q3</v>
      </c>
      <c r="E3137" s="16" t="s">
        <v>42</v>
      </c>
      <c r="F3137" s="172">
        <v>2023</v>
      </c>
      <c r="G3137" s="172">
        <v>5</v>
      </c>
      <c r="H3137" s="175"/>
      <c r="I3137" s="57" t="str">
        <f t="shared" si="628"/>
        <v>Q1</v>
      </c>
      <c r="J3137" s="175" t="s">
        <v>2984</v>
      </c>
      <c r="K3137" s="175" t="s">
        <v>2985</v>
      </c>
      <c r="L3137" s="25" t="s">
        <v>2782</v>
      </c>
      <c r="M3137" s="16" t="s">
        <v>2777</v>
      </c>
      <c r="N3137" s="16">
        <v>1</v>
      </c>
      <c r="O3137" s="16"/>
      <c r="P3137" s="57" t="str">
        <f t="shared" si="629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78" t="str">
        <f t="shared" si="639"/>
        <v>1.13</v>
      </c>
      <c r="Z3137" s="26">
        <f t="shared" si="625"/>
        <v>380000</v>
      </c>
      <c r="AA3137" s="16">
        <v>1.135</v>
      </c>
      <c r="AB3137" s="35">
        <f t="shared" si="631"/>
        <v>381681.41592920356</v>
      </c>
      <c r="AC3137" s="27">
        <f t="shared" si="632"/>
        <v>67824.787610619474</v>
      </c>
      <c r="AD3137" s="174">
        <v>0.1777</v>
      </c>
      <c r="AE3137" s="173">
        <f t="shared" si="633"/>
        <v>1</v>
      </c>
      <c r="AF3137" s="173">
        <f>IF(AND(COUNTIFS($J$18:J3137,J3137)=1,AE3137=1),1,"")</f>
        <v>1</v>
      </c>
      <c r="AG3137" s="173">
        <f>IF(C3137="","",IF(AND(COUNTIFS($J$18:J3137,J3137)=1,C3137&lt;&gt;""),1,""))</f>
        <v>1</v>
      </c>
      <c r="AH3137" s="173">
        <f>IF(G3137="","",IF(AND(COUNTIFS($J$18:J3137,J3137)=1,G3137&lt;&gt;""),1,""))</f>
        <v>1</v>
      </c>
      <c r="AI3137" s="28">
        <f t="shared" si="634"/>
        <v>28177779.013274323</v>
      </c>
      <c r="AJ3137" s="28">
        <f t="shared" si="635"/>
        <v>4727216.637619026</v>
      </c>
      <c r="AK3137" s="29">
        <f t="shared" si="636"/>
        <v>0.16776399003598091</v>
      </c>
      <c r="AL3137" s="25"/>
      <c r="AM3137" s="25"/>
      <c r="AN3137" s="25"/>
      <c r="AO3137" s="25"/>
      <c r="AP3137" s="45" t="str">
        <f t="shared" si="637"/>
        <v>20235</v>
      </c>
      <c r="AQ3137" s="45" t="str">
        <f t="shared" si="638"/>
        <v>20235RMB</v>
      </c>
    </row>
    <row r="3138" spans="1:43" s="15" customFormat="1">
      <c r="A3138" s="16" t="s">
        <v>41</v>
      </c>
      <c r="B3138" s="172">
        <v>2022</v>
      </c>
      <c r="C3138" s="172">
        <v>11</v>
      </c>
      <c r="D3138" s="57" t="str">
        <f t="shared" si="627"/>
        <v>Q3</v>
      </c>
      <c r="E3138" s="16" t="s">
        <v>42</v>
      </c>
      <c r="F3138" s="172">
        <v>2023</v>
      </c>
      <c r="G3138" s="172">
        <v>5</v>
      </c>
      <c r="H3138" s="175"/>
      <c r="I3138" s="57" t="str">
        <f t="shared" si="628"/>
        <v>Q1</v>
      </c>
      <c r="J3138" s="175" t="s">
        <v>2984</v>
      </c>
      <c r="K3138" s="175" t="s">
        <v>2985</v>
      </c>
      <c r="L3138" s="25" t="s">
        <v>2782</v>
      </c>
      <c r="M3138" s="16" t="s">
        <v>2777</v>
      </c>
      <c r="N3138" s="16">
        <v>1</v>
      </c>
      <c r="O3138" s="16"/>
      <c r="P3138" s="57" t="str">
        <f t="shared" si="629"/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78" t="str">
        <f t="shared" si="639"/>
        <v>1.13</v>
      </c>
      <c r="Z3138" s="26">
        <f t="shared" si="625"/>
        <v>380000</v>
      </c>
      <c r="AA3138" s="16">
        <v>1.135</v>
      </c>
      <c r="AB3138" s="35">
        <f t="shared" si="631"/>
        <v>381681.41592920356</v>
      </c>
      <c r="AC3138" s="27">
        <f t="shared" si="632"/>
        <v>67824.787610619474</v>
      </c>
      <c r="AD3138" s="174">
        <v>0.1777</v>
      </c>
      <c r="AE3138" s="173">
        <f t="shared" si="633"/>
        <v>1</v>
      </c>
      <c r="AF3138" s="173" t="str">
        <f>IF(AND(COUNTIFS($J$18:J3138,J3138)=1,AE3138=1),1,"")</f>
        <v/>
      </c>
      <c r="AG3138" s="173" t="str">
        <f>IF(C3138="","",IF(AND(COUNTIFS($J$18:J3138,J3138)=1,C3138&lt;&gt;""),1,""))</f>
        <v/>
      </c>
      <c r="AH3138" s="173" t="str">
        <f>IF(G3138="","",IF(AND(COUNTIFS($J$18:J3138,J3138)=1,G3138&lt;&gt;""),1,""))</f>
        <v/>
      </c>
      <c r="AI3138" s="28">
        <f t="shared" si="634"/>
        <v>28177779.013274323</v>
      </c>
      <c r="AJ3138" s="28">
        <f t="shared" si="635"/>
        <v>4727216.637619026</v>
      </c>
      <c r="AK3138" s="29">
        <f t="shared" si="636"/>
        <v>0.16776399003598091</v>
      </c>
      <c r="AL3138" s="25"/>
      <c r="AM3138" s="25"/>
      <c r="AN3138" s="25"/>
      <c r="AO3138" s="25"/>
      <c r="AP3138" s="45" t="str">
        <f t="shared" si="637"/>
        <v>20235</v>
      </c>
      <c r="AQ3138" s="45" t="str">
        <f t="shared" si="638"/>
        <v>20235RMB</v>
      </c>
    </row>
    <row r="3139" spans="1:43" s="15" customFormat="1">
      <c r="A3139" s="16" t="s">
        <v>41</v>
      </c>
      <c r="B3139" s="172">
        <v>2022</v>
      </c>
      <c r="C3139" s="172">
        <v>11</v>
      </c>
      <c r="D3139" s="57" t="str">
        <f t="shared" si="627"/>
        <v>Q3</v>
      </c>
      <c r="E3139" s="16" t="s">
        <v>42</v>
      </c>
      <c r="F3139" s="172">
        <v>2023</v>
      </c>
      <c r="G3139" s="172">
        <v>5</v>
      </c>
      <c r="H3139" s="175"/>
      <c r="I3139" s="57" t="str">
        <f t="shared" si="628"/>
        <v>Q1</v>
      </c>
      <c r="J3139" s="175" t="s">
        <v>2984</v>
      </c>
      <c r="K3139" s="175" t="s">
        <v>2985</v>
      </c>
      <c r="L3139" s="25" t="s">
        <v>2782</v>
      </c>
      <c r="M3139" s="16" t="s">
        <v>2777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78" t="str">
        <f t="shared" si="639"/>
        <v>1.13</v>
      </c>
      <c r="Z3139" s="26">
        <f t="shared" si="625"/>
        <v>380000</v>
      </c>
      <c r="AA3139" s="16">
        <v>1.135</v>
      </c>
      <c r="AB3139" s="35">
        <f t="shared" si="631"/>
        <v>381681.41592920356</v>
      </c>
      <c r="AC3139" s="27">
        <f t="shared" si="632"/>
        <v>67824.787610619474</v>
      </c>
      <c r="AD3139" s="174">
        <v>0.1777</v>
      </c>
      <c r="AE3139" s="173">
        <f t="shared" si="633"/>
        <v>1</v>
      </c>
      <c r="AF3139" s="173" t="str">
        <f>IF(AND(COUNTIFS($J$18:J3139,J3139)=1,AE3139=1),1,"")</f>
        <v/>
      </c>
      <c r="AG3139" s="173" t="str">
        <f>IF(C3139="","",IF(AND(COUNTIFS($J$18:J3139,J3139)=1,C3139&lt;&gt;""),1,""))</f>
        <v/>
      </c>
      <c r="AH3139" s="173" t="str">
        <f>IF(G3139="","",IF(AND(COUNTIFS($J$18:J3139,J3139)=1,G3139&lt;&gt;""),1,""))</f>
        <v/>
      </c>
      <c r="AI3139" s="28">
        <f t="shared" si="634"/>
        <v>28177779.013274323</v>
      </c>
      <c r="AJ3139" s="28">
        <f t="shared" si="635"/>
        <v>4727216.637619026</v>
      </c>
      <c r="AK3139" s="29">
        <f t="shared" si="636"/>
        <v>0.16776399003598091</v>
      </c>
      <c r="AL3139" s="25"/>
      <c r="AM3139" s="25"/>
      <c r="AN3139" s="25"/>
      <c r="AO3139" s="25"/>
      <c r="AP3139" s="45" t="str">
        <f t="shared" si="637"/>
        <v>20235</v>
      </c>
      <c r="AQ3139" s="45" t="str">
        <f t="shared" si="638"/>
        <v>20235RMB</v>
      </c>
    </row>
    <row r="3140" spans="1:43" s="15" customFormat="1">
      <c r="A3140" s="16" t="s">
        <v>41</v>
      </c>
      <c r="B3140" s="172">
        <v>2022</v>
      </c>
      <c r="C3140" s="172">
        <v>11</v>
      </c>
      <c r="D3140" s="57" t="str">
        <f t="shared" si="627"/>
        <v>Q3</v>
      </c>
      <c r="E3140" s="16" t="s">
        <v>42</v>
      </c>
      <c r="F3140" s="172">
        <v>2023</v>
      </c>
      <c r="G3140" s="172">
        <v>5</v>
      </c>
      <c r="H3140" s="175"/>
      <c r="I3140" s="57" t="str">
        <f t="shared" si="628"/>
        <v>Q1</v>
      </c>
      <c r="J3140" s="175" t="s">
        <v>2984</v>
      </c>
      <c r="K3140" s="175" t="s">
        <v>2985</v>
      </c>
      <c r="L3140" s="25" t="s">
        <v>2782</v>
      </c>
      <c r="M3140" s="16" t="s">
        <v>2777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78" t="str">
        <f t="shared" si="639"/>
        <v>1.13</v>
      </c>
      <c r="Z3140" s="26">
        <f t="shared" si="625"/>
        <v>380000</v>
      </c>
      <c r="AA3140" s="16">
        <v>1.135</v>
      </c>
      <c r="AB3140" s="35">
        <f t="shared" si="631"/>
        <v>381681.41592920356</v>
      </c>
      <c r="AC3140" s="27">
        <f t="shared" si="632"/>
        <v>67824.787610619474</v>
      </c>
      <c r="AD3140" s="174">
        <v>0.1777</v>
      </c>
      <c r="AE3140" s="173">
        <f t="shared" si="633"/>
        <v>1</v>
      </c>
      <c r="AF3140" s="173" t="str">
        <f>IF(AND(COUNTIFS($J$18:J3140,J3140)=1,AE3140=1),1,"")</f>
        <v/>
      </c>
      <c r="AG3140" s="173" t="str">
        <f>IF(C3140="","",IF(AND(COUNTIFS($J$18:J3140,J3140)=1,C3140&lt;&gt;""),1,""))</f>
        <v/>
      </c>
      <c r="AH3140" s="173" t="str">
        <f>IF(G3140="","",IF(AND(COUNTIFS($J$18:J3140,J3140)=1,G3140&lt;&gt;""),1,""))</f>
        <v/>
      </c>
      <c r="AI3140" s="28">
        <f t="shared" si="634"/>
        <v>28177779.013274323</v>
      </c>
      <c r="AJ3140" s="28">
        <f t="shared" si="635"/>
        <v>4727216.637619026</v>
      </c>
      <c r="AK3140" s="29">
        <f t="shared" si="636"/>
        <v>0.16776399003598091</v>
      </c>
      <c r="AL3140" s="25"/>
      <c r="AM3140" s="25"/>
      <c r="AN3140" s="25"/>
      <c r="AO3140" s="25"/>
      <c r="AP3140" s="45" t="str">
        <f t="shared" si="637"/>
        <v>20235</v>
      </c>
      <c r="AQ3140" s="45" t="str">
        <f t="shared" si="638"/>
        <v>20235RMB</v>
      </c>
    </row>
    <row r="3141" spans="1:43" s="15" customFormat="1">
      <c r="A3141" s="16" t="s">
        <v>41</v>
      </c>
      <c r="B3141" s="172">
        <v>2022</v>
      </c>
      <c r="C3141" s="172">
        <v>11</v>
      </c>
      <c r="D3141" s="57" t="str">
        <f t="shared" si="627"/>
        <v>Q3</v>
      </c>
      <c r="E3141" s="16" t="s">
        <v>42</v>
      </c>
      <c r="F3141" s="172">
        <v>2023</v>
      </c>
      <c r="G3141" s="172">
        <v>5</v>
      </c>
      <c r="H3141" s="175"/>
      <c r="I3141" s="57" t="str">
        <f t="shared" si="628"/>
        <v>Q1</v>
      </c>
      <c r="J3141" s="175" t="s">
        <v>2984</v>
      </c>
      <c r="K3141" s="175" t="s">
        <v>2985</v>
      </c>
      <c r="L3141" s="25" t="s">
        <v>2782</v>
      </c>
      <c r="M3141" s="16" t="s">
        <v>2777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78" t="str">
        <f t="shared" si="639"/>
        <v>1.13</v>
      </c>
      <c r="Z3141" s="26">
        <f t="shared" si="625"/>
        <v>380000</v>
      </c>
      <c r="AA3141" s="16">
        <v>1.135</v>
      </c>
      <c r="AB3141" s="35">
        <f t="shared" si="631"/>
        <v>381681.41592920356</v>
      </c>
      <c r="AC3141" s="27">
        <f t="shared" si="632"/>
        <v>67824.787610619474</v>
      </c>
      <c r="AD3141" s="174">
        <v>0.1777</v>
      </c>
      <c r="AE3141" s="173">
        <f t="shared" si="633"/>
        <v>1</v>
      </c>
      <c r="AF3141" s="173" t="str">
        <f>IF(AND(COUNTIFS($J$18:J3141,J3141)=1,AE3141=1),1,"")</f>
        <v/>
      </c>
      <c r="AG3141" s="173" t="str">
        <f>IF(C3141="","",IF(AND(COUNTIFS($J$18:J3141,J3141)=1,C3141&lt;&gt;""),1,""))</f>
        <v/>
      </c>
      <c r="AH3141" s="173" t="str">
        <f>IF(G3141="","",IF(AND(COUNTIFS($J$18:J3141,J3141)=1,G3141&lt;&gt;""),1,""))</f>
        <v/>
      </c>
      <c r="AI3141" s="28">
        <f t="shared" si="634"/>
        <v>28177779.013274323</v>
      </c>
      <c r="AJ3141" s="28">
        <f t="shared" si="635"/>
        <v>4727216.637619026</v>
      </c>
      <c r="AK3141" s="29">
        <f t="shared" si="636"/>
        <v>0.16776399003598091</v>
      </c>
      <c r="AL3141" s="25"/>
      <c r="AM3141" s="25"/>
      <c r="AN3141" s="25"/>
      <c r="AO3141" s="25"/>
      <c r="AP3141" s="45" t="str">
        <f t="shared" si="637"/>
        <v>20235</v>
      </c>
      <c r="AQ3141" s="45" t="str">
        <f t="shared" si="638"/>
        <v>20235RMB</v>
      </c>
    </row>
    <row r="3142" spans="1:43" s="15" customFormat="1">
      <c r="A3142" s="16" t="s">
        <v>41</v>
      </c>
      <c r="B3142" s="172">
        <v>2022</v>
      </c>
      <c r="C3142" s="172">
        <v>11</v>
      </c>
      <c r="D3142" s="57" t="str">
        <f t="shared" si="627"/>
        <v>Q3</v>
      </c>
      <c r="E3142" s="16" t="s">
        <v>42</v>
      </c>
      <c r="F3142" s="172">
        <v>2023</v>
      </c>
      <c r="G3142" s="172">
        <v>5</v>
      </c>
      <c r="H3142" s="175"/>
      <c r="I3142" s="57" t="str">
        <f t="shared" si="628"/>
        <v>Q1</v>
      </c>
      <c r="J3142" s="175" t="s">
        <v>2984</v>
      </c>
      <c r="K3142" s="175" t="s">
        <v>2985</v>
      </c>
      <c r="L3142" s="25" t="s">
        <v>2782</v>
      </c>
      <c r="M3142" s="16" t="s">
        <v>2777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78" t="str">
        <f t="shared" si="639"/>
        <v>1.13</v>
      </c>
      <c r="Z3142" s="26">
        <f t="shared" ref="Z3142:Z3205" si="640">IF(X3142="","",X3142*MAX(O3142,N3142))</f>
        <v>380000</v>
      </c>
      <c r="AA3142" s="16">
        <v>1.135</v>
      </c>
      <c r="AB3142" s="35">
        <f t="shared" si="631"/>
        <v>381681.41592920356</v>
      </c>
      <c r="AC3142" s="27">
        <f t="shared" si="632"/>
        <v>67824.787610619474</v>
      </c>
      <c r="AD3142" s="174">
        <v>0.1777</v>
      </c>
      <c r="AE3142" s="173">
        <f t="shared" si="633"/>
        <v>1</v>
      </c>
      <c r="AF3142" s="173" t="str">
        <f>IF(AND(COUNTIFS($J$18:J3142,J3142)=1,AE3142=1),1,"")</f>
        <v/>
      </c>
      <c r="AG3142" s="173" t="str">
        <f>IF(C3142="","",IF(AND(COUNTIFS($J$18:J3142,J3142)=1,C3142&lt;&gt;""),1,""))</f>
        <v/>
      </c>
      <c r="AH3142" s="173" t="str">
        <f>IF(G3142="","",IF(AND(COUNTIFS($J$18:J3142,J3142)=1,G3142&lt;&gt;""),1,""))</f>
        <v/>
      </c>
      <c r="AI3142" s="28">
        <f t="shared" si="634"/>
        <v>28177779.013274323</v>
      </c>
      <c r="AJ3142" s="28">
        <f t="shared" si="635"/>
        <v>4727216.637619026</v>
      </c>
      <c r="AK3142" s="29">
        <f t="shared" si="636"/>
        <v>0.16776399003598091</v>
      </c>
      <c r="AL3142" s="25"/>
      <c r="AM3142" s="25"/>
      <c r="AN3142" s="25"/>
      <c r="AO3142" s="25"/>
      <c r="AP3142" s="45" t="str">
        <f t="shared" si="637"/>
        <v>20235</v>
      </c>
      <c r="AQ3142" s="45" t="str">
        <f t="shared" si="638"/>
        <v>20235RMB</v>
      </c>
    </row>
    <row r="3143" spans="1:43" s="15" customFormat="1">
      <c r="A3143" s="16" t="s">
        <v>41</v>
      </c>
      <c r="B3143" s="172">
        <v>2022</v>
      </c>
      <c r="C3143" s="172">
        <v>11</v>
      </c>
      <c r="D3143" s="57" t="str">
        <f t="shared" si="627"/>
        <v>Q3</v>
      </c>
      <c r="E3143" s="16" t="s">
        <v>42</v>
      </c>
      <c r="F3143" s="172">
        <v>2023</v>
      </c>
      <c r="G3143" s="172">
        <v>5</v>
      </c>
      <c r="H3143" s="175"/>
      <c r="I3143" s="57" t="str">
        <f t="shared" si="628"/>
        <v>Q1</v>
      </c>
      <c r="J3143" s="175" t="s">
        <v>2984</v>
      </c>
      <c r="K3143" s="175" t="s">
        <v>2985</v>
      </c>
      <c r="L3143" s="25" t="s">
        <v>2782</v>
      </c>
      <c r="M3143" s="16" t="s">
        <v>2777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78" t="str">
        <f t="shared" si="639"/>
        <v>1.13</v>
      </c>
      <c r="Z3143" s="26">
        <f t="shared" si="640"/>
        <v>380000</v>
      </c>
      <c r="AA3143" s="16">
        <v>1.135</v>
      </c>
      <c r="AB3143" s="35">
        <f t="shared" si="631"/>
        <v>381681.41592920356</v>
      </c>
      <c r="AC3143" s="27">
        <f t="shared" si="632"/>
        <v>67824.787610619474</v>
      </c>
      <c r="AD3143" s="174">
        <v>0.1777</v>
      </c>
      <c r="AE3143" s="173">
        <f t="shared" si="633"/>
        <v>1</v>
      </c>
      <c r="AF3143" s="173" t="str">
        <f>IF(AND(COUNTIFS($J$18:J3143,J3143)=1,AE3143=1),1,"")</f>
        <v/>
      </c>
      <c r="AG3143" s="173" t="str">
        <f>IF(C3143="","",IF(AND(COUNTIFS($J$18:J3143,J3143)=1,C3143&lt;&gt;""),1,""))</f>
        <v/>
      </c>
      <c r="AH3143" s="173" t="str">
        <f>IF(G3143="","",IF(AND(COUNTIFS($J$18:J3143,J3143)=1,G3143&lt;&gt;""),1,""))</f>
        <v/>
      </c>
      <c r="AI3143" s="28">
        <f t="shared" si="634"/>
        <v>28177779.013274323</v>
      </c>
      <c r="AJ3143" s="28">
        <f t="shared" si="635"/>
        <v>4727216.637619026</v>
      </c>
      <c r="AK3143" s="29">
        <f t="shared" si="636"/>
        <v>0.16776399003598091</v>
      </c>
      <c r="AL3143" s="25"/>
      <c r="AM3143" s="25"/>
      <c r="AN3143" s="25"/>
      <c r="AO3143" s="25"/>
      <c r="AP3143" s="45" t="str">
        <f t="shared" si="637"/>
        <v>20235</v>
      </c>
      <c r="AQ3143" s="45" t="str">
        <f t="shared" si="638"/>
        <v>20235RMB</v>
      </c>
    </row>
    <row r="3144" spans="1:43" s="15" customFormat="1">
      <c r="A3144" s="16" t="s">
        <v>41</v>
      </c>
      <c r="B3144" s="172">
        <v>2022</v>
      </c>
      <c r="C3144" s="172">
        <v>5</v>
      </c>
      <c r="D3144" s="57" t="str">
        <f t="shared" si="627"/>
        <v>Q1</v>
      </c>
      <c r="E3144" s="16" t="s">
        <v>42</v>
      </c>
      <c r="F3144" s="172">
        <v>2023</v>
      </c>
      <c r="G3144" s="172">
        <v>8</v>
      </c>
      <c r="H3144" s="175"/>
      <c r="I3144" s="57" t="str">
        <f t="shared" si="628"/>
        <v>Q2</v>
      </c>
      <c r="J3144" s="175" t="s">
        <v>2986</v>
      </c>
      <c r="K3144" s="175" t="s">
        <v>2272</v>
      </c>
      <c r="L3144" s="25" t="s">
        <v>2563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2274</v>
      </c>
      <c r="V3144" s="16" t="s">
        <v>2443</v>
      </c>
      <c r="W3144" s="16" t="s">
        <v>51</v>
      </c>
      <c r="X3144" s="34">
        <v>700000</v>
      </c>
      <c r="Y3144" s="178" t="str">
        <f t="shared" si="639"/>
        <v>1.13</v>
      </c>
      <c r="Z3144" s="26">
        <f t="shared" si="640"/>
        <v>700000</v>
      </c>
      <c r="AA3144" s="16">
        <v>1.0920000000000001</v>
      </c>
      <c r="AB3144" s="35">
        <f t="shared" si="631"/>
        <v>676460.17699115048</v>
      </c>
      <c r="AC3144" s="27">
        <f t="shared" si="632"/>
        <v>126700.99115044248</v>
      </c>
      <c r="AD3144" s="174">
        <v>0.18729999999999999</v>
      </c>
      <c r="AE3144" s="173">
        <f t="shared" si="633"/>
        <v>0</v>
      </c>
      <c r="AF3144" s="173" t="str">
        <f>IF(AND(COUNTIFS($J$18:J3144,J3144)=1,AE3144=1),1,"")</f>
        <v/>
      </c>
      <c r="AG3144" s="173">
        <f>IF(C3144="","",IF(AND(COUNTIFS($J$18:J3144,J3144)=1,C3144&lt;&gt;""),1,""))</f>
        <v>1</v>
      </c>
      <c r="AH3144" s="173">
        <f>IF(G3144="","",IF(AND(COUNTIFS($J$18:J3144,J3144)=1,G3144&lt;&gt;""),1,""))</f>
        <v>1</v>
      </c>
      <c r="AI3144" s="28">
        <f t="shared" si="634"/>
        <v>22953677.784070797</v>
      </c>
      <c r="AJ3144" s="28">
        <f t="shared" si="635"/>
        <v>4168706.6744155749</v>
      </c>
      <c r="AK3144" s="29">
        <f t="shared" si="636"/>
        <v>0.18161388835511752</v>
      </c>
      <c r="AL3144" s="25"/>
      <c r="AM3144" s="25"/>
      <c r="AN3144" s="25"/>
      <c r="AO3144" s="25"/>
      <c r="AP3144" s="45" t="str">
        <f t="shared" si="637"/>
        <v>20238</v>
      </c>
      <c r="AQ3144" s="45" t="str">
        <f t="shared" si="638"/>
        <v>20238RMB</v>
      </c>
    </row>
    <row r="3145" spans="1:43" s="15" customFormat="1">
      <c r="A3145" s="16" t="s">
        <v>41</v>
      </c>
      <c r="B3145" s="172">
        <v>2022</v>
      </c>
      <c r="C3145" s="172">
        <v>5</v>
      </c>
      <c r="D3145" s="57" t="str">
        <f t="shared" si="627"/>
        <v>Q1</v>
      </c>
      <c r="E3145" s="16" t="s">
        <v>42</v>
      </c>
      <c r="F3145" s="172">
        <v>2023</v>
      </c>
      <c r="G3145" s="172">
        <v>8</v>
      </c>
      <c r="H3145" s="175"/>
      <c r="I3145" s="57" t="str">
        <f t="shared" si="628"/>
        <v>Q2</v>
      </c>
      <c r="J3145" s="175" t="s">
        <v>2986</v>
      </c>
      <c r="K3145" s="175" t="s">
        <v>2272</v>
      </c>
      <c r="L3145" s="25" t="s">
        <v>2563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2274</v>
      </c>
      <c r="V3145" s="16" t="s">
        <v>2443</v>
      </c>
      <c r="W3145" s="16" t="s">
        <v>51</v>
      </c>
      <c r="X3145" s="34">
        <v>700000</v>
      </c>
      <c r="Y3145" s="178" t="str">
        <f t="shared" si="639"/>
        <v>1.13</v>
      </c>
      <c r="Z3145" s="26">
        <f t="shared" si="640"/>
        <v>700000</v>
      </c>
      <c r="AA3145" s="16">
        <v>1.0920000000000001</v>
      </c>
      <c r="AB3145" s="35">
        <f t="shared" si="631"/>
        <v>676460.17699115048</v>
      </c>
      <c r="AC3145" s="27">
        <f t="shared" si="632"/>
        <v>126700.99115044248</v>
      </c>
      <c r="AD3145" s="174">
        <v>0.18729999999999999</v>
      </c>
      <c r="AE3145" s="173">
        <f t="shared" si="633"/>
        <v>0</v>
      </c>
      <c r="AF3145" s="173" t="str">
        <f>IF(AND(COUNTIFS($J$18:J3145,J3145)=1,AE3145=1),1,"")</f>
        <v/>
      </c>
      <c r="AG3145" s="173" t="str">
        <f>IF(C3145="","",IF(AND(COUNTIFS($J$18:J3145,J3145)=1,C3145&lt;&gt;""),1,""))</f>
        <v/>
      </c>
      <c r="AH3145" s="173" t="str">
        <f>IF(G3145="","",IF(AND(COUNTIFS($J$18:J3145,J3145)=1,G3145&lt;&gt;""),1,""))</f>
        <v/>
      </c>
      <c r="AI3145" s="28">
        <f t="shared" si="634"/>
        <v>22953677.784070797</v>
      </c>
      <c r="AJ3145" s="28">
        <f t="shared" si="635"/>
        <v>4168706.6744155749</v>
      </c>
      <c r="AK3145" s="29">
        <f t="shared" si="636"/>
        <v>0.18161388835511752</v>
      </c>
      <c r="AL3145" s="25"/>
      <c r="AM3145" s="25"/>
      <c r="AN3145" s="25"/>
      <c r="AO3145" s="25"/>
      <c r="AP3145" s="45" t="str">
        <f t="shared" si="637"/>
        <v>20238</v>
      </c>
      <c r="AQ3145" s="45" t="str">
        <f t="shared" si="638"/>
        <v>20238RMB</v>
      </c>
    </row>
    <row r="3146" spans="1:43" s="15" customFormat="1">
      <c r="A3146" s="16" t="s">
        <v>41</v>
      </c>
      <c r="B3146" s="172">
        <v>2022</v>
      </c>
      <c r="C3146" s="172">
        <v>5</v>
      </c>
      <c r="D3146" s="57" t="str">
        <f t="shared" si="627"/>
        <v>Q1</v>
      </c>
      <c r="E3146" s="16" t="s">
        <v>42</v>
      </c>
      <c r="F3146" s="172">
        <v>2023</v>
      </c>
      <c r="G3146" s="172">
        <v>8</v>
      </c>
      <c r="H3146" s="175"/>
      <c r="I3146" s="57" t="str">
        <f t="shared" si="628"/>
        <v>Q2</v>
      </c>
      <c r="J3146" s="175" t="s">
        <v>2986</v>
      </c>
      <c r="K3146" s="175" t="s">
        <v>2272</v>
      </c>
      <c r="L3146" s="25" t="s">
        <v>2563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2274</v>
      </c>
      <c r="V3146" s="16" t="s">
        <v>2443</v>
      </c>
      <c r="W3146" s="16" t="s">
        <v>51</v>
      </c>
      <c r="X3146" s="34">
        <v>700000</v>
      </c>
      <c r="Y3146" s="178" t="str">
        <f t="shared" si="639"/>
        <v>1.13</v>
      </c>
      <c r="Z3146" s="26">
        <f t="shared" si="640"/>
        <v>700000</v>
      </c>
      <c r="AA3146" s="16">
        <v>1.0920000000000001</v>
      </c>
      <c r="AB3146" s="35">
        <f t="shared" si="631"/>
        <v>676460.17699115048</v>
      </c>
      <c r="AC3146" s="27">
        <f t="shared" si="632"/>
        <v>126700.99115044248</v>
      </c>
      <c r="AD3146" s="174">
        <v>0.18729999999999999</v>
      </c>
      <c r="AE3146" s="173">
        <f t="shared" si="633"/>
        <v>0</v>
      </c>
      <c r="AF3146" s="173" t="str">
        <f>IF(AND(COUNTIFS($J$18:J3146,J3146)=1,AE3146=1),1,"")</f>
        <v/>
      </c>
      <c r="AG3146" s="173" t="str">
        <f>IF(C3146="","",IF(AND(COUNTIFS($J$18:J3146,J3146)=1,C3146&lt;&gt;""),1,""))</f>
        <v/>
      </c>
      <c r="AH3146" s="173" t="str">
        <f>IF(G3146="","",IF(AND(COUNTIFS($J$18:J3146,J3146)=1,G3146&lt;&gt;""),1,""))</f>
        <v/>
      </c>
      <c r="AI3146" s="28">
        <f t="shared" si="634"/>
        <v>22953677.784070797</v>
      </c>
      <c r="AJ3146" s="28">
        <f t="shared" si="635"/>
        <v>4168706.6744155749</v>
      </c>
      <c r="AK3146" s="29">
        <f t="shared" si="636"/>
        <v>0.18161388835511752</v>
      </c>
      <c r="AL3146" s="25"/>
      <c r="AM3146" s="25"/>
      <c r="AN3146" s="25"/>
      <c r="AO3146" s="25"/>
      <c r="AP3146" s="45" t="str">
        <f t="shared" si="637"/>
        <v>20238</v>
      </c>
      <c r="AQ3146" s="45" t="str">
        <f t="shared" si="638"/>
        <v>20238RMB</v>
      </c>
    </row>
    <row r="3147" spans="1:43" s="15" customFormat="1">
      <c r="A3147" s="16" t="s">
        <v>41</v>
      </c>
      <c r="B3147" s="172">
        <v>2022</v>
      </c>
      <c r="C3147" s="172">
        <v>5</v>
      </c>
      <c r="D3147" s="57" t="str">
        <f t="shared" si="627"/>
        <v>Q1</v>
      </c>
      <c r="E3147" s="16" t="s">
        <v>42</v>
      </c>
      <c r="F3147" s="172">
        <v>2023</v>
      </c>
      <c r="G3147" s="172">
        <v>8</v>
      </c>
      <c r="H3147" s="175"/>
      <c r="I3147" s="57" t="str">
        <f t="shared" si="628"/>
        <v>Q2</v>
      </c>
      <c r="J3147" s="175" t="s">
        <v>2986</v>
      </c>
      <c r="K3147" s="175" t="s">
        <v>2272</v>
      </c>
      <c r="L3147" s="25" t="s">
        <v>2563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2274</v>
      </c>
      <c r="V3147" s="16" t="s">
        <v>2443</v>
      </c>
      <c r="W3147" s="16" t="s">
        <v>51</v>
      </c>
      <c r="X3147" s="34">
        <v>700000</v>
      </c>
      <c r="Y3147" s="178" t="str">
        <f t="shared" si="639"/>
        <v>1.13</v>
      </c>
      <c r="Z3147" s="26">
        <f t="shared" si="640"/>
        <v>700000</v>
      </c>
      <c r="AA3147" s="16">
        <v>1.0920000000000001</v>
      </c>
      <c r="AB3147" s="35">
        <f t="shared" si="631"/>
        <v>676460.17699115048</v>
      </c>
      <c r="AC3147" s="27">
        <f t="shared" si="632"/>
        <v>126700.99115044248</v>
      </c>
      <c r="AD3147" s="174">
        <v>0.18729999999999999</v>
      </c>
      <c r="AE3147" s="173">
        <f t="shared" si="633"/>
        <v>0</v>
      </c>
      <c r="AF3147" s="173" t="str">
        <f>IF(AND(COUNTIFS($J$18:J3147,J3147)=1,AE3147=1),1,"")</f>
        <v/>
      </c>
      <c r="AG3147" s="173" t="str">
        <f>IF(C3147="","",IF(AND(COUNTIFS($J$18:J3147,J3147)=1,C3147&lt;&gt;""),1,""))</f>
        <v/>
      </c>
      <c r="AH3147" s="173" t="str">
        <f>IF(G3147="","",IF(AND(COUNTIFS($J$18:J3147,J3147)=1,G3147&lt;&gt;""),1,""))</f>
        <v/>
      </c>
      <c r="AI3147" s="28">
        <f t="shared" si="634"/>
        <v>22953677.784070797</v>
      </c>
      <c r="AJ3147" s="28">
        <f t="shared" si="635"/>
        <v>4168706.6744155749</v>
      </c>
      <c r="AK3147" s="29">
        <f t="shared" si="636"/>
        <v>0.18161388835511752</v>
      </c>
      <c r="AL3147" s="25"/>
      <c r="AM3147" s="25"/>
      <c r="AN3147" s="25"/>
      <c r="AO3147" s="25"/>
      <c r="AP3147" s="45" t="str">
        <f t="shared" si="637"/>
        <v>20238</v>
      </c>
      <c r="AQ3147" s="45" t="str">
        <f t="shared" si="638"/>
        <v>20238RMB</v>
      </c>
    </row>
    <row r="3148" spans="1:43" s="15" customFormat="1">
      <c r="A3148" s="16" t="s">
        <v>41</v>
      </c>
      <c r="B3148" s="172">
        <v>2022</v>
      </c>
      <c r="C3148" s="172">
        <v>10</v>
      </c>
      <c r="D3148" s="57" t="str">
        <f t="shared" si="627"/>
        <v>Q3</v>
      </c>
      <c r="E3148" s="16" t="s">
        <v>42</v>
      </c>
      <c r="F3148" s="172">
        <v>2023</v>
      </c>
      <c r="G3148" s="172">
        <v>9</v>
      </c>
      <c r="H3148" s="175"/>
      <c r="I3148" s="57" t="str">
        <f t="shared" si="628"/>
        <v>Q2</v>
      </c>
      <c r="J3148" s="175" t="s">
        <v>2987</v>
      </c>
      <c r="K3148" s="175" t="s">
        <v>2276</v>
      </c>
      <c r="L3148" s="25" t="s">
        <v>2563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78" t="str">
        <f t="shared" si="639"/>
        <v>1.13</v>
      </c>
      <c r="Z3148" s="26">
        <f t="shared" si="640"/>
        <v>450000</v>
      </c>
      <c r="AA3148" s="16">
        <v>1.077</v>
      </c>
      <c r="AB3148" s="35">
        <f t="shared" si="631"/>
        <v>428893.80530973454</v>
      </c>
      <c r="AC3148" s="27">
        <f t="shared" si="632"/>
        <v>45376.96460176992</v>
      </c>
      <c r="AD3148" s="174">
        <v>0.10580000000000001</v>
      </c>
      <c r="AE3148" s="173">
        <f t="shared" si="633"/>
        <v>0</v>
      </c>
      <c r="AF3148" s="173" t="str">
        <f>IF(AND(COUNTIFS($J$18:J3148,J3148)=1,AE3148=1),1,"")</f>
        <v/>
      </c>
      <c r="AG3148" s="173">
        <f>IF(C3148="","",IF(AND(COUNTIFS($J$18:J3148,J3148)=1,C3148&lt;&gt;""),1,""))</f>
        <v>1</v>
      </c>
      <c r="AH3148" s="173">
        <f>IF(G3148="","",IF(AND(COUNTIFS($J$18:J3148,J3148)=1,G3148&lt;&gt;""),1,""))</f>
        <v>1</v>
      </c>
      <c r="AI3148" s="28">
        <f t="shared" si="634"/>
        <v>26078226.463097349</v>
      </c>
      <c r="AJ3148" s="28">
        <f t="shared" si="635"/>
        <v>3137870.4427774516</v>
      </c>
      <c r="AK3148" s="29">
        <f t="shared" si="636"/>
        <v>0.12032530077218917</v>
      </c>
      <c r="AL3148" s="25"/>
      <c r="AM3148" s="25"/>
      <c r="AN3148" s="25"/>
      <c r="AO3148" s="25"/>
      <c r="AP3148" s="45" t="str">
        <f t="shared" si="637"/>
        <v>20239</v>
      </c>
      <c r="AQ3148" s="45" t="str">
        <f t="shared" si="638"/>
        <v>20239RMB</v>
      </c>
    </row>
    <row r="3149" spans="1:43" s="15" customFormat="1">
      <c r="A3149" s="16" t="s">
        <v>41</v>
      </c>
      <c r="B3149" s="172">
        <v>2023</v>
      </c>
      <c r="C3149" s="172">
        <v>1</v>
      </c>
      <c r="D3149" s="57" t="str">
        <f t="shared" si="627"/>
        <v>Q4</v>
      </c>
      <c r="E3149" s="16" t="s">
        <v>41</v>
      </c>
      <c r="F3149" s="172">
        <v>2023</v>
      </c>
      <c r="G3149" s="172">
        <v>2</v>
      </c>
      <c r="H3149" s="175"/>
      <c r="I3149" s="57" t="str">
        <f t="shared" si="628"/>
        <v>Q4</v>
      </c>
      <c r="J3149" s="175" t="s">
        <v>2988</v>
      </c>
      <c r="K3149" s="175" t="s">
        <v>2989</v>
      </c>
      <c r="L3149" s="25" t="s">
        <v>2849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78" t="str">
        <f t="shared" si="639"/>
        <v>1.13</v>
      </c>
      <c r="Z3149" s="26">
        <f t="shared" si="640"/>
        <v>62000</v>
      </c>
      <c r="AA3149" s="16">
        <v>1.1599999999999999</v>
      </c>
      <c r="AB3149" s="35">
        <f t="shared" si="631"/>
        <v>63646.017699115044</v>
      </c>
      <c r="AC3149" s="27">
        <f t="shared" si="632"/>
        <v>16808.913274336282</v>
      </c>
      <c r="AD3149" s="174">
        <v>0.2641</v>
      </c>
      <c r="AE3149" s="173">
        <f t="shared" si="633"/>
        <v>1</v>
      </c>
      <c r="AF3149" s="173">
        <f>IF(AND(COUNTIFS($J$18:J3149,J3149)=1,AE3149=1),1,"")</f>
        <v>1</v>
      </c>
      <c r="AG3149" s="173">
        <f>IF(C3149="","",IF(AND(COUNTIFS($J$18:J3149,J3149)=1,C3149&lt;&gt;""),1,""))</f>
        <v>1</v>
      </c>
      <c r="AH3149" s="173">
        <f>IF(G3149="","",IF(AND(COUNTIFS($J$18:J3149,J3149)=1,G3149&lt;&gt;""),1,""))</f>
        <v>1</v>
      </c>
      <c r="AI3149" s="28">
        <f t="shared" si="634"/>
        <v>21045012.884955756</v>
      </c>
      <c r="AJ3149" s="28">
        <f t="shared" si="635"/>
        <v>2650260.9603327434</v>
      </c>
      <c r="AK3149" s="29">
        <f t="shared" si="636"/>
        <v>0.12593296924172043</v>
      </c>
      <c r="AL3149" s="25"/>
      <c r="AM3149" s="25"/>
      <c r="AN3149" s="25"/>
      <c r="AO3149" s="25"/>
      <c r="AP3149" s="45" t="str">
        <f t="shared" si="637"/>
        <v>20232</v>
      </c>
      <c r="AQ3149" s="45" t="str">
        <f t="shared" si="638"/>
        <v>20232RMB</v>
      </c>
    </row>
    <row r="3150" spans="1:43" s="15" customFormat="1">
      <c r="A3150" s="16" t="s">
        <v>41</v>
      </c>
      <c r="B3150" s="172">
        <v>2023</v>
      </c>
      <c r="C3150" s="172">
        <v>2</v>
      </c>
      <c r="D3150" s="57" t="str">
        <f t="shared" si="627"/>
        <v>Q4</v>
      </c>
      <c r="E3150" s="16" t="s">
        <v>41</v>
      </c>
      <c r="F3150" s="172">
        <v>2023</v>
      </c>
      <c r="G3150" s="172">
        <v>3</v>
      </c>
      <c r="H3150" s="175"/>
      <c r="I3150" s="57" t="str">
        <f t="shared" si="628"/>
        <v>Q4</v>
      </c>
      <c r="J3150" s="175" t="s">
        <v>2990</v>
      </c>
      <c r="K3150" s="175" t="s">
        <v>2868</v>
      </c>
      <c r="L3150" s="25" t="s">
        <v>2723</v>
      </c>
      <c r="M3150" s="16" t="s">
        <v>2545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78" t="str">
        <f t="shared" si="639"/>
        <v>1.13</v>
      </c>
      <c r="Z3150" s="26">
        <f t="shared" si="640"/>
        <v>285000</v>
      </c>
      <c r="AA3150" s="16">
        <v>1.1299999999999999</v>
      </c>
      <c r="AB3150" s="35">
        <f t="shared" si="631"/>
        <v>285000</v>
      </c>
      <c r="AC3150" s="27">
        <f t="shared" si="632"/>
        <v>35881.5</v>
      </c>
      <c r="AD3150" s="174">
        <v>0.12590000000000001</v>
      </c>
      <c r="AE3150" s="173">
        <f t="shared" si="633"/>
        <v>0</v>
      </c>
      <c r="AF3150" s="173" t="str">
        <f>IF(AND(COUNTIFS($J$18:J3150,J3150)=1,AE3150=1),1,"")</f>
        <v/>
      </c>
      <c r="AG3150" s="173">
        <f>IF(C3150="","",IF(AND(COUNTIFS($J$18:J3150,J3150)=1,C3150&lt;&gt;""),1,""))</f>
        <v>1</v>
      </c>
      <c r="AH3150" s="173">
        <f>IF(G3150="","",IF(AND(COUNTIFS($J$18:J3150,J3150)=1,G3150&lt;&gt;""),1,""))</f>
        <v>1</v>
      </c>
      <c r="AI3150" s="28">
        <f t="shared" si="634"/>
        <v>33543315.897345133</v>
      </c>
      <c r="AJ3150" s="28">
        <f t="shared" si="635"/>
        <v>4706169.325298408</v>
      </c>
      <c r="AK3150" s="29">
        <f t="shared" si="636"/>
        <v>0.14030125523967321</v>
      </c>
      <c r="AL3150" s="25"/>
      <c r="AM3150" s="25"/>
      <c r="AN3150" s="25"/>
      <c r="AO3150" s="25"/>
      <c r="AP3150" s="45" t="str">
        <f t="shared" si="637"/>
        <v>20233</v>
      </c>
      <c r="AQ3150" s="45" t="str">
        <f t="shared" si="638"/>
        <v>20233RMB</v>
      </c>
    </row>
    <row r="3151" spans="1:43" s="15" customFormat="1">
      <c r="A3151" s="16" t="s">
        <v>41</v>
      </c>
      <c r="B3151" s="172">
        <v>2023</v>
      </c>
      <c r="C3151" s="172">
        <v>2</v>
      </c>
      <c r="D3151" s="57" t="str">
        <f t="shared" si="627"/>
        <v>Q4</v>
      </c>
      <c r="E3151" s="16" t="s">
        <v>41</v>
      </c>
      <c r="F3151" s="172">
        <v>2023</v>
      </c>
      <c r="G3151" s="172">
        <v>3</v>
      </c>
      <c r="H3151" s="175"/>
      <c r="I3151" s="57" t="str">
        <f t="shared" si="628"/>
        <v>Q4</v>
      </c>
      <c r="J3151" s="175" t="s">
        <v>2991</v>
      </c>
      <c r="K3151" s="175" t="s">
        <v>2992</v>
      </c>
      <c r="L3151" s="25" t="s">
        <v>2563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78" t="str">
        <f t="shared" si="639"/>
        <v>1.13</v>
      </c>
      <c r="Z3151" s="26">
        <f t="shared" si="640"/>
        <v>500000</v>
      </c>
      <c r="AA3151" s="16">
        <v>1.1299999999999999</v>
      </c>
      <c r="AB3151" s="35">
        <f t="shared" si="631"/>
        <v>500000</v>
      </c>
      <c r="AC3151" s="27">
        <f t="shared" si="632"/>
        <v>84550</v>
      </c>
      <c r="AD3151" s="174">
        <v>0.1691</v>
      </c>
      <c r="AE3151" s="173">
        <f t="shared" si="633"/>
        <v>0</v>
      </c>
      <c r="AF3151" s="173" t="str">
        <f>IF(AND(COUNTIFS($J$18:J3151,J3151)=1,AE3151=1),1,"")</f>
        <v/>
      </c>
      <c r="AG3151" s="173">
        <f>IF(C3151="","",IF(AND(COUNTIFS($J$18:J3151,J3151)=1,C3151&lt;&gt;""),1,""))</f>
        <v>1</v>
      </c>
      <c r="AH3151" s="173">
        <f>IF(G3151="","",IF(AND(COUNTIFS($J$18:J3151,J3151)=1,G3151&lt;&gt;""),1,""))</f>
        <v>1</v>
      </c>
      <c r="AI3151" s="28">
        <f t="shared" si="634"/>
        <v>33543315.897345133</v>
      </c>
      <c r="AJ3151" s="28">
        <f t="shared" si="635"/>
        <v>4706169.325298408</v>
      </c>
      <c r="AK3151" s="29">
        <f t="shared" si="636"/>
        <v>0.14030125523967321</v>
      </c>
      <c r="AL3151" s="25"/>
      <c r="AM3151" s="25"/>
      <c r="AN3151" s="25"/>
      <c r="AO3151" s="25"/>
      <c r="AP3151" s="45" t="str">
        <f t="shared" si="637"/>
        <v>20233</v>
      </c>
      <c r="AQ3151" s="45" t="str">
        <f t="shared" si="638"/>
        <v>20233RMB</v>
      </c>
    </row>
    <row r="3152" spans="1:43" s="15" customFormat="1">
      <c r="A3152" s="16" t="s">
        <v>41</v>
      </c>
      <c r="B3152" s="172">
        <v>2023</v>
      </c>
      <c r="C3152" s="172">
        <v>1</v>
      </c>
      <c r="D3152" s="57" t="str">
        <f t="shared" si="627"/>
        <v>Q4</v>
      </c>
      <c r="E3152" s="16" t="s">
        <v>42</v>
      </c>
      <c r="F3152" s="172">
        <v>2023</v>
      </c>
      <c r="G3152" s="172">
        <v>4</v>
      </c>
      <c r="H3152" s="175"/>
      <c r="I3152" s="57" t="str">
        <f t="shared" si="628"/>
        <v>Q1</v>
      </c>
      <c r="J3152" s="175" t="s">
        <v>2993</v>
      </c>
      <c r="K3152" s="175" t="s">
        <v>2798</v>
      </c>
      <c r="L3152" s="25" t="s">
        <v>2547</v>
      </c>
      <c r="M3152" s="16" t="s">
        <v>2545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2443</v>
      </c>
      <c r="W3152" s="16" t="s">
        <v>849</v>
      </c>
      <c r="X3152" s="34">
        <v>50000</v>
      </c>
      <c r="Y3152" s="178" t="str">
        <f t="shared" si="639"/>
        <v>1</v>
      </c>
      <c r="Z3152" s="26">
        <f t="shared" si="640"/>
        <v>50000</v>
      </c>
      <c r="AA3152" s="16">
        <v>7.8</v>
      </c>
      <c r="AB3152" s="35">
        <f t="shared" si="631"/>
        <v>390000</v>
      </c>
      <c r="AC3152" s="27">
        <f t="shared" si="632"/>
        <v>63335.999999999993</v>
      </c>
      <c r="AD3152" s="174">
        <v>0.16239999999999999</v>
      </c>
      <c r="AE3152" s="173">
        <f t="shared" si="633"/>
        <v>0</v>
      </c>
      <c r="AF3152" s="173" t="str">
        <f>IF(AND(COUNTIFS($J$18:J3152,J3152)=1,AE3152=1),1,"")</f>
        <v/>
      </c>
      <c r="AG3152" s="173">
        <f>IF(C3152="","",IF(AND(COUNTIFS($J$18:J3152,J3152)=1,C3152&lt;&gt;""),1,""))</f>
        <v>1</v>
      </c>
      <c r="AH3152" s="173">
        <f>IF(G3152="","",IF(AND(COUNTIFS($J$18:J3152,J3152)=1,G3152&lt;&gt;""),1,""))</f>
        <v>1</v>
      </c>
      <c r="AI3152" s="28">
        <f t="shared" si="634"/>
        <v>30573205.452778772</v>
      </c>
      <c r="AJ3152" s="28">
        <f t="shared" si="635"/>
        <v>3790930.1683151261</v>
      </c>
      <c r="AK3152" s="29">
        <f t="shared" si="636"/>
        <v>0.12399518179964253</v>
      </c>
      <c r="AL3152" s="25"/>
      <c r="AM3152" s="25"/>
      <c r="AN3152" s="25"/>
      <c r="AO3152" s="25"/>
      <c r="AP3152" s="45" t="str">
        <f t="shared" si="637"/>
        <v>20234</v>
      </c>
      <c r="AQ3152" s="45" t="str">
        <f t="shared" si="638"/>
        <v>20234USD</v>
      </c>
    </row>
    <row r="3153" spans="1:43" s="15" customFormat="1">
      <c r="A3153" s="16" t="s">
        <v>41</v>
      </c>
      <c r="B3153" s="172">
        <v>2023</v>
      </c>
      <c r="C3153" s="172">
        <v>3</v>
      </c>
      <c r="D3153" s="57" t="str">
        <f t="shared" si="627"/>
        <v>Q4</v>
      </c>
      <c r="E3153" s="16" t="s">
        <v>42</v>
      </c>
      <c r="F3153" s="172">
        <v>2023</v>
      </c>
      <c r="G3153" s="172">
        <v>4</v>
      </c>
      <c r="H3153" s="175"/>
      <c r="I3153" s="57" t="str">
        <f t="shared" si="628"/>
        <v>Q1</v>
      </c>
      <c r="J3153" s="175" t="s">
        <v>2994</v>
      </c>
      <c r="K3153" s="175" t="s">
        <v>2386</v>
      </c>
      <c r="L3153" s="25" t="s">
        <v>2995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78" t="str">
        <f t="shared" si="639"/>
        <v>1.13</v>
      </c>
      <c r="Z3153" s="26">
        <f t="shared" si="640"/>
        <v>129000</v>
      </c>
      <c r="AA3153" s="16">
        <v>1.1399999999999999</v>
      </c>
      <c r="AB3153" s="35">
        <f t="shared" si="631"/>
        <v>130141.59292035399</v>
      </c>
      <c r="AC3153" s="27">
        <f t="shared" si="632"/>
        <v>4919.3522123893808</v>
      </c>
      <c r="AD3153" s="174">
        <v>3.78E-2</v>
      </c>
      <c r="AE3153" s="173">
        <f t="shared" si="633"/>
        <v>1</v>
      </c>
      <c r="AF3153" s="173">
        <f>IF(AND(COUNTIFS($J$18:J3153,J3153)=1,AE3153=1),1,"")</f>
        <v>1</v>
      </c>
      <c r="AG3153" s="173">
        <f>IF(C3153="","",IF(AND(COUNTIFS($J$18:J3153,J3153)=1,C3153&lt;&gt;""),1,""))</f>
        <v>1</v>
      </c>
      <c r="AH3153" s="173">
        <f>IF(G3153="","",IF(AND(COUNTIFS($J$18:J3153,J3153)=1,G3153&lt;&gt;""),1,""))</f>
        <v>1</v>
      </c>
      <c r="AI3153" s="28">
        <f t="shared" si="634"/>
        <v>30573205.452778772</v>
      </c>
      <c r="AJ3153" s="28">
        <f t="shared" si="635"/>
        <v>3790930.1683151261</v>
      </c>
      <c r="AK3153" s="29">
        <f t="shared" si="636"/>
        <v>0.12399518179964253</v>
      </c>
      <c r="AL3153" s="25"/>
      <c r="AM3153" s="25"/>
      <c r="AN3153" s="25"/>
      <c r="AO3153" s="25"/>
      <c r="AP3153" s="45" t="str">
        <f t="shared" si="637"/>
        <v>20234</v>
      </c>
      <c r="AQ3153" s="45" t="str">
        <f t="shared" si="638"/>
        <v>20234RMB</v>
      </c>
    </row>
    <row r="3154" spans="1:43" s="15" customFormat="1">
      <c r="A3154" s="16" t="s">
        <v>41</v>
      </c>
      <c r="B3154" s="172">
        <v>2023</v>
      </c>
      <c r="C3154" s="172">
        <v>3</v>
      </c>
      <c r="D3154" s="57" t="str">
        <f t="shared" si="627"/>
        <v>Q4</v>
      </c>
      <c r="E3154" s="16" t="s">
        <v>42</v>
      </c>
      <c r="F3154" s="172">
        <v>2023</v>
      </c>
      <c r="G3154" s="172">
        <v>4</v>
      </c>
      <c r="H3154" s="175"/>
      <c r="I3154" s="57" t="str">
        <f t="shared" si="628"/>
        <v>Q1</v>
      </c>
      <c r="J3154" s="175" t="s">
        <v>2994</v>
      </c>
      <c r="K3154" s="175" t="s">
        <v>2386</v>
      </c>
      <c r="L3154" s="25" t="s">
        <v>2996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78" t="str">
        <f t="shared" si="639"/>
        <v>1.13</v>
      </c>
      <c r="Z3154" s="26">
        <f t="shared" si="640"/>
        <v>171000</v>
      </c>
      <c r="AA3154" s="16">
        <v>1.1399999999999999</v>
      </c>
      <c r="AB3154" s="35">
        <f t="shared" si="631"/>
        <v>172513.27433628318</v>
      </c>
      <c r="AC3154" s="27">
        <f t="shared" si="632"/>
        <v>6521.0017699115042</v>
      </c>
      <c r="AD3154" s="174">
        <v>3.78E-2</v>
      </c>
      <c r="AE3154" s="173">
        <f t="shared" si="633"/>
        <v>1</v>
      </c>
      <c r="AF3154" s="173" t="str">
        <f>IF(AND(COUNTIFS($J$18:J3154,J3154)=1,AE3154=1),1,"")</f>
        <v/>
      </c>
      <c r="AG3154" s="173" t="str">
        <f>IF(C3154="","",IF(AND(COUNTIFS($J$18:J3154,J3154)=1,C3154&lt;&gt;""),1,""))</f>
        <v/>
      </c>
      <c r="AH3154" s="173" t="str">
        <f>IF(G3154="","",IF(AND(COUNTIFS($J$18:J3154,J3154)=1,G3154&lt;&gt;""),1,""))</f>
        <v/>
      </c>
      <c r="AI3154" s="28">
        <f t="shared" si="634"/>
        <v>30573205.452778772</v>
      </c>
      <c r="AJ3154" s="28">
        <f t="shared" si="635"/>
        <v>3790930.1683151261</v>
      </c>
      <c r="AK3154" s="29">
        <f t="shared" si="636"/>
        <v>0.12399518179964253</v>
      </c>
      <c r="AL3154" s="25"/>
      <c r="AM3154" s="25"/>
      <c r="AN3154" s="25"/>
      <c r="AO3154" s="25"/>
      <c r="AP3154" s="45" t="str">
        <f t="shared" si="637"/>
        <v>20234</v>
      </c>
      <c r="AQ3154" s="45" t="str">
        <f t="shared" si="638"/>
        <v>20234RMB</v>
      </c>
    </row>
    <row r="3155" spans="1:43" s="15" customFormat="1">
      <c r="A3155" s="16" t="s">
        <v>41</v>
      </c>
      <c r="B3155" s="172">
        <v>2023</v>
      </c>
      <c r="C3155" s="172">
        <v>3</v>
      </c>
      <c r="D3155" s="57" t="str">
        <f t="shared" si="627"/>
        <v>Q4</v>
      </c>
      <c r="E3155" s="16" t="s">
        <v>42</v>
      </c>
      <c r="F3155" s="172">
        <v>2023</v>
      </c>
      <c r="G3155" s="172">
        <v>4</v>
      </c>
      <c r="H3155" s="175"/>
      <c r="I3155" s="57" t="str">
        <f t="shared" si="628"/>
        <v>Q1</v>
      </c>
      <c r="J3155" s="175" t="s">
        <v>2994</v>
      </c>
      <c r="K3155" s="175" t="s">
        <v>2386</v>
      </c>
      <c r="L3155" s="25" t="s">
        <v>2997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78" t="str">
        <f t="shared" si="639"/>
        <v>1.13</v>
      </c>
      <c r="Z3155" s="26">
        <f t="shared" si="640"/>
        <v>171000</v>
      </c>
      <c r="AA3155" s="16">
        <v>1.1399999999999999</v>
      </c>
      <c r="AB3155" s="35">
        <f t="shared" si="631"/>
        <v>172513.27433628318</v>
      </c>
      <c r="AC3155" s="27">
        <f t="shared" si="632"/>
        <v>6521.0017699115042</v>
      </c>
      <c r="AD3155" s="174">
        <v>3.78E-2</v>
      </c>
      <c r="AE3155" s="173">
        <f t="shared" si="633"/>
        <v>1</v>
      </c>
      <c r="AF3155" s="173" t="str">
        <f>IF(AND(COUNTIFS($J$18:J3155,J3155)=1,AE3155=1),1,"")</f>
        <v/>
      </c>
      <c r="AG3155" s="173" t="str">
        <f>IF(C3155="","",IF(AND(COUNTIFS($J$18:J3155,J3155)=1,C3155&lt;&gt;""),1,""))</f>
        <v/>
      </c>
      <c r="AH3155" s="173" t="str">
        <f>IF(G3155="","",IF(AND(COUNTIFS($J$18:J3155,J3155)=1,G3155&lt;&gt;""),1,""))</f>
        <v/>
      </c>
      <c r="AI3155" s="28">
        <f t="shared" si="634"/>
        <v>30573205.452778772</v>
      </c>
      <c r="AJ3155" s="28">
        <f t="shared" si="635"/>
        <v>3790930.1683151261</v>
      </c>
      <c r="AK3155" s="29">
        <f t="shared" si="636"/>
        <v>0.12399518179964253</v>
      </c>
      <c r="AL3155" s="25"/>
      <c r="AM3155" s="25"/>
      <c r="AN3155" s="25"/>
      <c r="AO3155" s="25"/>
      <c r="AP3155" s="45" t="str">
        <f t="shared" si="637"/>
        <v>20234</v>
      </c>
      <c r="AQ3155" s="45" t="str">
        <f t="shared" si="638"/>
        <v>20234RMB</v>
      </c>
    </row>
    <row r="3156" spans="1:43" s="15" customFormat="1">
      <c r="A3156" s="16" t="s">
        <v>41</v>
      </c>
      <c r="B3156" s="172">
        <v>2023</v>
      </c>
      <c r="C3156" s="172">
        <v>3</v>
      </c>
      <c r="D3156" s="57" t="str">
        <f t="shared" si="627"/>
        <v>Q4</v>
      </c>
      <c r="E3156" s="16" t="s">
        <v>42</v>
      </c>
      <c r="F3156" s="172">
        <v>2023</v>
      </c>
      <c r="G3156" s="172">
        <v>4</v>
      </c>
      <c r="H3156" s="175"/>
      <c r="I3156" s="57" t="str">
        <f t="shared" si="628"/>
        <v>Q1</v>
      </c>
      <c r="J3156" s="175" t="s">
        <v>2994</v>
      </c>
      <c r="K3156" s="175" t="s">
        <v>2386</v>
      </c>
      <c r="L3156" s="25" t="s">
        <v>2998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78" t="str">
        <f t="shared" si="639"/>
        <v>1.13</v>
      </c>
      <c r="Z3156" s="26">
        <f t="shared" si="640"/>
        <v>195000</v>
      </c>
      <c r="AA3156" s="16">
        <v>1.1399999999999999</v>
      </c>
      <c r="AB3156" s="35">
        <f t="shared" si="631"/>
        <v>196725.66371681416</v>
      </c>
      <c r="AC3156" s="27">
        <f t="shared" si="632"/>
        <v>7436.2300884955757</v>
      </c>
      <c r="AD3156" s="174">
        <v>3.78E-2</v>
      </c>
      <c r="AE3156" s="173">
        <f t="shared" si="633"/>
        <v>1</v>
      </c>
      <c r="AF3156" s="173" t="str">
        <f>IF(AND(COUNTIFS($J$18:J3156,J3156)=1,AE3156=1),1,"")</f>
        <v/>
      </c>
      <c r="AG3156" s="173" t="str">
        <f>IF(C3156="","",IF(AND(COUNTIFS($J$18:J3156,J3156)=1,C3156&lt;&gt;""),1,""))</f>
        <v/>
      </c>
      <c r="AH3156" s="173" t="str">
        <f>IF(G3156="","",IF(AND(COUNTIFS($J$18:J3156,J3156)=1,G3156&lt;&gt;""),1,""))</f>
        <v/>
      </c>
      <c r="AI3156" s="28">
        <f t="shared" si="634"/>
        <v>30573205.452778772</v>
      </c>
      <c r="AJ3156" s="28">
        <f t="shared" si="635"/>
        <v>3790930.1683151261</v>
      </c>
      <c r="AK3156" s="29">
        <f t="shared" si="636"/>
        <v>0.12399518179964253</v>
      </c>
      <c r="AL3156" s="25"/>
      <c r="AM3156" s="25"/>
      <c r="AN3156" s="25"/>
      <c r="AO3156" s="25"/>
      <c r="AP3156" s="45" t="str">
        <f t="shared" si="637"/>
        <v>20234</v>
      </c>
      <c r="AQ3156" s="45" t="str">
        <f t="shared" si="638"/>
        <v>20234RMB</v>
      </c>
    </row>
    <row r="3157" spans="1:43" s="15" customFormat="1">
      <c r="A3157" s="16" t="s">
        <v>41</v>
      </c>
      <c r="B3157" s="172">
        <v>2023</v>
      </c>
      <c r="C3157" s="172">
        <v>3</v>
      </c>
      <c r="D3157" s="57" t="str">
        <f t="shared" si="627"/>
        <v>Q4</v>
      </c>
      <c r="E3157" s="16" t="s">
        <v>42</v>
      </c>
      <c r="F3157" s="172">
        <v>2023</v>
      </c>
      <c r="G3157" s="172">
        <v>4</v>
      </c>
      <c r="H3157" s="175"/>
      <c r="I3157" s="57" t="str">
        <f t="shared" si="628"/>
        <v>Q1</v>
      </c>
      <c r="J3157" s="175" t="s">
        <v>2994</v>
      </c>
      <c r="K3157" s="175" t="s">
        <v>2386</v>
      </c>
      <c r="L3157" s="25" t="s">
        <v>2999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78" t="str">
        <f t="shared" si="639"/>
        <v>1.13</v>
      </c>
      <c r="Z3157" s="26">
        <f t="shared" si="640"/>
        <v>127000</v>
      </c>
      <c r="AA3157" s="16">
        <v>1.1399999999999999</v>
      </c>
      <c r="AB3157" s="35">
        <f t="shared" si="631"/>
        <v>128123.89380530974</v>
      </c>
      <c r="AC3157" s="27">
        <f t="shared" si="632"/>
        <v>4843.0831858407082</v>
      </c>
      <c r="AD3157" s="174">
        <v>3.78E-2</v>
      </c>
      <c r="AE3157" s="173">
        <f t="shared" si="633"/>
        <v>1</v>
      </c>
      <c r="AF3157" s="173" t="str">
        <f>IF(AND(COUNTIFS($J$18:J3157,J3157)=1,AE3157=1),1,"")</f>
        <v/>
      </c>
      <c r="AG3157" s="173" t="str">
        <f>IF(C3157="","",IF(AND(COUNTIFS($J$18:J3157,J3157)=1,C3157&lt;&gt;""),1,""))</f>
        <v/>
      </c>
      <c r="AH3157" s="173" t="str">
        <f>IF(G3157="","",IF(AND(COUNTIFS($J$18:J3157,J3157)=1,G3157&lt;&gt;""),1,""))</f>
        <v/>
      </c>
      <c r="AI3157" s="28">
        <f t="shared" si="634"/>
        <v>30573205.452778772</v>
      </c>
      <c r="AJ3157" s="28">
        <f t="shared" si="635"/>
        <v>3790930.1683151261</v>
      </c>
      <c r="AK3157" s="29">
        <f t="shared" si="636"/>
        <v>0.12399518179964253</v>
      </c>
      <c r="AL3157" s="25"/>
      <c r="AM3157" s="25"/>
      <c r="AN3157" s="25"/>
      <c r="AO3157" s="25"/>
      <c r="AP3157" s="45" t="str">
        <f t="shared" si="637"/>
        <v>20234</v>
      </c>
      <c r="AQ3157" s="45" t="str">
        <f t="shared" si="638"/>
        <v>20234RMB</v>
      </c>
    </row>
    <row r="3158" spans="1:43" s="15" customFormat="1" ht="26.4">
      <c r="A3158" s="16" t="s">
        <v>41</v>
      </c>
      <c r="B3158" s="172">
        <v>2023</v>
      </c>
      <c r="C3158" s="172">
        <v>3</v>
      </c>
      <c r="D3158" s="57" t="str">
        <f t="shared" si="627"/>
        <v>Q4</v>
      </c>
      <c r="E3158" s="16" t="s">
        <v>42</v>
      </c>
      <c r="F3158" s="172">
        <v>2023</v>
      </c>
      <c r="G3158" s="172">
        <v>4</v>
      </c>
      <c r="H3158" s="175"/>
      <c r="I3158" s="57" t="str">
        <f t="shared" si="628"/>
        <v>Q1</v>
      </c>
      <c r="J3158" s="175" t="s">
        <v>3000</v>
      </c>
      <c r="K3158" s="175" t="s">
        <v>2386</v>
      </c>
      <c r="L3158" s="25" t="s">
        <v>3001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78" t="str">
        <f t="shared" si="639"/>
        <v>1.13</v>
      </c>
      <c r="Z3158" s="26">
        <f t="shared" si="640"/>
        <v>12600</v>
      </c>
      <c r="AA3158" s="16">
        <v>1.1399999999999999</v>
      </c>
      <c r="AB3158" s="35">
        <f t="shared" si="631"/>
        <v>12711.504424778761</v>
      </c>
      <c r="AC3158" s="27">
        <f t="shared" si="632"/>
        <v>2078.3309734513273</v>
      </c>
      <c r="AD3158" s="174">
        <v>0.16350000000000001</v>
      </c>
      <c r="AE3158" s="173">
        <f t="shared" si="633"/>
        <v>1</v>
      </c>
      <c r="AF3158" s="173">
        <f>IF(AND(COUNTIFS($J$18:J3158,J3158)=1,AE3158=1),1,"")</f>
        <v>1</v>
      </c>
      <c r="AG3158" s="173">
        <f>IF(C3158="","",IF(AND(COUNTIFS($J$18:J3158,J3158)=1,C3158&lt;&gt;""),1,""))</f>
        <v>1</v>
      </c>
      <c r="AH3158" s="173">
        <f>IF(G3158="","",IF(AND(COUNTIFS($J$18:J3158,J3158)=1,G3158&lt;&gt;""),1,""))</f>
        <v>1</v>
      </c>
      <c r="AI3158" s="28">
        <f t="shared" si="634"/>
        <v>30573205.452778772</v>
      </c>
      <c r="AJ3158" s="28">
        <f t="shared" si="635"/>
        <v>3790930.1683151261</v>
      </c>
      <c r="AK3158" s="29">
        <f t="shared" si="636"/>
        <v>0.12399518179964253</v>
      </c>
      <c r="AL3158" s="25"/>
      <c r="AM3158" s="25"/>
      <c r="AN3158" s="25"/>
      <c r="AO3158" s="25"/>
      <c r="AP3158" s="45" t="str">
        <f t="shared" si="637"/>
        <v>20234</v>
      </c>
      <c r="AQ3158" s="45" t="str">
        <f t="shared" si="638"/>
        <v>20234RMB</v>
      </c>
    </row>
    <row r="3159" spans="1:43" s="15" customFormat="1" ht="26.4">
      <c r="A3159" s="16" t="s">
        <v>41</v>
      </c>
      <c r="B3159" s="172">
        <v>2023</v>
      </c>
      <c r="C3159" s="172">
        <v>3</v>
      </c>
      <c r="D3159" s="57" t="str">
        <f t="shared" si="627"/>
        <v>Q4</v>
      </c>
      <c r="E3159" s="16" t="s">
        <v>42</v>
      </c>
      <c r="F3159" s="172">
        <v>2023</v>
      </c>
      <c r="G3159" s="172">
        <v>4</v>
      </c>
      <c r="H3159" s="175"/>
      <c r="I3159" s="57" t="str">
        <f t="shared" si="628"/>
        <v>Q1</v>
      </c>
      <c r="J3159" s="175" t="s">
        <v>3000</v>
      </c>
      <c r="K3159" s="175" t="s">
        <v>2386</v>
      </c>
      <c r="L3159" s="25" t="s">
        <v>3002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78" t="str">
        <f t="shared" ref="Y3159:Y3188" si="641">IF(W3159="","",IF(W3159="RMB","1.13", "1"))</f>
        <v>1.13</v>
      </c>
      <c r="Z3159" s="26">
        <f t="shared" si="640"/>
        <v>2700</v>
      </c>
      <c r="AA3159" s="16">
        <v>1.1399999999999999</v>
      </c>
      <c r="AB3159" s="35">
        <f t="shared" si="631"/>
        <v>2723.8938053097345</v>
      </c>
      <c r="AC3159" s="27">
        <f t="shared" si="632"/>
        <v>445.35663716814162</v>
      </c>
      <c r="AD3159" s="174">
        <v>0.16350000000000001</v>
      </c>
      <c r="AE3159" s="173">
        <f t="shared" si="633"/>
        <v>1</v>
      </c>
      <c r="AF3159" s="173" t="str">
        <f>IF(AND(COUNTIFS($J$18:J3159,J3159)=1,AE3159=1),1,"")</f>
        <v/>
      </c>
      <c r="AG3159" s="173" t="str">
        <f>IF(C3159="","",IF(AND(COUNTIFS($J$18:J3159,J3159)=1,C3159&lt;&gt;""),1,""))</f>
        <v/>
      </c>
      <c r="AH3159" s="173" t="str">
        <f>IF(G3159="","",IF(AND(COUNTIFS($J$18:J3159,J3159)=1,G3159&lt;&gt;""),1,""))</f>
        <v/>
      </c>
      <c r="AI3159" s="28">
        <f t="shared" si="634"/>
        <v>30573205.452778772</v>
      </c>
      <c r="AJ3159" s="28">
        <f t="shared" si="635"/>
        <v>3790930.1683151261</v>
      </c>
      <c r="AK3159" s="29">
        <f t="shared" si="636"/>
        <v>0.12399518179964253</v>
      </c>
      <c r="AL3159" s="25"/>
      <c r="AM3159" s="25"/>
      <c r="AN3159" s="25"/>
      <c r="AO3159" s="25"/>
      <c r="AP3159" s="45" t="str">
        <f t="shared" si="637"/>
        <v>20234</v>
      </c>
      <c r="AQ3159" s="45" t="str">
        <f t="shared" si="638"/>
        <v>20234RMB</v>
      </c>
    </row>
    <row r="3160" spans="1:43" s="15" customFormat="1" ht="26.4">
      <c r="A3160" s="16" t="s">
        <v>41</v>
      </c>
      <c r="B3160" s="172">
        <v>2023</v>
      </c>
      <c r="C3160" s="172">
        <v>3</v>
      </c>
      <c r="D3160" s="57" t="str">
        <f t="shared" si="627"/>
        <v>Q4</v>
      </c>
      <c r="E3160" s="16" t="s">
        <v>42</v>
      </c>
      <c r="F3160" s="172">
        <v>2023</v>
      </c>
      <c r="G3160" s="172">
        <v>4</v>
      </c>
      <c r="H3160" s="175"/>
      <c r="I3160" s="57" t="str">
        <f t="shared" si="628"/>
        <v>Q1</v>
      </c>
      <c r="J3160" s="175" t="s">
        <v>3000</v>
      </c>
      <c r="K3160" s="175" t="s">
        <v>2386</v>
      </c>
      <c r="L3160" s="25" t="s">
        <v>3003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78" t="str">
        <f t="shared" si="641"/>
        <v>1.13</v>
      </c>
      <c r="Z3160" s="26">
        <f t="shared" si="640"/>
        <v>32000</v>
      </c>
      <c r="AA3160" s="16">
        <v>1.1399999999999999</v>
      </c>
      <c r="AB3160" s="35">
        <f t="shared" si="631"/>
        <v>32283.185840707967</v>
      </c>
      <c r="AC3160" s="27">
        <f t="shared" si="632"/>
        <v>5278.3008849557527</v>
      </c>
      <c r="AD3160" s="174">
        <v>0.16350000000000001</v>
      </c>
      <c r="AE3160" s="173">
        <f t="shared" si="633"/>
        <v>1</v>
      </c>
      <c r="AF3160" s="173" t="str">
        <f>IF(AND(COUNTIFS($J$18:J3160,J3160)=1,AE3160=1),1,"")</f>
        <v/>
      </c>
      <c r="AG3160" s="173" t="str">
        <f>IF(C3160="","",IF(AND(COUNTIFS($J$18:J3160,J3160)=1,C3160&lt;&gt;""),1,""))</f>
        <v/>
      </c>
      <c r="AH3160" s="173" t="str">
        <f>IF(G3160="","",IF(AND(COUNTIFS($J$18:J3160,J3160)=1,G3160&lt;&gt;""),1,""))</f>
        <v/>
      </c>
      <c r="AI3160" s="28">
        <f t="shared" si="634"/>
        <v>30573205.452778772</v>
      </c>
      <c r="AJ3160" s="28">
        <f t="shared" si="635"/>
        <v>3790930.1683151261</v>
      </c>
      <c r="AK3160" s="29">
        <f t="shared" si="636"/>
        <v>0.12399518179964253</v>
      </c>
      <c r="AL3160" s="25"/>
      <c r="AM3160" s="25"/>
      <c r="AN3160" s="25"/>
      <c r="AO3160" s="25"/>
      <c r="AP3160" s="45" t="str">
        <f t="shared" si="637"/>
        <v>20234</v>
      </c>
      <c r="AQ3160" s="45" t="str">
        <f t="shared" si="638"/>
        <v>20234RMB</v>
      </c>
    </row>
    <row r="3161" spans="1:43" s="15" customFormat="1" ht="26.4">
      <c r="A3161" s="16" t="s">
        <v>41</v>
      </c>
      <c r="B3161" s="172">
        <v>2023</v>
      </c>
      <c r="C3161" s="172">
        <v>3</v>
      </c>
      <c r="D3161" s="57" t="str">
        <f t="shared" ref="D3161:D3224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72">
        <v>2023</v>
      </c>
      <c r="G3161" s="172">
        <v>4</v>
      </c>
      <c r="H3161" s="175"/>
      <c r="I3161" s="57" t="str">
        <f t="shared" ref="I3161:I3224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5" t="s">
        <v>3000</v>
      </c>
      <c r="K3161" s="175" t="s">
        <v>2386</v>
      </c>
      <c r="L3161" s="25" t="s">
        <v>3002</v>
      </c>
      <c r="M3161" s="16" t="s">
        <v>354</v>
      </c>
      <c r="N3161" s="16">
        <v>0</v>
      </c>
      <c r="O3161" s="16">
        <v>1</v>
      </c>
      <c r="P3161" s="57" t="str">
        <f t="shared" ref="P3161:P3224" si="644">IF(M3161="","",IF(AND(N3161&gt;0,L3161&lt;&gt;""),"MAIN UNIT",IF(AND(O3161&gt;0,L3161&lt;&gt;""),"SERVICE/ PARTS","C66 SERVICE/OTHERS")))</f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78" t="str">
        <f t="shared" si="641"/>
        <v>1.13</v>
      </c>
      <c r="Z3161" s="26">
        <f t="shared" si="640"/>
        <v>4000</v>
      </c>
      <c r="AA3161" s="16">
        <v>1.1399999999999999</v>
      </c>
      <c r="AB3161" s="35">
        <f t="shared" ref="AB3161:AB3224" si="645">IF(AND(R3161&lt;&gt;"C66",R3161&lt;&gt;""),Z3161/Y3161*AA3161,"")</f>
        <v>4035.3982300884959</v>
      </c>
      <c r="AC3161" s="27">
        <f t="shared" ref="AC3161:AC3224" si="646">IF(R3161&lt;&gt;"",AB3161*AD3161,"")</f>
        <v>659.78761061946909</v>
      </c>
      <c r="AD3161" s="174">
        <v>0.16350000000000001</v>
      </c>
      <c r="AE3161" s="173">
        <f t="shared" ref="AE3161:AE3224" si="647">IF(Q3161="","",IF(Q3161="Yes",1,0))</f>
        <v>1</v>
      </c>
      <c r="AF3161" s="173" t="str">
        <f>IF(AND(COUNTIFS($J$18:J3161,J3161)=1,AE3161=1),1,"")</f>
        <v/>
      </c>
      <c r="AG3161" s="173" t="str">
        <f>IF(C3161="","",IF(AND(COUNTIFS($J$18:J3161,J3161)=1,C3161&lt;&gt;""),1,""))</f>
        <v/>
      </c>
      <c r="AH3161" s="173" t="str">
        <f>IF(G3161="","",IF(AND(COUNTIFS($J$18:J3161,J3161)=1,G3161&lt;&gt;""),1,""))</f>
        <v/>
      </c>
      <c r="AI3161" s="28">
        <f t="shared" ref="AI3161:AI3224" si="648">IF(P3161="C66 SERVICE","",SUMIFS(AB:AB,F:F,F3161,G:G,G3161,E:E,E3161))</f>
        <v>30573205.452778772</v>
      </c>
      <c r="AJ3161" s="28">
        <f t="shared" ref="AJ3161:AJ3224" si="649">IF(P3161="C66 SERVICE","",SUMIFS(AC:AC,F:F,F3161,G:G,G3161,E:E,E3161))</f>
        <v>3790930.1683151261</v>
      </c>
      <c r="AK3161" s="29">
        <f t="shared" ref="AK3161:AK3224" si="650">IF(AJ3161&gt;0,AJ3161/AI3161,"")</f>
        <v>0.12399518179964253</v>
      </c>
      <c r="AL3161" s="25"/>
      <c r="AM3161" s="25"/>
      <c r="AN3161" s="25"/>
      <c r="AO3161" s="25"/>
      <c r="AP3161" s="45" t="str">
        <f t="shared" ref="AP3161:AP3224" si="651">IF(F3161="","",F3161&amp;G3161)</f>
        <v>20234</v>
      </c>
      <c r="AQ3161" s="45" t="str">
        <f t="shared" ref="AQ3161:AQ3224" si="652">IF(W3161="","",F3161&amp;G3161&amp;W3161)</f>
        <v>20234RMB</v>
      </c>
    </row>
    <row r="3162" spans="1:43" s="15" customFormat="1" ht="26.4">
      <c r="A3162" s="16" t="s">
        <v>41</v>
      </c>
      <c r="B3162" s="172">
        <v>2023</v>
      </c>
      <c r="C3162" s="172">
        <v>3</v>
      </c>
      <c r="D3162" s="57" t="str">
        <f t="shared" si="642"/>
        <v>Q4</v>
      </c>
      <c r="E3162" s="16" t="s">
        <v>42</v>
      </c>
      <c r="F3162" s="172">
        <v>2023</v>
      </c>
      <c r="G3162" s="172">
        <v>4</v>
      </c>
      <c r="H3162" s="175"/>
      <c r="I3162" s="57" t="str">
        <f t="shared" si="643"/>
        <v>Q1</v>
      </c>
      <c r="J3162" s="175" t="s">
        <v>3000</v>
      </c>
      <c r="K3162" s="175" t="s">
        <v>2386</v>
      </c>
      <c r="L3162" s="25" t="s">
        <v>3002</v>
      </c>
      <c r="M3162" s="16" t="s">
        <v>354</v>
      </c>
      <c r="N3162" s="16">
        <v>0</v>
      </c>
      <c r="O3162" s="16">
        <v>1</v>
      </c>
      <c r="P3162" s="57" t="str">
        <f t="shared" si="644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78" t="str">
        <f t="shared" si="641"/>
        <v>1.13</v>
      </c>
      <c r="Z3162" s="26">
        <f t="shared" si="640"/>
        <v>6200</v>
      </c>
      <c r="AA3162" s="16">
        <v>1.1399999999999999</v>
      </c>
      <c r="AB3162" s="35">
        <f t="shared" si="645"/>
        <v>6254.8672566371679</v>
      </c>
      <c r="AC3162" s="27">
        <f t="shared" si="646"/>
        <v>1022.670796460177</v>
      </c>
      <c r="AD3162" s="174">
        <v>0.16350000000000001</v>
      </c>
      <c r="AE3162" s="173">
        <f t="shared" si="647"/>
        <v>1</v>
      </c>
      <c r="AF3162" s="173" t="str">
        <f>IF(AND(COUNTIFS($J$18:J3162,J3162)=1,AE3162=1),1,"")</f>
        <v/>
      </c>
      <c r="AG3162" s="173" t="str">
        <f>IF(C3162="","",IF(AND(COUNTIFS($J$18:J3162,J3162)=1,C3162&lt;&gt;""),1,""))</f>
        <v/>
      </c>
      <c r="AH3162" s="173" t="str">
        <f>IF(G3162="","",IF(AND(COUNTIFS($J$18:J3162,J3162)=1,G3162&lt;&gt;""),1,""))</f>
        <v/>
      </c>
      <c r="AI3162" s="28">
        <f t="shared" si="648"/>
        <v>30573205.452778772</v>
      </c>
      <c r="AJ3162" s="28">
        <f t="shared" si="649"/>
        <v>3790930.1683151261</v>
      </c>
      <c r="AK3162" s="29">
        <f t="shared" si="650"/>
        <v>0.12399518179964253</v>
      </c>
      <c r="AL3162" s="25"/>
      <c r="AM3162" s="25"/>
      <c r="AN3162" s="25"/>
      <c r="AO3162" s="25"/>
      <c r="AP3162" s="45" t="str">
        <f t="shared" si="651"/>
        <v>20234</v>
      </c>
      <c r="AQ3162" s="45" t="str">
        <f t="shared" si="652"/>
        <v>20234RMB</v>
      </c>
    </row>
    <row r="3163" spans="1:43" s="15" customFormat="1" ht="26.4">
      <c r="A3163" s="16" t="s">
        <v>41</v>
      </c>
      <c r="B3163" s="172">
        <v>2023</v>
      </c>
      <c r="C3163" s="172">
        <v>3</v>
      </c>
      <c r="D3163" s="57" t="str">
        <f t="shared" si="642"/>
        <v>Q4</v>
      </c>
      <c r="E3163" s="16" t="s">
        <v>42</v>
      </c>
      <c r="F3163" s="172">
        <v>2023</v>
      </c>
      <c r="G3163" s="172">
        <v>4</v>
      </c>
      <c r="H3163" s="175"/>
      <c r="I3163" s="57" t="str">
        <f t="shared" si="643"/>
        <v>Q1</v>
      </c>
      <c r="J3163" s="175" t="s">
        <v>3000</v>
      </c>
      <c r="K3163" s="175" t="s">
        <v>2386</v>
      </c>
      <c r="L3163" s="25" t="s">
        <v>3004</v>
      </c>
      <c r="M3163" s="16" t="s">
        <v>354</v>
      </c>
      <c r="N3163" s="16">
        <v>0</v>
      </c>
      <c r="O3163" s="16">
        <v>1</v>
      </c>
      <c r="P3163" s="57" t="str">
        <f t="shared" si="644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78" t="str">
        <f t="shared" si="641"/>
        <v>1.13</v>
      </c>
      <c r="Z3163" s="26">
        <f t="shared" si="640"/>
        <v>30000</v>
      </c>
      <c r="AA3163" s="16">
        <v>1.1399999999999999</v>
      </c>
      <c r="AB3163" s="35">
        <f t="shared" si="645"/>
        <v>30265.486725663715</v>
      </c>
      <c r="AC3163" s="27">
        <f t="shared" si="646"/>
        <v>4948.4070796460173</v>
      </c>
      <c r="AD3163" s="174">
        <v>0.16350000000000001</v>
      </c>
      <c r="AE3163" s="173">
        <f t="shared" si="647"/>
        <v>1</v>
      </c>
      <c r="AF3163" s="173" t="str">
        <f>IF(AND(COUNTIFS($J$18:J3163,J3163)=1,AE3163=1),1,"")</f>
        <v/>
      </c>
      <c r="AG3163" s="173" t="str">
        <f>IF(C3163="","",IF(AND(COUNTIFS($J$18:J3163,J3163)=1,C3163&lt;&gt;""),1,""))</f>
        <v/>
      </c>
      <c r="AH3163" s="173" t="str">
        <f>IF(G3163="","",IF(AND(COUNTIFS($J$18:J3163,J3163)=1,G3163&lt;&gt;""),1,""))</f>
        <v/>
      </c>
      <c r="AI3163" s="28">
        <f t="shared" si="648"/>
        <v>30573205.452778772</v>
      </c>
      <c r="AJ3163" s="28">
        <f t="shared" si="649"/>
        <v>3790930.1683151261</v>
      </c>
      <c r="AK3163" s="29">
        <f t="shared" si="650"/>
        <v>0.12399518179964253</v>
      </c>
      <c r="AL3163" s="25"/>
      <c r="AM3163" s="25"/>
      <c r="AN3163" s="25"/>
      <c r="AO3163" s="25"/>
      <c r="AP3163" s="45" t="str">
        <f t="shared" si="651"/>
        <v>20234</v>
      </c>
      <c r="AQ3163" s="45" t="str">
        <f t="shared" si="652"/>
        <v>20234RMB</v>
      </c>
    </row>
    <row r="3164" spans="1:43" s="15" customFormat="1" ht="26.4">
      <c r="A3164" s="16" t="s">
        <v>41</v>
      </c>
      <c r="B3164" s="172">
        <v>2023</v>
      </c>
      <c r="C3164" s="172">
        <v>3</v>
      </c>
      <c r="D3164" s="57" t="str">
        <f t="shared" si="642"/>
        <v>Q4</v>
      </c>
      <c r="E3164" s="16" t="s">
        <v>42</v>
      </c>
      <c r="F3164" s="172">
        <v>2023</v>
      </c>
      <c r="G3164" s="172">
        <v>4</v>
      </c>
      <c r="H3164" s="175"/>
      <c r="I3164" s="57" t="str">
        <f t="shared" si="643"/>
        <v>Q1</v>
      </c>
      <c r="J3164" s="175" t="s">
        <v>3000</v>
      </c>
      <c r="K3164" s="175" t="s">
        <v>2386</v>
      </c>
      <c r="L3164" s="25" t="s">
        <v>3005</v>
      </c>
      <c r="M3164" s="16" t="s">
        <v>354</v>
      </c>
      <c r="N3164" s="16">
        <v>0</v>
      </c>
      <c r="O3164" s="16">
        <v>1</v>
      </c>
      <c r="P3164" s="57" t="str">
        <f t="shared" si="644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78" t="str">
        <f t="shared" si="641"/>
        <v>1.13</v>
      </c>
      <c r="Z3164" s="26">
        <f t="shared" si="640"/>
        <v>12500</v>
      </c>
      <c r="AA3164" s="16">
        <v>1.1399999999999999</v>
      </c>
      <c r="AB3164" s="35">
        <f t="shared" si="645"/>
        <v>12610.619469026549</v>
      </c>
      <c r="AC3164" s="27">
        <f t="shared" si="646"/>
        <v>2061.8362831858408</v>
      </c>
      <c r="AD3164" s="174">
        <v>0.16350000000000001</v>
      </c>
      <c r="AE3164" s="173">
        <f t="shared" si="647"/>
        <v>1</v>
      </c>
      <c r="AF3164" s="173" t="str">
        <f>IF(AND(COUNTIFS($J$18:J3164,J3164)=1,AE3164=1),1,"")</f>
        <v/>
      </c>
      <c r="AG3164" s="173" t="str">
        <f>IF(C3164="","",IF(AND(COUNTIFS($J$18:J3164,J3164)=1,C3164&lt;&gt;""),1,""))</f>
        <v/>
      </c>
      <c r="AH3164" s="173" t="str">
        <f>IF(G3164="","",IF(AND(COUNTIFS($J$18:J3164,J3164)=1,G3164&lt;&gt;""),1,""))</f>
        <v/>
      </c>
      <c r="AI3164" s="28">
        <f t="shared" si="648"/>
        <v>30573205.452778772</v>
      </c>
      <c r="AJ3164" s="28">
        <f t="shared" si="649"/>
        <v>3790930.1683151261</v>
      </c>
      <c r="AK3164" s="29">
        <f t="shared" si="650"/>
        <v>0.12399518179964253</v>
      </c>
      <c r="AL3164" s="25"/>
      <c r="AM3164" s="25"/>
      <c r="AN3164" s="25"/>
      <c r="AO3164" s="25"/>
      <c r="AP3164" s="45" t="str">
        <f t="shared" si="651"/>
        <v>20234</v>
      </c>
      <c r="AQ3164" s="45" t="str">
        <f t="shared" si="652"/>
        <v>20234RMB</v>
      </c>
    </row>
    <row r="3165" spans="1:43" s="15" customFormat="1" ht="26.4">
      <c r="A3165" s="16" t="s">
        <v>41</v>
      </c>
      <c r="B3165" s="172">
        <v>2023</v>
      </c>
      <c r="C3165" s="172">
        <v>3</v>
      </c>
      <c r="D3165" s="57" t="str">
        <f t="shared" si="642"/>
        <v>Q4</v>
      </c>
      <c r="E3165" s="16" t="s">
        <v>42</v>
      </c>
      <c r="F3165" s="172">
        <v>2023</v>
      </c>
      <c r="G3165" s="172">
        <v>4</v>
      </c>
      <c r="H3165" s="175"/>
      <c r="I3165" s="57" t="str">
        <f t="shared" si="643"/>
        <v>Q1</v>
      </c>
      <c r="J3165" s="175" t="s">
        <v>3000</v>
      </c>
      <c r="K3165" s="175" t="s">
        <v>2386</v>
      </c>
      <c r="L3165" s="25" t="s">
        <v>3005</v>
      </c>
      <c r="M3165" s="16" t="s">
        <v>354</v>
      </c>
      <c r="N3165" s="16">
        <v>0</v>
      </c>
      <c r="O3165" s="16">
        <v>1</v>
      </c>
      <c r="P3165" s="57" t="str">
        <f t="shared" si="644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78" t="str">
        <f t="shared" si="641"/>
        <v>1.13</v>
      </c>
      <c r="Z3165" s="26">
        <f t="shared" si="640"/>
        <v>12500</v>
      </c>
      <c r="AA3165" s="16">
        <v>1.1399999999999999</v>
      </c>
      <c r="AB3165" s="35">
        <f t="shared" si="645"/>
        <v>12610.619469026549</v>
      </c>
      <c r="AC3165" s="27">
        <f t="shared" si="646"/>
        <v>2061.8362831858408</v>
      </c>
      <c r="AD3165" s="174">
        <v>0.16350000000000001</v>
      </c>
      <c r="AE3165" s="173">
        <f t="shared" si="647"/>
        <v>1</v>
      </c>
      <c r="AF3165" s="173" t="str">
        <f>IF(AND(COUNTIFS($J$18:J3165,J3165)=1,AE3165=1),1,"")</f>
        <v/>
      </c>
      <c r="AG3165" s="173" t="str">
        <f>IF(C3165="","",IF(AND(COUNTIFS($J$18:J3165,J3165)=1,C3165&lt;&gt;""),1,""))</f>
        <v/>
      </c>
      <c r="AH3165" s="173" t="str">
        <f>IF(G3165="","",IF(AND(COUNTIFS($J$18:J3165,J3165)=1,G3165&lt;&gt;""),1,""))</f>
        <v/>
      </c>
      <c r="AI3165" s="28">
        <f t="shared" si="648"/>
        <v>30573205.452778772</v>
      </c>
      <c r="AJ3165" s="28">
        <f t="shared" si="649"/>
        <v>3790930.1683151261</v>
      </c>
      <c r="AK3165" s="29">
        <f t="shared" si="650"/>
        <v>0.12399518179964253</v>
      </c>
      <c r="AL3165" s="25"/>
      <c r="AM3165" s="25"/>
      <c r="AN3165" s="25"/>
      <c r="AO3165" s="25"/>
      <c r="AP3165" s="45" t="str">
        <f t="shared" si="651"/>
        <v>20234</v>
      </c>
      <c r="AQ3165" s="45" t="str">
        <f t="shared" si="652"/>
        <v>20234RMB</v>
      </c>
    </row>
    <row r="3166" spans="1:43" s="15" customFormat="1" ht="26.4">
      <c r="A3166" s="16" t="s">
        <v>41</v>
      </c>
      <c r="B3166" s="172">
        <v>2023</v>
      </c>
      <c r="C3166" s="172">
        <v>3</v>
      </c>
      <c r="D3166" s="57" t="str">
        <f t="shared" si="642"/>
        <v>Q4</v>
      </c>
      <c r="E3166" s="16" t="s">
        <v>42</v>
      </c>
      <c r="F3166" s="172">
        <v>2023</v>
      </c>
      <c r="G3166" s="172">
        <v>4</v>
      </c>
      <c r="H3166" s="175"/>
      <c r="I3166" s="57" t="str">
        <f t="shared" si="643"/>
        <v>Q1</v>
      </c>
      <c r="J3166" s="175" t="s">
        <v>3000</v>
      </c>
      <c r="K3166" s="175" t="s">
        <v>2386</v>
      </c>
      <c r="L3166" s="25" t="s">
        <v>3005</v>
      </c>
      <c r="M3166" s="16" t="s">
        <v>354</v>
      </c>
      <c r="N3166" s="16">
        <v>0</v>
      </c>
      <c r="O3166" s="16">
        <v>1</v>
      </c>
      <c r="P3166" s="57" t="str">
        <f t="shared" si="644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78" t="str">
        <f t="shared" si="641"/>
        <v>1.13</v>
      </c>
      <c r="Z3166" s="26">
        <f t="shared" si="640"/>
        <v>12500</v>
      </c>
      <c r="AA3166" s="16">
        <v>1.1399999999999999</v>
      </c>
      <c r="AB3166" s="35">
        <f t="shared" si="645"/>
        <v>12610.619469026549</v>
      </c>
      <c r="AC3166" s="27">
        <f t="shared" si="646"/>
        <v>2061.8362831858408</v>
      </c>
      <c r="AD3166" s="174">
        <v>0.16350000000000001</v>
      </c>
      <c r="AE3166" s="173">
        <f t="shared" si="647"/>
        <v>1</v>
      </c>
      <c r="AF3166" s="173" t="str">
        <f>IF(AND(COUNTIFS($J$18:J3166,J3166)=1,AE3166=1),1,"")</f>
        <v/>
      </c>
      <c r="AG3166" s="173" t="str">
        <f>IF(C3166="","",IF(AND(COUNTIFS($J$18:J3166,J3166)=1,C3166&lt;&gt;""),1,""))</f>
        <v/>
      </c>
      <c r="AH3166" s="173" t="str">
        <f>IF(G3166="","",IF(AND(COUNTIFS($J$18:J3166,J3166)=1,G3166&lt;&gt;""),1,""))</f>
        <v/>
      </c>
      <c r="AI3166" s="28">
        <f t="shared" si="648"/>
        <v>30573205.452778772</v>
      </c>
      <c r="AJ3166" s="28">
        <f t="shared" si="649"/>
        <v>3790930.1683151261</v>
      </c>
      <c r="AK3166" s="29">
        <f t="shared" si="650"/>
        <v>0.12399518179964253</v>
      </c>
      <c r="AL3166" s="25"/>
      <c r="AM3166" s="25"/>
      <c r="AN3166" s="25"/>
      <c r="AO3166" s="25"/>
      <c r="AP3166" s="45" t="str">
        <f t="shared" si="651"/>
        <v>20234</v>
      </c>
      <c r="AQ3166" s="45" t="str">
        <f t="shared" si="652"/>
        <v>20234RMB</v>
      </c>
    </row>
    <row r="3167" spans="1:43" s="15" customFormat="1" ht="26.4">
      <c r="A3167" s="16" t="s">
        <v>41</v>
      </c>
      <c r="B3167" s="172">
        <v>2023</v>
      </c>
      <c r="C3167" s="172">
        <v>3</v>
      </c>
      <c r="D3167" s="57" t="str">
        <f t="shared" si="642"/>
        <v>Q4</v>
      </c>
      <c r="E3167" s="16" t="s">
        <v>42</v>
      </c>
      <c r="F3167" s="172">
        <v>2023</v>
      </c>
      <c r="G3167" s="172">
        <v>4</v>
      </c>
      <c r="H3167" s="175"/>
      <c r="I3167" s="57" t="str">
        <f t="shared" si="643"/>
        <v>Q1</v>
      </c>
      <c r="J3167" s="175" t="s">
        <v>3000</v>
      </c>
      <c r="K3167" s="175" t="s">
        <v>2386</v>
      </c>
      <c r="L3167" s="25" t="s">
        <v>3006</v>
      </c>
      <c r="M3167" s="16" t="s">
        <v>354</v>
      </c>
      <c r="N3167" s="16">
        <v>0</v>
      </c>
      <c r="O3167" s="16">
        <v>1</v>
      </c>
      <c r="P3167" s="57" t="str">
        <f t="shared" si="644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78" t="str">
        <f t="shared" si="641"/>
        <v>1.13</v>
      </c>
      <c r="Z3167" s="26">
        <f t="shared" si="640"/>
        <v>11500</v>
      </c>
      <c r="AA3167" s="16">
        <v>1.1399999999999999</v>
      </c>
      <c r="AB3167" s="35">
        <f t="shared" si="645"/>
        <v>11601.769911504423</v>
      </c>
      <c r="AC3167" s="27">
        <f t="shared" si="646"/>
        <v>1896.8893805309733</v>
      </c>
      <c r="AD3167" s="174">
        <v>0.16350000000000001</v>
      </c>
      <c r="AE3167" s="173">
        <f t="shared" si="647"/>
        <v>1</v>
      </c>
      <c r="AF3167" s="173" t="str">
        <f>IF(AND(COUNTIFS($J$18:J3167,J3167)=1,AE3167=1),1,"")</f>
        <v/>
      </c>
      <c r="AG3167" s="173" t="str">
        <f>IF(C3167="","",IF(AND(COUNTIFS($J$18:J3167,J3167)=1,C3167&lt;&gt;""),1,""))</f>
        <v/>
      </c>
      <c r="AH3167" s="173" t="str">
        <f>IF(G3167="","",IF(AND(COUNTIFS($J$18:J3167,J3167)=1,G3167&lt;&gt;""),1,""))</f>
        <v/>
      </c>
      <c r="AI3167" s="28">
        <f t="shared" si="648"/>
        <v>30573205.452778772</v>
      </c>
      <c r="AJ3167" s="28">
        <f t="shared" si="649"/>
        <v>3790930.1683151261</v>
      </c>
      <c r="AK3167" s="29">
        <f t="shared" si="650"/>
        <v>0.12399518179964253</v>
      </c>
      <c r="AL3167" s="25"/>
      <c r="AM3167" s="25"/>
      <c r="AN3167" s="25"/>
      <c r="AO3167" s="25"/>
      <c r="AP3167" s="45" t="str">
        <f t="shared" si="651"/>
        <v>20234</v>
      </c>
      <c r="AQ3167" s="45" t="str">
        <f t="shared" si="652"/>
        <v>20234RMB</v>
      </c>
    </row>
    <row r="3168" spans="1:43" s="15" customFormat="1">
      <c r="A3168" s="16" t="s">
        <v>41</v>
      </c>
      <c r="B3168" s="172">
        <v>2023</v>
      </c>
      <c r="C3168" s="172">
        <v>3</v>
      </c>
      <c r="D3168" s="57" t="str">
        <f t="shared" si="642"/>
        <v>Q4</v>
      </c>
      <c r="E3168" s="16" t="s">
        <v>42</v>
      </c>
      <c r="F3168" s="172">
        <v>2023</v>
      </c>
      <c r="G3168" s="172">
        <v>5</v>
      </c>
      <c r="H3168" s="175"/>
      <c r="I3168" s="57" t="str">
        <f t="shared" si="643"/>
        <v>Q1</v>
      </c>
      <c r="J3168" s="175" t="s">
        <v>3007</v>
      </c>
      <c r="K3168" s="175" t="s">
        <v>2812</v>
      </c>
      <c r="L3168" s="25" t="s">
        <v>2549</v>
      </c>
      <c r="M3168" s="16" t="s">
        <v>2545</v>
      </c>
      <c r="N3168" s="16">
        <v>1</v>
      </c>
      <c r="O3168" s="16"/>
      <c r="P3168" s="57" t="str">
        <f t="shared" si="644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78" t="str">
        <f t="shared" si="641"/>
        <v>1.13</v>
      </c>
      <c r="Z3168" s="26">
        <f t="shared" si="640"/>
        <v>308000</v>
      </c>
      <c r="AA3168" s="16">
        <v>1.135</v>
      </c>
      <c r="AB3168" s="35">
        <f t="shared" si="645"/>
        <v>309362.83185840712</v>
      </c>
      <c r="AC3168" s="27">
        <f t="shared" si="646"/>
        <v>68585.739823008858</v>
      </c>
      <c r="AD3168" s="174">
        <v>0.22170000000000001</v>
      </c>
      <c r="AE3168" s="173">
        <f t="shared" si="647"/>
        <v>0</v>
      </c>
      <c r="AF3168" s="173" t="str">
        <f>IF(AND(COUNTIFS($J$18:J3168,J3168)=1,AE3168=1),1,"")</f>
        <v/>
      </c>
      <c r="AG3168" s="173">
        <f>IF(C3168="","",IF(AND(COUNTIFS($J$18:J3168,J3168)=1,C3168&lt;&gt;""),1,""))</f>
        <v>1</v>
      </c>
      <c r="AH3168" s="173">
        <f>IF(G3168="","",IF(AND(COUNTIFS($J$18:J3168,J3168)=1,G3168&lt;&gt;""),1,""))</f>
        <v>1</v>
      </c>
      <c r="AI3168" s="28">
        <f t="shared" si="648"/>
        <v>28177779.013274323</v>
      </c>
      <c r="AJ3168" s="28">
        <f t="shared" si="649"/>
        <v>4727216.637619026</v>
      </c>
      <c r="AK3168" s="29">
        <f t="shared" si="650"/>
        <v>0.16776399003598091</v>
      </c>
      <c r="AL3168" s="25"/>
      <c r="AM3168" s="25"/>
      <c r="AN3168" s="25"/>
      <c r="AO3168" s="25"/>
      <c r="AP3168" s="45" t="str">
        <f t="shared" si="651"/>
        <v>20235</v>
      </c>
      <c r="AQ3168" s="45" t="str">
        <f t="shared" si="652"/>
        <v>20235RMB</v>
      </c>
    </row>
    <row r="3169" spans="1:43" s="15" customFormat="1">
      <c r="A3169" s="16" t="s">
        <v>42</v>
      </c>
      <c r="B3169" s="172">
        <v>2023</v>
      </c>
      <c r="C3169" s="172">
        <v>4</v>
      </c>
      <c r="D3169" s="57" t="str">
        <f t="shared" si="642"/>
        <v>Q1</v>
      </c>
      <c r="E3169" s="16" t="s">
        <v>42</v>
      </c>
      <c r="F3169" s="172">
        <v>2023</v>
      </c>
      <c r="G3169" s="172">
        <v>5</v>
      </c>
      <c r="H3169" s="175"/>
      <c r="I3169" s="57" t="str">
        <f t="shared" si="643"/>
        <v>Q1</v>
      </c>
      <c r="J3169" s="175" t="s">
        <v>2433</v>
      </c>
      <c r="K3169" s="175" t="s">
        <v>2434</v>
      </c>
      <c r="L3169" s="25" t="s">
        <v>3008</v>
      </c>
      <c r="M3169" s="16" t="s">
        <v>354</v>
      </c>
      <c r="N3169" s="16">
        <v>1</v>
      </c>
      <c r="O3169" s="16"/>
      <c r="P3169" s="57" t="str">
        <f t="shared" si="644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78" t="str">
        <f t="shared" si="641"/>
        <v>1.13</v>
      </c>
      <c r="Z3169" s="26">
        <f t="shared" si="640"/>
        <v>300000</v>
      </c>
      <c r="AA3169" s="16">
        <v>1.135</v>
      </c>
      <c r="AB3169" s="35">
        <f t="shared" si="645"/>
        <v>301327.4336283186</v>
      </c>
      <c r="AC3169" s="27">
        <f t="shared" si="646"/>
        <v>58608.185840707971</v>
      </c>
      <c r="AD3169" s="174">
        <v>0.19450000000000001</v>
      </c>
      <c r="AE3169" s="173">
        <f t="shared" si="647"/>
        <v>0</v>
      </c>
      <c r="AF3169" s="173" t="str">
        <f>IF(AND(COUNTIFS($J$18:J3169,J3169)=1,AE3169=1),1,"")</f>
        <v/>
      </c>
      <c r="AG3169" s="173" t="str">
        <f>IF(C3169="","",IF(AND(COUNTIFS($J$18:J3169,J3169)=1,C3169&lt;&gt;""),1,""))</f>
        <v/>
      </c>
      <c r="AH3169" s="173" t="str">
        <f>IF(G3169="","",IF(AND(COUNTIFS($J$18:J3169,J3169)=1,G3169&lt;&gt;""),1,""))</f>
        <v/>
      </c>
      <c r="AI3169" s="28">
        <f t="shared" si="648"/>
        <v>28177779.013274323</v>
      </c>
      <c r="AJ3169" s="28">
        <f t="shared" si="649"/>
        <v>4727216.637619026</v>
      </c>
      <c r="AK3169" s="29">
        <f t="shared" si="650"/>
        <v>0.16776399003598091</v>
      </c>
      <c r="AL3169" s="25"/>
      <c r="AM3169" s="25"/>
      <c r="AN3169" s="25"/>
      <c r="AO3169" s="25"/>
      <c r="AP3169" s="45" t="str">
        <f t="shared" si="651"/>
        <v>20235</v>
      </c>
      <c r="AQ3169" s="45" t="str">
        <f t="shared" si="652"/>
        <v>20235RMB</v>
      </c>
    </row>
    <row r="3170" spans="1:43" s="15" customFormat="1" ht="26.4">
      <c r="A3170" s="16" t="s">
        <v>42</v>
      </c>
      <c r="B3170" s="172">
        <v>2023</v>
      </c>
      <c r="C3170" s="172">
        <v>4</v>
      </c>
      <c r="D3170" s="57" t="str">
        <f t="shared" si="642"/>
        <v>Q1</v>
      </c>
      <c r="E3170" s="16" t="s">
        <v>42</v>
      </c>
      <c r="F3170" s="172">
        <v>2023</v>
      </c>
      <c r="G3170" s="172">
        <v>5</v>
      </c>
      <c r="H3170" s="175"/>
      <c r="I3170" s="57" t="str">
        <f t="shared" si="643"/>
        <v>Q1</v>
      </c>
      <c r="J3170" s="175" t="s">
        <v>2433</v>
      </c>
      <c r="K3170" s="175" t="s">
        <v>2434</v>
      </c>
      <c r="L3170" s="25" t="s">
        <v>3009</v>
      </c>
      <c r="M3170" s="16" t="s">
        <v>354</v>
      </c>
      <c r="N3170" s="16">
        <v>0</v>
      </c>
      <c r="O3170" s="16">
        <v>1</v>
      </c>
      <c r="P3170" s="57" t="str">
        <f t="shared" si="644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78" t="str">
        <f t="shared" si="641"/>
        <v>1.13</v>
      </c>
      <c r="Z3170" s="26">
        <f t="shared" si="640"/>
        <v>4500</v>
      </c>
      <c r="AA3170" s="16">
        <v>1.105</v>
      </c>
      <c r="AB3170" s="35">
        <f t="shared" si="645"/>
        <v>4400.4424778761068</v>
      </c>
      <c r="AC3170" s="27">
        <f t="shared" si="646"/>
        <v>855.88606194690283</v>
      </c>
      <c r="AD3170" s="174">
        <v>0.19450000000000001</v>
      </c>
      <c r="AE3170" s="173">
        <f t="shared" si="647"/>
        <v>0</v>
      </c>
      <c r="AF3170" s="173" t="str">
        <f>IF(AND(COUNTIFS($J$18:J3170,J3170)=1,AE3170=1),1,"")</f>
        <v/>
      </c>
      <c r="AG3170" s="173" t="str">
        <f>IF(C3170="","",IF(AND(COUNTIFS($J$18:J3170,J3170)=1,C3170&lt;&gt;""),1,""))</f>
        <v/>
      </c>
      <c r="AH3170" s="173" t="str">
        <f>IF(G3170="","",IF(AND(COUNTIFS($J$18:J3170,J3170)=1,G3170&lt;&gt;""),1,""))</f>
        <v/>
      </c>
      <c r="AI3170" s="28">
        <f t="shared" si="648"/>
        <v>28177779.013274323</v>
      </c>
      <c r="AJ3170" s="28">
        <f t="shared" si="649"/>
        <v>4727216.637619026</v>
      </c>
      <c r="AK3170" s="29">
        <f t="shared" si="650"/>
        <v>0.16776399003598091</v>
      </c>
      <c r="AL3170" s="25"/>
      <c r="AM3170" s="25"/>
      <c r="AN3170" s="25"/>
      <c r="AO3170" s="25"/>
      <c r="AP3170" s="45" t="str">
        <f t="shared" si="651"/>
        <v>20235</v>
      </c>
      <c r="AQ3170" s="45" t="str">
        <f t="shared" si="652"/>
        <v>20235RMB</v>
      </c>
    </row>
    <row r="3171" spans="1:43" s="15" customFormat="1">
      <c r="A3171" s="16" t="s">
        <v>42</v>
      </c>
      <c r="B3171" s="172">
        <v>2023</v>
      </c>
      <c r="C3171" s="172">
        <v>5</v>
      </c>
      <c r="D3171" s="57" t="str">
        <f t="shared" si="642"/>
        <v>Q1</v>
      </c>
      <c r="E3171" s="16" t="s">
        <v>42</v>
      </c>
      <c r="F3171" s="172">
        <v>2023</v>
      </c>
      <c r="G3171" s="172">
        <v>6</v>
      </c>
      <c r="H3171" s="175"/>
      <c r="I3171" s="57" t="str">
        <f t="shared" si="643"/>
        <v>Q1</v>
      </c>
      <c r="J3171" s="175" t="s">
        <v>3010</v>
      </c>
      <c r="K3171" s="175" t="s">
        <v>2442</v>
      </c>
      <c r="L3171" s="25" t="s">
        <v>3011</v>
      </c>
      <c r="M3171" s="16" t="s">
        <v>2545</v>
      </c>
      <c r="N3171" s="16">
        <v>1</v>
      </c>
      <c r="O3171" s="16"/>
      <c r="P3171" s="57" t="str">
        <f t="shared" si="644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2443</v>
      </c>
      <c r="W3171" s="16" t="s">
        <v>2444</v>
      </c>
      <c r="X3171" s="34">
        <v>284000</v>
      </c>
      <c r="Y3171" s="178" t="str">
        <f t="shared" si="641"/>
        <v>1</v>
      </c>
      <c r="Z3171" s="26">
        <f t="shared" si="640"/>
        <v>284000</v>
      </c>
      <c r="AA3171" s="16">
        <v>1</v>
      </c>
      <c r="AB3171" s="35">
        <f t="shared" si="645"/>
        <v>284000</v>
      </c>
      <c r="AC3171" s="27">
        <f t="shared" si="646"/>
        <v>41123.200000000004</v>
      </c>
      <c r="AD3171" s="174">
        <v>0.14480000000000001</v>
      </c>
      <c r="AE3171" s="173">
        <f t="shared" si="647"/>
        <v>1</v>
      </c>
      <c r="AF3171" s="173">
        <f>IF(AND(COUNTIFS($J$18:J3171,J3171)=1,AE3171=1),1,"")</f>
        <v>1</v>
      </c>
      <c r="AG3171" s="173">
        <f>IF(C3171="","",IF(AND(COUNTIFS($J$18:J3171,J3171)=1,C3171&lt;&gt;""),1,""))</f>
        <v>1</v>
      </c>
      <c r="AH3171" s="173">
        <f>IF(G3171="","",IF(AND(COUNTIFS($J$18:J3171,J3171)=1,G3171&lt;&gt;""),1,""))</f>
        <v>1</v>
      </c>
      <c r="AI3171" s="28">
        <f t="shared" si="648"/>
        <v>13640480.497522123</v>
      </c>
      <c r="AJ3171" s="28">
        <f t="shared" si="649"/>
        <v>1928605.8020906285</v>
      </c>
      <c r="AK3171" s="29">
        <f t="shared" si="650"/>
        <v>0.14138840654777313</v>
      </c>
      <c r="AL3171" s="25"/>
      <c r="AM3171" s="25"/>
      <c r="AN3171" s="25"/>
      <c r="AO3171" s="25"/>
      <c r="AP3171" s="45" t="str">
        <f t="shared" si="651"/>
        <v>20236</v>
      </c>
      <c r="AQ3171" s="45" t="str">
        <f t="shared" si="652"/>
        <v>20236HKD</v>
      </c>
    </row>
    <row r="3172" spans="1:43" s="15" customFormat="1">
      <c r="A3172" s="16" t="s">
        <v>42</v>
      </c>
      <c r="B3172" s="172">
        <v>2023</v>
      </c>
      <c r="C3172" s="172">
        <v>5</v>
      </c>
      <c r="D3172" s="57" t="str">
        <f t="shared" si="642"/>
        <v>Q1</v>
      </c>
      <c r="E3172" s="16" t="s">
        <v>42</v>
      </c>
      <c r="F3172" s="172">
        <v>2023</v>
      </c>
      <c r="G3172" s="172">
        <v>6</v>
      </c>
      <c r="H3172" s="175"/>
      <c r="I3172" s="57" t="str">
        <f t="shared" si="643"/>
        <v>Q1</v>
      </c>
      <c r="J3172" s="175" t="s">
        <v>3012</v>
      </c>
      <c r="K3172" s="175" t="s">
        <v>3013</v>
      </c>
      <c r="L3172" s="25" t="s">
        <v>3014</v>
      </c>
      <c r="M3172" s="16" t="s">
        <v>1990</v>
      </c>
      <c r="N3172" s="16">
        <v>1</v>
      </c>
      <c r="O3172" s="16"/>
      <c r="P3172" s="57" t="str">
        <f t="shared" si="644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78" t="str">
        <f t="shared" si="641"/>
        <v>1.13</v>
      </c>
      <c r="Z3172" s="26">
        <f t="shared" si="640"/>
        <v>82998.5</v>
      </c>
      <c r="AA3172" s="16">
        <v>1.105</v>
      </c>
      <c r="AB3172" s="35">
        <f t="shared" si="645"/>
        <v>81162.25</v>
      </c>
      <c r="AC3172" s="27">
        <f t="shared" si="646"/>
        <v>27254.28355</v>
      </c>
      <c r="AD3172" s="174">
        <v>0.33579999999999999</v>
      </c>
      <c r="AE3172" s="173">
        <f t="shared" si="647"/>
        <v>1</v>
      </c>
      <c r="AF3172" s="173">
        <f>IF(AND(COUNTIFS($J$18:J3172,J3172)=1,AE3172=1),1,"")</f>
        <v>1</v>
      </c>
      <c r="AG3172" s="173">
        <f>IF(C3172="","",IF(AND(COUNTIFS($J$18:J3172,J3172)=1,C3172&lt;&gt;""),1,""))</f>
        <v>1</v>
      </c>
      <c r="AH3172" s="173">
        <f>IF(G3172="","",IF(AND(COUNTIFS($J$18:J3172,J3172)=1,G3172&lt;&gt;""),1,""))</f>
        <v>1</v>
      </c>
      <c r="AI3172" s="28">
        <f t="shared" si="648"/>
        <v>13640480.497522123</v>
      </c>
      <c r="AJ3172" s="28">
        <f t="shared" si="649"/>
        <v>1928605.8020906285</v>
      </c>
      <c r="AK3172" s="29">
        <f t="shared" si="650"/>
        <v>0.14138840654777313</v>
      </c>
      <c r="AL3172" s="25"/>
      <c r="AM3172" s="25"/>
      <c r="AN3172" s="25"/>
      <c r="AO3172" s="25"/>
      <c r="AP3172" s="45" t="str">
        <f t="shared" si="651"/>
        <v>20236</v>
      </c>
      <c r="AQ3172" s="45" t="str">
        <f t="shared" si="652"/>
        <v>20236RMB</v>
      </c>
    </row>
    <row r="3173" spans="1:43" s="15" customFormat="1">
      <c r="A3173" s="16" t="s">
        <v>41</v>
      </c>
      <c r="B3173" s="172">
        <v>2023</v>
      </c>
      <c r="C3173" s="172">
        <v>3</v>
      </c>
      <c r="D3173" s="57" t="str">
        <f t="shared" si="642"/>
        <v>Q4</v>
      </c>
      <c r="E3173" s="16" t="s">
        <v>42</v>
      </c>
      <c r="F3173" s="172">
        <v>2023</v>
      </c>
      <c r="G3173" s="172">
        <v>6</v>
      </c>
      <c r="H3173" s="175"/>
      <c r="I3173" s="57" t="str">
        <f t="shared" si="643"/>
        <v>Q1</v>
      </c>
      <c r="J3173" s="175" t="s">
        <v>3015</v>
      </c>
      <c r="K3173" s="175" t="s">
        <v>2930</v>
      </c>
      <c r="L3173" s="25" t="s">
        <v>2782</v>
      </c>
      <c r="M3173" s="16" t="s">
        <v>2777</v>
      </c>
      <c r="N3173" s="16">
        <v>2</v>
      </c>
      <c r="O3173" s="16"/>
      <c r="P3173" s="57" t="str">
        <f t="shared" si="644"/>
        <v>MAIN UNIT</v>
      </c>
      <c r="Q3173" s="16" t="s">
        <v>48</v>
      </c>
      <c r="R3173" s="16" t="s">
        <v>1991</v>
      </c>
      <c r="S3173" s="16" t="s">
        <v>38</v>
      </c>
      <c r="T3173" s="16" t="s">
        <v>2931</v>
      </c>
      <c r="U3173" s="16" t="s">
        <v>137</v>
      </c>
      <c r="V3173" s="16" t="s">
        <v>2778</v>
      </c>
      <c r="W3173" s="16" t="s">
        <v>849</v>
      </c>
      <c r="X3173" s="34">
        <v>56750</v>
      </c>
      <c r="Y3173" s="178" t="str">
        <f t="shared" si="641"/>
        <v>1</v>
      </c>
      <c r="Z3173" s="26">
        <f t="shared" si="640"/>
        <v>113500</v>
      </c>
      <c r="AA3173" s="16">
        <v>7.8</v>
      </c>
      <c r="AB3173" s="35">
        <f t="shared" si="645"/>
        <v>885300</v>
      </c>
      <c r="AC3173" s="27">
        <f t="shared" si="646"/>
        <v>168118.47</v>
      </c>
      <c r="AD3173" s="174">
        <v>0.18990000000000001</v>
      </c>
      <c r="AE3173" s="173">
        <f t="shared" si="647"/>
        <v>0</v>
      </c>
      <c r="AF3173" s="173" t="str">
        <f>IF(AND(COUNTIFS($J$18:J3173,J3173)=1,AE3173=1),1,"")</f>
        <v/>
      </c>
      <c r="AG3173" s="173">
        <f>IF(C3173="","",IF(AND(COUNTIFS($J$18:J3173,J3173)=1,C3173&lt;&gt;""),1,""))</f>
        <v>1</v>
      </c>
      <c r="AH3173" s="173">
        <f>IF(G3173="","",IF(AND(COUNTIFS($J$18:J3173,J3173)=1,G3173&lt;&gt;""),1,""))</f>
        <v>1</v>
      </c>
      <c r="AI3173" s="28">
        <f t="shared" si="648"/>
        <v>13640480.497522123</v>
      </c>
      <c r="AJ3173" s="28">
        <f t="shared" si="649"/>
        <v>1928605.8020906285</v>
      </c>
      <c r="AK3173" s="29">
        <f t="shared" si="650"/>
        <v>0.14138840654777313</v>
      </c>
      <c r="AL3173" s="25"/>
      <c r="AM3173" s="25"/>
      <c r="AN3173" s="25"/>
      <c r="AO3173" s="25"/>
      <c r="AP3173" s="45" t="str">
        <f t="shared" si="651"/>
        <v>20236</v>
      </c>
      <c r="AQ3173" s="45" t="str">
        <f t="shared" si="652"/>
        <v>20236USD</v>
      </c>
    </row>
    <row r="3174" spans="1:43" s="15" customFormat="1">
      <c r="A3174" s="16" t="s">
        <v>41</v>
      </c>
      <c r="B3174" s="172">
        <v>2023</v>
      </c>
      <c r="C3174" s="172">
        <v>1</v>
      </c>
      <c r="D3174" s="57" t="str">
        <f t="shared" si="642"/>
        <v>Q4</v>
      </c>
      <c r="E3174" s="16" t="s">
        <v>42</v>
      </c>
      <c r="F3174" s="172">
        <v>2023</v>
      </c>
      <c r="G3174" s="172">
        <v>7</v>
      </c>
      <c r="H3174" s="175"/>
      <c r="I3174" s="57" t="str">
        <f t="shared" si="643"/>
        <v>Q2</v>
      </c>
      <c r="J3174" s="175" t="s">
        <v>2993</v>
      </c>
      <c r="K3174" s="175" t="s">
        <v>2798</v>
      </c>
      <c r="L3174" s="25" t="s">
        <v>2547</v>
      </c>
      <c r="M3174" s="16" t="s">
        <v>2545</v>
      </c>
      <c r="N3174" s="16">
        <v>1</v>
      </c>
      <c r="O3174" s="16"/>
      <c r="P3174" s="57" t="str">
        <f t="shared" si="644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2443</v>
      </c>
      <c r="W3174" s="16" t="s">
        <v>849</v>
      </c>
      <c r="X3174" s="34">
        <v>50000</v>
      </c>
      <c r="Y3174" s="178" t="str">
        <f t="shared" si="641"/>
        <v>1</v>
      </c>
      <c r="Z3174" s="26">
        <f t="shared" si="640"/>
        <v>50000</v>
      </c>
      <c r="AA3174" s="16">
        <v>7.8</v>
      </c>
      <c r="AB3174" s="35">
        <f t="shared" si="645"/>
        <v>390000</v>
      </c>
      <c r="AC3174" s="27">
        <f t="shared" si="646"/>
        <v>63335.999999999993</v>
      </c>
      <c r="AD3174" s="174">
        <v>0.16239999999999999</v>
      </c>
      <c r="AE3174" s="173">
        <f t="shared" si="647"/>
        <v>0</v>
      </c>
      <c r="AF3174" s="173" t="str">
        <f>IF(AND(COUNTIFS($J$18:J3174,J3174)=1,AE3174=1),1,"")</f>
        <v/>
      </c>
      <c r="AG3174" s="173" t="str">
        <f>IF(C3174="","",IF(AND(COUNTIFS($J$18:J3174,J3174)=1,C3174&lt;&gt;""),1,""))</f>
        <v/>
      </c>
      <c r="AH3174" s="173" t="str">
        <f>IF(G3174="","",IF(AND(COUNTIFS($J$18:J3174,J3174)=1,G3174&lt;&gt;""),1,""))</f>
        <v/>
      </c>
      <c r="AI3174" s="28">
        <f t="shared" si="648"/>
        <v>15951056.41591504</v>
      </c>
      <c r="AJ3174" s="28">
        <f t="shared" si="649"/>
        <v>1966354.6022462985</v>
      </c>
      <c r="AK3174" s="29">
        <f t="shared" si="650"/>
        <v>0.12327425538313461</v>
      </c>
      <c r="AL3174" s="25"/>
      <c r="AM3174" s="25"/>
      <c r="AN3174" s="25"/>
      <c r="AO3174" s="25"/>
      <c r="AP3174" s="45" t="str">
        <f t="shared" si="651"/>
        <v>20237</v>
      </c>
      <c r="AQ3174" s="45" t="str">
        <f t="shared" si="652"/>
        <v>20237USD</v>
      </c>
    </row>
    <row r="3175" spans="1:43" s="15" customFormat="1">
      <c r="A3175" s="16" t="s">
        <v>41</v>
      </c>
      <c r="B3175" s="172">
        <v>2023</v>
      </c>
      <c r="C3175" s="172">
        <v>1</v>
      </c>
      <c r="D3175" s="57" t="str">
        <f t="shared" si="642"/>
        <v>Q4</v>
      </c>
      <c r="E3175" s="16" t="s">
        <v>42</v>
      </c>
      <c r="F3175" s="172">
        <v>2023</v>
      </c>
      <c r="G3175" s="172">
        <v>7</v>
      </c>
      <c r="H3175" s="175"/>
      <c r="I3175" s="57" t="str">
        <f t="shared" si="643"/>
        <v>Q2</v>
      </c>
      <c r="J3175" s="175" t="s">
        <v>2993</v>
      </c>
      <c r="K3175" s="175" t="s">
        <v>2798</v>
      </c>
      <c r="L3175" s="25" t="s">
        <v>2547</v>
      </c>
      <c r="M3175" s="16" t="s">
        <v>2545</v>
      </c>
      <c r="N3175" s="16">
        <v>1</v>
      </c>
      <c r="O3175" s="16"/>
      <c r="P3175" s="57" t="str">
        <f t="shared" si="644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2443</v>
      </c>
      <c r="W3175" s="16" t="s">
        <v>849</v>
      </c>
      <c r="X3175" s="34">
        <v>50000</v>
      </c>
      <c r="Y3175" s="178" t="str">
        <f t="shared" si="641"/>
        <v>1</v>
      </c>
      <c r="Z3175" s="26">
        <f t="shared" si="640"/>
        <v>50000</v>
      </c>
      <c r="AA3175" s="16">
        <v>7.8</v>
      </c>
      <c r="AB3175" s="35">
        <f t="shared" si="645"/>
        <v>390000</v>
      </c>
      <c r="AC3175" s="27">
        <f t="shared" si="646"/>
        <v>63335.999999999993</v>
      </c>
      <c r="AD3175" s="174">
        <v>0.16239999999999999</v>
      </c>
      <c r="AE3175" s="173">
        <f t="shared" si="647"/>
        <v>0</v>
      </c>
      <c r="AF3175" s="173" t="str">
        <f>IF(AND(COUNTIFS($J$18:J3175,J3175)=1,AE3175=1),1,"")</f>
        <v/>
      </c>
      <c r="AG3175" s="173" t="str">
        <f>IF(C3175="","",IF(AND(COUNTIFS($J$18:J3175,J3175)=1,C3175&lt;&gt;""),1,""))</f>
        <v/>
      </c>
      <c r="AH3175" s="173" t="str">
        <f>IF(G3175="","",IF(AND(COUNTIFS($J$18:J3175,J3175)=1,G3175&lt;&gt;""),1,""))</f>
        <v/>
      </c>
      <c r="AI3175" s="28">
        <f t="shared" si="648"/>
        <v>15951056.41591504</v>
      </c>
      <c r="AJ3175" s="28">
        <f t="shared" si="649"/>
        <v>1966354.6022462985</v>
      </c>
      <c r="AK3175" s="29">
        <f t="shared" si="650"/>
        <v>0.12327425538313461</v>
      </c>
      <c r="AL3175" s="25"/>
      <c r="AM3175" s="25"/>
      <c r="AN3175" s="25"/>
      <c r="AO3175" s="25"/>
      <c r="AP3175" s="45" t="str">
        <f t="shared" si="651"/>
        <v>20237</v>
      </c>
      <c r="AQ3175" s="45" t="str">
        <f t="shared" si="652"/>
        <v>20237USD</v>
      </c>
    </row>
    <row r="3176" spans="1:43" s="15" customFormat="1">
      <c r="A3176" s="16" t="s">
        <v>42</v>
      </c>
      <c r="B3176" s="172">
        <v>2023</v>
      </c>
      <c r="C3176" s="172">
        <v>5</v>
      </c>
      <c r="D3176" s="57" t="str">
        <f t="shared" si="642"/>
        <v>Q1</v>
      </c>
      <c r="E3176" s="16" t="s">
        <v>42</v>
      </c>
      <c r="F3176" s="172">
        <v>2023</v>
      </c>
      <c r="G3176" s="172">
        <v>7</v>
      </c>
      <c r="H3176" s="175"/>
      <c r="I3176" s="57" t="str">
        <f t="shared" si="643"/>
        <v>Q2</v>
      </c>
      <c r="J3176" s="175" t="s">
        <v>3016</v>
      </c>
      <c r="K3176" s="175" t="s">
        <v>3017</v>
      </c>
      <c r="L3176" s="25" t="s">
        <v>3018</v>
      </c>
      <c r="M3176" s="16" t="s">
        <v>1990</v>
      </c>
      <c r="N3176" s="16">
        <v>1</v>
      </c>
      <c r="O3176" s="16"/>
      <c r="P3176" s="57" t="str">
        <f t="shared" si="644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78" t="str">
        <f t="shared" si="641"/>
        <v>1.13</v>
      </c>
      <c r="Z3176" s="26">
        <f t="shared" si="640"/>
        <v>72000</v>
      </c>
      <c r="AA3176" s="16">
        <v>1.081</v>
      </c>
      <c r="AB3176" s="35">
        <f t="shared" si="645"/>
        <v>68877.876106194701</v>
      </c>
      <c r="AC3176" s="27">
        <f t="shared" si="646"/>
        <v>16875.079646017701</v>
      </c>
      <c r="AD3176" s="174">
        <v>0.245</v>
      </c>
      <c r="AE3176" s="173">
        <f t="shared" si="647"/>
        <v>1</v>
      </c>
      <c r="AF3176" s="173">
        <f>IF(AND(COUNTIFS($J$18:J3176,J3176)=1,AE3176=1),1,"")</f>
        <v>1</v>
      </c>
      <c r="AG3176" s="173">
        <f>IF(C3176="","",IF(AND(COUNTIFS($J$18:J3176,J3176)=1,C3176&lt;&gt;""),1,""))</f>
        <v>1</v>
      </c>
      <c r="AH3176" s="173">
        <f>IF(G3176="","",IF(AND(COUNTIFS($J$18:J3176,J3176)=1,G3176&lt;&gt;""),1,""))</f>
        <v>1</v>
      </c>
      <c r="AI3176" s="28">
        <f t="shared" si="648"/>
        <v>15951056.41591504</v>
      </c>
      <c r="AJ3176" s="28">
        <f t="shared" si="649"/>
        <v>1966354.6022462985</v>
      </c>
      <c r="AK3176" s="29">
        <f t="shared" si="650"/>
        <v>0.12327425538313461</v>
      </c>
      <c r="AL3176" s="25"/>
      <c r="AM3176" s="25"/>
      <c r="AN3176" s="25"/>
      <c r="AO3176" s="25"/>
      <c r="AP3176" s="45" t="str">
        <f t="shared" si="651"/>
        <v>20237</v>
      </c>
      <c r="AQ3176" s="45" t="str">
        <f t="shared" si="652"/>
        <v>20237RMB</v>
      </c>
    </row>
    <row r="3177" spans="1:43" s="15" customFormat="1">
      <c r="A3177" s="16" t="s">
        <v>42</v>
      </c>
      <c r="B3177" s="172">
        <v>2023</v>
      </c>
      <c r="C3177" s="172">
        <v>4</v>
      </c>
      <c r="D3177" s="57" t="str">
        <f t="shared" si="642"/>
        <v>Q1</v>
      </c>
      <c r="E3177" s="16" t="s">
        <v>42</v>
      </c>
      <c r="F3177" s="172">
        <v>2023</v>
      </c>
      <c r="G3177" s="172">
        <v>8</v>
      </c>
      <c r="H3177" s="175"/>
      <c r="I3177" s="57" t="str">
        <f t="shared" si="643"/>
        <v>Q2</v>
      </c>
      <c r="J3177" s="175" t="s">
        <v>2480</v>
      </c>
      <c r="K3177" s="175" t="s">
        <v>193</v>
      </c>
      <c r="L3177" s="25" t="s">
        <v>2725</v>
      </c>
      <c r="M3177" s="16" t="s">
        <v>47</v>
      </c>
      <c r="N3177" s="16">
        <v>1</v>
      </c>
      <c r="O3177" s="16"/>
      <c r="P3177" s="57" t="str">
        <f t="shared" si="644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78" t="str">
        <f t="shared" si="641"/>
        <v>1.13</v>
      </c>
      <c r="Z3177" s="26">
        <f t="shared" si="640"/>
        <v>453000</v>
      </c>
      <c r="AA3177" s="16">
        <v>1.0920000000000001</v>
      </c>
      <c r="AB3177" s="35">
        <f t="shared" si="645"/>
        <v>437766.371681416</v>
      </c>
      <c r="AC3177" s="27">
        <f t="shared" si="646"/>
        <v>144025.13628318586</v>
      </c>
      <c r="AD3177" s="174">
        <v>0.32900000000000001</v>
      </c>
      <c r="AE3177" s="173">
        <f t="shared" si="647"/>
        <v>0</v>
      </c>
      <c r="AF3177" s="173" t="str">
        <f>IF(AND(COUNTIFS($J$18:J3177,J3177)=1,AE3177=1),1,"")</f>
        <v/>
      </c>
      <c r="AG3177" s="173" t="str">
        <f>IF(C3177="","",IF(AND(COUNTIFS($J$18:J3177,J3177)=1,C3177&lt;&gt;""),1,""))</f>
        <v/>
      </c>
      <c r="AH3177" s="173" t="str">
        <f>IF(G3177="","",IF(AND(COUNTIFS($J$18:J3177,J3177)=1,G3177&lt;&gt;""),1,""))</f>
        <v/>
      </c>
      <c r="AI3177" s="28">
        <f t="shared" si="648"/>
        <v>22953677.784070797</v>
      </c>
      <c r="AJ3177" s="28">
        <f t="shared" si="649"/>
        <v>4168706.6744155749</v>
      </c>
      <c r="AK3177" s="29">
        <f t="shared" si="650"/>
        <v>0.18161388835511752</v>
      </c>
      <c r="AL3177" s="25"/>
      <c r="AM3177" s="25"/>
      <c r="AN3177" s="25"/>
      <c r="AO3177" s="25"/>
      <c r="AP3177" s="45" t="str">
        <f t="shared" si="651"/>
        <v>20238</v>
      </c>
      <c r="AQ3177" s="45" t="str">
        <f t="shared" si="652"/>
        <v>20238RMB</v>
      </c>
    </row>
    <row r="3178" spans="1:43" s="15" customFormat="1">
      <c r="A3178" s="16" t="s">
        <v>42</v>
      </c>
      <c r="B3178" s="172">
        <v>2023</v>
      </c>
      <c r="C3178" s="172">
        <v>5</v>
      </c>
      <c r="D3178" s="57" t="str">
        <f t="shared" si="642"/>
        <v>Q1</v>
      </c>
      <c r="E3178" s="16" t="s">
        <v>42</v>
      </c>
      <c r="F3178" s="172">
        <v>2023</v>
      </c>
      <c r="G3178" s="172">
        <v>8</v>
      </c>
      <c r="H3178" s="175"/>
      <c r="I3178" s="57" t="str">
        <f t="shared" si="643"/>
        <v>Q2</v>
      </c>
      <c r="J3178" s="175" t="s">
        <v>3019</v>
      </c>
      <c r="K3178" s="175" t="s">
        <v>1360</v>
      </c>
      <c r="L3178" s="25" t="s">
        <v>2563</v>
      </c>
      <c r="M3178" s="16" t="s">
        <v>47</v>
      </c>
      <c r="N3178" s="16">
        <v>1</v>
      </c>
      <c r="O3178" s="16"/>
      <c r="P3178" s="57" t="str">
        <f t="shared" si="644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78" t="str">
        <f t="shared" si="641"/>
        <v>1.13</v>
      </c>
      <c r="Z3178" s="26">
        <f t="shared" si="640"/>
        <v>650000</v>
      </c>
      <c r="AA3178" s="16">
        <v>1.0920000000000001</v>
      </c>
      <c r="AB3178" s="35">
        <f t="shared" si="645"/>
        <v>628141.5929203541</v>
      </c>
      <c r="AC3178" s="27">
        <f t="shared" si="646"/>
        <v>189824.38938053104</v>
      </c>
      <c r="AD3178" s="174">
        <v>0.30220000000000002</v>
      </c>
      <c r="AE3178" s="173">
        <f t="shared" si="647"/>
        <v>0</v>
      </c>
      <c r="AF3178" s="173" t="str">
        <f>IF(AND(COUNTIFS($J$18:J3178,J3178)=1,AE3178=1),1,"")</f>
        <v/>
      </c>
      <c r="AG3178" s="173">
        <f>IF(C3178="","",IF(AND(COUNTIFS($J$18:J3178,J3178)=1,C3178&lt;&gt;""),1,""))</f>
        <v>1</v>
      </c>
      <c r="AH3178" s="173">
        <f>IF(G3178="","",IF(AND(COUNTIFS($J$18:J3178,J3178)=1,G3178&lt;&gt;""),1,""))</f>
        <v>1</v>
      </c>
      <c r="AI3178" s="28">
        <f t="shared" si="648"/>
        <v>22953677.784070797</v>
      </c>
      <c r="AJ3178" s="28">
        <f t="shared" si="649"/>
        <v>4168706.6744155749</v>
      </c>
      <c r="AK3178" s="29">
        <f t="shared" si="650"/>
        <v>0.18161388835511752</v>
      </c>
      <c r="AL3178" s="25"/>
      <c r="AM3178" s="25"/>
      <c r="AN3178" s="25"/>
      <c r="AO3178" s="25"/>
      <c r="AP3178" s="45" t="str">
        <f t="shared" si="651"/>
        <v>20238</v>
      </c>
      <c r="AQ3178" s="45" t="str">
        <f t="shared" si="652"/>
        <v>20238RMB</v>
      </c>
    </row>
    <row r="3179" spans="1:43" s="15" customFormat="1">
      <c r="A3179" s="16" t="s">
        <v>42</v>
      </c>
      <c r="B3179" s="172">
        <v>2023</v>
      </c>
      <c r="C3179" s="172">
        <v>5</v>
      </c>
      <c r="D3179" s="57" t="str">
        <f t="shared" si="642"/>
        <v>Q1</v>
      </c>
      <c r="E3179" s="16" t="s">
        <v>42</v>
      </c>
      <c r="F3179" s="172">
        <v>2023</v>
      </c>
      <c r="G3179" s="172">
        <v>8</v>
      </c>
      <c r="H3179" s="175"/>
      <c r="I3179" s="57" t="str">
        <f t="shared" si="643"/>
        <v>Q2</v>
      </c>
      <c r="J3179" s="175" t="s">
        <v>2481</v>
      </c>
      <c r="K3179" s="175" t="s">
        <v>2482</v>
      </c>
      <c r="L3179" s="25" t="s">
        <v>2563</v>
      </c>
      <c r="M3179" s="16" t="s">
        <v>47</v>
      </c>
      <c r="N3179" s="16">
        <v>1</v>
      </c>
      <c r="O3179" s="16"/>
      <c r="P3179" s="57" t="str">
        <f t="shared" si="644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78" t="str">
        <f t="shared" si="641"/>
        <v>1.13</v>
      </c>
      <c r="Z3179" s="26">
        <f t="shared" si="640"/>
        <v>470000</v>
      </c>
      <c r="AA3179" s="16">
        <v>1.0920000000000001</v>
      </c>
      <c r="AB3179" s="35">
        <f t="shared" si="645"/>
        <v>454194.69026548683</v>
      </c>
      <c r="AC3179" s="27">
        <f t="shared" si="646"/>
        <v>51959.872566371698</v>
      </c>
      <c r="AD3179" s="174">
        <v>0.1144</v>
      </c>
      <c r="AE3179" s="173">
        <f t="shared" si="647"/>
        <v>0</v>
      </c>
      <c r="AF3179" s="173" t="str">
        <f>IF(AND(COUNTIFS($J$18:J3179,J3179)=1,AE3179=1),1,"")</f>
        <v/>
      </c>
      <c r="AG3179" s="173" t="str">
        <f>IF(C3179="","",IF(AND(COUNTIFS($J$18:J3179,J3179)=1,C3179&lt;&gt;""),1,""))</f>
        <v/>
      </c>
      <c r="AH3179" s="173" t="str">
        <f>IF(G3179="","",IF(AND(COUNTIFS($J$18:J3179,J3179)=1,G3179&lt;&gt;""),1,""))</f>
        <v/>
      </c>
      <c r="AI3179" s="28">
        <f t="shared" si="648"/>
        <v>22953677.784070797</v>
      </c>
      <c r="AJ3179" s="28">
        <f t="shared" si="649"/>
        <v>4168706.6744155749</v>
      </c>
      <c r="AK3179" s="29">
        <f t="shared" si="650"/>
        <v>0.18161388835511752</v>
      </c>
      <c r="AL3179" s="25"/>
      <c r="AM3179" s="25"/>
      <c r="AN3179" s="25"/>
      <c r="AO3179" s="25"/>
      <c r="AP3179" s="45" t="str">
        <f t="shared" si="651"/>
        <v>20238</v>
      </c>
      <c r="AQ3179" s="45" t="str">
        <f t="shared" si="652"/>
        <v>20238RMB</v>
      </c>
    </row>
    <row r="3180" spans="1:43" s="15" customFormat="1">
      <c r="A3180" s="16" t="s">
        <v>42</v>
      </c>
      <c r="B3180" s="172">
        <v>2023</v>
      </c>
      <c r="C3180" s="172">
        <v>5</v>
      </c>
      <c r="D3180" s="57" t="str">
        <f t="shared" si="642"/>
        <v>Q1</v>
      </c>
      <c r="E3180" s="16" t="s">
        <v>42</v>
      </c>
      <c r="F3180" s="172">
        <v>2023</v>
      </c>
      <c r="G3180" s="172">
        <v>9</v>
      </c>
      <c r="H3180" s="175"/>
      <c r="I3180" s="57" t="str">
        <f t="shared" si="643"/>
        <v>Q2</v>
      </c>
      <c r="J3180" s="175" t="s">
        <v>2499</v>
      </c>
      <c r="K3180" s="175" t="s">
        <v>390</v>
      </c>
      <c r="L3180" s="25" t="s">
        <v>2725</v>
      </c>
      <c r="M3180" s="16" t="s">
        <v>47</v>
      </c>
      <c r="N3180" s="16">
        <v>1</v>
      </c>
      <c r="O3180" s="16"/>
      <c r="P3180" s="57" t="str">
        <f t="shared" si="644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78" t="str">
        <f t="shared" si="641"/>
        <v>1.13</v>
      </c>
      <c r="Z3180" s="26">
        <f t="shared" si="640"/>
        <v>330000</v>
      </c>
      <c r="AA3180" s="16">
        <v>1.077</v>
      </c>
      <c r="AB3180" s="35">
        <f t="shared" si="645"/>
        <v>314522.12389380531</v>
      </c>
      <c r="AC3180" s="27">
        <f t="shared" si="646"/>
        <v>46392.013274336285</v>
      </c>
      <c r="AD3180" s="174">
        <v>0.14749999999999999</v>
      </c>
      <c r="AE3180" s="173">
        <f t="shared" si="647"/>
        <v>0</v>
      </c>
      <c r="AF3180" s="173" t="str">
        <f>IF(AND(COUNTIFS($J$18:J3180,J3180)=1,AE3180=1),1,"")</f>
        <v/>
      </c>
      <c r="AG3180" s="173" t="str">
        <f>IF(C3180="","",IF(AND(COUNTIFS($J$18:J3180,J3180)=1,C3180&lt;&gt;""),1,""))</f>
        <v/>
      </c>
      <c r="AH3180" s="173" t="str">
        <f>IF(G3180="","",IF(AND(COUNTIFS($J$18:J3180,J3180)=1,G3180&lt;&gt;""),1,""))</f>
        <v/>
      </c>
      <c r="AI3180" s="28">
        <f t="shared" si="648"/>
        <v>26078226.463097349</v>
      </c>
      <c r="AJ3180" s="28">
        <f t="shared" si="649"/>
        <v>3137870.4427774516</v>
      </c>
      <c r="AK3180" s="29">
        <f t="shared" si="650"/>
        <v>0.12032530077218917</v>
      </c>
      <c r="AL3180" s="25"/>
      <c r="AM3180" s="25"/>
      <c r="AN3180" s="25"/>
      <c r="AO3180" s="25"/>
      <c r="AP3180" s="45" t="str">
        <f t="shared" si="651"/>
        <v>20239</v>
      </c>
      <c r="AQ3180" s="45" t="str">
        <f t="shared" si="652"/>
        <v>20239RMB</v>
      </c>
    </row>
    <row r="3181" spans="1:43" s="15" customFormat="1">
      <c r="A3181" s="16" t="s">
        <v>42</v>
      </c>
      <c r="B3181" s="172">
        <v>2023</v>
      </c>
      <c r="C3181" s="172">
        <v>5</v>
      </c>
      <c r="D3181" s="57" t="str">
        <f t="shared" si="642"/>
        <v>Q1</v>
      </c>
      <c r="E3181" s="16" t="s">
        <v>42</v>
      </c>
      <c r="F3181" s="172">
        <v>2023</v>
      </c>
      <c r="G3181" s="172">
        <v>9</v>
      </c>
      <c r="H3181" s="175"/>
      <c r="I3181" s="57" t="str">
        <f t="shared" si="643"/>
        <v>Q2</v>
      </c>
      <c r="J3181" s="175" t="s">
        <v>2499</v>
      </c>
      <c r="K3181" s="175" t="s">
        <v>390</v>
      </c>
      <c r="L3181" s="25" t="s">
        <v>2563</v>
      </c>
      <c r="M3181" s="16" t="s">
        <v>47</v>
      </c>
      <c r="N3181" s="16">
        <v>1</v>
      </c>
      <c r="O3181" s="16"/>
      <c r="P3181" s="57" t="str">
        <f t="shared" si="644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78" t="str">
        <f t="shared" si="641"/>
        <v>1.13</v>
      </c>
      <c r="Z3181" s="26">
        <f t="shared" si="640"/>
        <v>490000</v>
      </c>
      <c r="AA3181" s="16">
        <v>1.077</v>
      </c>
      <c r="AB3181" s="35">
        <f t="shared" si="645"/>
        <v>467017.69911504426</v>
      </c>
      <c r="AC3181" s="27">
        <f t="shared" si="646"/>
        <v>68885.110619469022</v>
      </c>
      <c r="AD3181" s="174">
        <v>0.14749999999999999</v>
      </c>
      <c r="AE3181" s="173">
        <f t="shared" si="647"/>
        <v>0</v>
      </c>
      <c r="AF3181" s="173" t="str">
        <f>IF(AND(COUNTIFS($J$18:J3181,J3181)=1,AE3181=1),1,"")</f>
        <v/>
      </c>
      <c r="AG3181" s="173" t="str">
        <f>IF(C3181="","",IF(AND(COUNTIFS($J$18:J3181,J3181)=1,C3181&lt;&gt;""),1,""))</f>
        <v/>
      </c>
      <c r="AH3181" s="173" t="str">
        <f>IF(G3181="","",IF(AND(COUNTIFS($J$18:J3181,J3181)=1,G3181&lt;&gt;""),1,""))</f>
        <v/>
      </c>
      <c r="AI3181" s="28">
        <f t="shared" si="648"/>
        <v>26078226.463097349</v>
      </c>
      <c r="AJ3181" s="28">
        <f t="shared" si="649"/>
        <v>3137870.4427774516</v>
      </c>
      <c r="AK3181" s="29">
        <f t="shared" si="650"/>
        <v>0.12032530077218917</v>
      </c>
      <c r="AL3181" s="25"/>
      <c r="AM3181" s="25"/>
      <c r="AN3181" s="25"/>
      <c r="AO3181" s="25"/>
      <c r="AP3181" s="45" t="str">
        <f t="shared" si="651"/>
        <v>20239</v>
      </c>
      <c r="AQ3181" s="45" t="str">
        <f t="shared" si="652"/>
        <v>20239RMB</v>
      </c>
    </row>
    <row r="3182" spans="1:43" s="15" customFormat="1">
      <c r="A3182" s="16" t="s">
        <v>42</v>
      </c>
      <c r="B3182" s="172">
        <v>2023</v>
      </c>
      <c r="C3182" s="172">
        <v>5</v>
      </c>
      <c r="D3182" s="57" t="str">
        <f t="shared" si="642"/>
        <v>Q1</v>
      </c>
      <c r="E3182" s="16" t="s">
        <v>42</v>
      </c>
      <c r="F3182" s="172">
        <v>2023</v>
      </c>
      <c r="G3182" s="172">
        <v>9</v>
      </c>
      <c r="H3182" s="175"/>
      <c r="I3182" s="57" t="str">
        <f t="shared" si="643"/>
        <v>Q2</v>
      </c>
      <c r="J3182" s="175" t="s">
        <v>2499</v>
      </c>
      <c r="K3182" s="175" t="s">
        <v>390</v>
      </c>
      <c r="L3182" s="25" t="s">
        <v>2547</v>
      </c>
      <c r="M3182" s="16" t="s">
        <v>2545</v>
      </c>
      <c r="N3182" s="16">
        <v>1</v>
      </c>
      <c r="O3182" s="16"/>
      <c r="P3182" s="57" t="str">
        <f t="shared" si="644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78" t="str">
        <f t="shared" si="641"/>
        <v>1.13</v>
      </c>
      <c r="Z3182" s="26">
        <f t="shared" si="640"/>
        <v>350000</v>
      </c>
      <c r="AA3182" s="16">
        <v>1.077</v>
      </c>
      <c r="AB3182" s="35">
        <f t="shared" si="645"/>
        <v>333584.07079646015</v>
      </c>
      <c r="AC3182" s="27">
        <f t="shared" si="646"/>
        <v>49203.650442477869</v>
      </c>
      <c r="AD3182" s="174">
        <v>0.14749999999999999</v>
      </c>
      <c r="AE3182" s="173">
        <f t="shared" si="647"/>
        <v>0</v>
      </c>
      <c r="AF3182" s="173" t="str">
        <f>IF(AND(COUNTIFS($J$18:J3182,J3182)=1,AE3182=1),1,"")</f>
        <v/>
      </c>
      <c r="AG3182" s="173" t="str">
        <f>IF(C3182="","",IF(AND(COUNTIFS($J$18:J3182,J3182)=1,C3182&lt;&gt;""),1,""))</f>
        <v/>
      </c>
      <c r="AH3182" s="173" t="str">
        <f>IF(G3182="","",IF(AND(COUNTIFS($J$18:J3182,J3182)=1,G3182&lt;&gt;""),1,""))</f>
        <v/>
      </c>
      <c r="AI3182" s="28">
        <f t="shared" si="648"/>
        <v>26078226.463097349</v>
      </c>
      <c r="AJ3182" s="28">
        <f t="shared" si="649"/>
        <v>3137870.4427774516</v>
      </c>
      <c r="AK3182" s="29">
        <f t="shared" si="650"/>
        <v>0.12032530077218917</v>
      </c>
      <c r="AL3182" s="25"/>
      <c r="AM3182" s="25"/>
      <c r="AN3182" s="25"/>
      <c r="AO3182" s="25"/>
      <c r="AP3182" s="45" t="str">
        <f t="shared" si="651"/>
        <v>20239</v>
      </c>
      <c r="AQ3182" s="45" t="str">
        <f t="shared" si="652"/>
        <v>20239RMB</v>
      </c>
    </row>
    <row r="3183" spans="1:43" s="15" customFormat="1">
      <c r="A3183" s="16" t="s">
        <v>42</v>
      </c>
      <c r="B3183" s="172">
        <v>2023</v>
      </c>
      <c r="C3183" s="172">
        <v>5</v>
      </c>
      <c r="D3183" s="57" t="str">
        <f t="shared" si="642"/>
        <v>Q1</v>
      </c>
      <c r="E3183" s="16" t="s">
        <v>42</v>
      </c>
      <c r="F3183" s="172">
        <v>2023</v>
      </c>
      <c r="G3183" s="172">
        <v>9</v>
      </c>
      <c r="H3183" s="175"/>
      <c r="I3183" s="57" t="str">
        <f t="shared" si="643"/>
        <v>Q2</v>
      </c>
      <c r="J3183" s="175" t="s">
        <v>2499</v>
      </c>
      <c r="K3183" s="175" t="s">
        <v>390</v>
      </c>
      <c r="L3183" s="25" t="s">
        <v>2782</v>
      </c>
      <c r="M3183" s="16" t="s">
        <v>2777</v>
      </c>
      <c r="N3183" s="16">
        <v>1</v>
      </c>
      <c r="O3183" s="16"/>
      <c r="P3183" s="57" t="str">
        <f t="shared" si="644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78" t="str">
        <f t="shared" si="641"/>
        <v>1.13</v>
      </c>
      <c r="Z3183" s="26">
        <f t="shared" si="640"/>
        <v>380000</v>
      </c>
      <c r="AA3183" s="16">
        <v>1.077</v>
      </c>
      <c r="AB3183" s="35">
        <f t="shared" si="645"/>
        <v>362176.99115044245</v>
      </c>
      <c r="AC3183" s="27">
        <f t="shared" si="646"/>
        <v>53421.106194690256</v>
      </c>
      <c r="AD3183" s="174">
        <v>0.14749999999999999</v>
      </c>
      <c r="AE3183" s="173">
        <f t="shared" si="647"/>
        <v>0</v>
      </c>
      <c r="AF3183" s="173" t="str">
        <f>IF(AND(COUNTIFS($J$18:J3183,J3183)=1,AE3183=1),1,"")</f>
        <v/>
      </c>
      <c r="AG3183" s="173" t="str">
        <f>IF(C3183="","",IF(AND(COUNTIFS($J$18:J3183,J3183)=1,C3183&lt;&gt;""),1,""))</f>
        <v/>
      </c>
      <c r="AH3183" s="173" t="str">
        <f>IF(G3183="","",IF(AND(COUNTIFS($J$18:J3183,J3183)=1,G3183&lt;&gt;""),1,""))</f>
        <v/>
      </c>
      <c r="AI3183" s="28">
        <f t="shared" si="648"/>
        <v>26078226.463097349</v>
      </c>
      <c r="AJ3183" s="28">
        <f t="shared" si="649"/>
        <v>3137870.4427774516</v>
      </c>
      <c r="AK3183" s="29">
        <f t="shared" si="650"/>
        <v>0.12032530077218917</v>
      </c>
      <c r="AL3183" s="25"/>
      <c r="AM3183" s="25"/>
      <c r="AN3183" s="25"/>
      <c r="AO3183" s="25"/>
      <c r="AP3183" s="45" t="str">
        <f t="shared" si="651"/>
        <v>20239</v>
      </c>
      <c r="AQ3183" s="45" t="str">
        <f t="shared" si="652"/>
        <v>20239RMB</v>
      </c>
    </row>
    <row r="3184" spans="1:43" s="15" customFormat="1">
      <c r="A3184" s="16" t="s">
        <v>42</v>
      </c>
      <c r="B3184" s="172">
        <v>2023</v>
      </c>
      <c r="C3184" s="172">
        <v>7</v>
      </c>
      <c r="D3184" s="57" t="str">
        <f t="shared" si="642"/>
        <v>Q2</v>
      </c>
      <c r="E3184" s="16" t="s">
        <v>42</v>
      </c>
      <c r="F3184" s="172">
        <v>2023</v>
      </c>
      <c r="G3184" s="172">
        <v>9</v>
      </c>
      <c r="H3184" s="175"/>
      <c r="I3184" s="57" t="str">
        <f t="shared" si="643"/>
        <v>Q2</v>
      </c>
      <c r="J3184" s="175">
        <v>70262</v>
      </c>
      <c r="K3184" s="175" t="s">
        <v>2546</v>
      </c>
      <c r="L3184" s="25" t="s">
        <v>2723</v>
      </c>
      <c r="M3184" s="16" t="s">
        <v>2545</v>
      </c>
      <c r="N3184" s="16">
        <v>1</v>
      </c>
      <c r="O3184" s="16"/>
      <c r="P3184" s="57" t="str">
        <f t="shared" si="644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78" t="str">
        <f t="shared" si="641"/>
        <v>1</v>
      </c>
      <c r="Z3184" s="26">
        <f t="shared" si="640"/>
        <v>89360</v>
      </c>
      <c r="AA3184" s="16">
        <v>7.8</v>
      </c>
      <c r="AB3184" s="35">
        <f t="shared" si="645"/>
        <v>697008</v>
      </c>
      <c r="AC3184" s="27">
        <f t="shared" si="646"/>
        <v>122882.51040000001</v>
      </c>
      <c r="AD3184" s="174">
        <v>0.17630000000000001</v>
      </c>
      <c r="AE3184" s="173">
        <f t="shared" si="647"/>
        <v>0</v>
      </c>
      <c r="AF3184" s="173" t="str">
        <f>IF(AND(COUNTIFS($J$18:J3184,J3184)=1,AE3184=1),1,"")</f>
        <v/>
      </c>
      <c r="AG3184" s="173">
        <f>IF(C3184="","",IF(AND(COUNTIFS($J$18:J3184,J3184)=1,C3184&lt;&gt;""),1,""))</f>
        <v>1</v>
      </c>
      <c r="AH3184" s="173">
        <f>IF(G3184="","",IF(AND(COUNTIFS($J$18:J3184,J3184)=1,G3184&lt;&gt;""),1,""))</f>
        <v>1</v>
      </c>
      <c r="AI3184" s="28">
        <f t="shared" si="648"/>
        <v>26078226.463097349</v>
      </c>
      <c r="AJ3184" s="28">
        <f t="shared" si="649"/>
        <v>3137870.4427774516</v>
      </c>
      <c r="AK3184" s="29">
        <f t="shared" si="650"/>
        <v>0.12032530077218917</v>
      </c>
      <c r="AL3184" s="25"/>
      <c r="AM3184" s="25"/>
      <c r="AN3184" s="25"/>
      <c r="AO3184" s="25"/>
      <c r="AP3184" s="45" t="str">
        <f t="shared" si="651"/>
        <v>20239</v>
      </c>
      <c r="AQ3184" s="45" t="str">
        <f t="shared" si="652"/>
        <v>20239USD</v>
      </c>
    </row>
    <row r="3185" spans="1:43" s="15" customFormat="1">
      <c r="A3185" s="16" t="s">
        <v>42</v>
      </c>
      <c r="B3185" s="172">
        <v>2023</v>
      </c>
      <c r="C3185" s="172">
        <v>9</v>
      </c>
      <c r="D3185" s="57" t="str">
        <f t="shared" si="642"/>
        <v>Q2</v>
      </c>
      <c r="E3185" s="16" t="s">
        <v>42</v>
      </c>
      <c r="F3185" s="172">
        <v>2023</v>
      </c>
      <c r="G3185" s="172">
        <v>9</v>
      </c>
      <c r="H3185" s="175"/>
      <c r="I3185" s="57" t="str">
        <f t="shared" si="643"/>
        <v>Q2</v>
      </c>
      <c r="J3185" s="175" t="s">
        <v>3020</v>
      </c>
      <c r="K3185" s="175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44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78" t="str">
        <f t="shared" si="641"/>
        <v>1.13</v>
      </c>
      <c r="Z3185" s="26">
        <f t="shared" si="640"/>
        <v>30222</v>
      </c>
      <c r="AA3185" s="16">
        <v>1.077</v>
      </c>
      <c r="AB3185" s="35">
        <f t="shared" si="645"/>
        <v>28804.507964601773</v>
      </c>
      <c r="AC3185" s="27">
        <f t="shared" si="646"/>
        <v>7523.7374803539824</v>
      </c>
      <c r="AD3185" s="174">
        <v>0.26119999999999999</v>
      </c>
      <c r="AE3185" s="173">
        <f t="shared" si="647"/>
        <v>0</v>
      </c>
      <c r="AF3185" s="173" t="str">
        <f>IF(AND(COUNTIFS($J$18:J3185,J3185)=1,AE3185=1),1,"")</f>
        <v/>
      </c>
      <c r="AG3185" s="173">
        <f>IF(C3185="","",IF(AND(COUNTIFS($J$18:J3185,J3185)=1,C3185&lt;&gt;""),1,""))</f>
        <v>1</v>
      </c>
      <c r="AH3185" s="173">
        <f>IF(G3185="","",IF(AND(COUNTIFS($J$18:J3185,J3185)=1,G3185&lt;&gt;""),1,""))</f>
        <v>1</v>
      </c>
      <c r="AI3185" s="28">
        <f t="shared" si="648"/>
        <v>26078226.463097349</v>
      </c>
      <c r="AJ3185" s="28">
        <f t="shared" si="649"/>
        <v>3137870.4427774516</v>
      </c>
      <c r="AK3185" s="29">
        <f t="shared" si="650"/>
        <v>0.12032530077218917</v>
      </c>
      <c r="AL3185" s="25"/>
      <c r="AM3185" s="25"/>
      <c r="AN3185" s="25"/>
      <c r="AO3185" s="25"/>
      <c r="AP3185" s="45" t="str">
        <f t="shared" si="651"/>
        <v>20239</v>
      </c>
      <c r="AQ3185" s="45" t="str">
        <f t="shared" si="652"/>
        <v>20239RMB</v>
      </c>
    </row>
    <row r="3186" spans="1:43" s="15" customFormat="1">
      <c r="A3186" s="16" t="s">
        <v>42</v>
      </c>
      <c r="B3186" s="172">
        <v>2023</v>
      </c>
      <c r="C3186" s="172">
        <v>8</v>
      </c>
      <c r="D3186" s="57" t="str">
        <f t="shared" si="642"/>
        <v>Q2</v>
      </c>
      <c r="E3186" s="16" t="s">
        <v>42</v>
      </c>
      <c r="F3186" s="172">
        <v>2023</v>
      </c>
      <c r="G3186" s="172">
        <v>9</v>
      </c>
      <c r="H3186" s="175"/>
      <c r="I3186" s="57" t="str">
        <f t="shared" si="643"/>
        <v>Q2</v>
      </c>
      <c r="J3186" s="175" t="s">
        <v>3021</v>
      </c>
      <c r="K3186" s="175" t="s">
        <v>390</v>
      </c>
      <c r="L3186" s="25" t="s">
        <v>3022</v>
      </c>
      <c r="M3186" s="16" t="s">
        <v>354</v>
      </c>
      <c r="N3186" s="16">
        <v>1</v>
      </c>
      <c r="O3186" s="16"/>
      <c r="P3186" s="57" t="str">
        <f t="shared" si="644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78" t="str">
        <f t="shared" si="641"/>
        <v>1.13</v>
      </c>
      <c r="Z3186" s="26">
        <f t="shared" si="640"/>
        <v>260000</v>
      </c>
      <c r="AA3186" s="16">
        <v>1.077</v>
      </c>
      <c r="AB3186" s="35">
        <f t="shared" si="645"/>
        <v>247805.30973451328</v>
      </c>
      <c r="AC3186" s="27">
        <f t="shared" si="646"/>
        <v>23194.576991150443</v>
      </c>
      <c r="AD3186" s="174">
        <v>9.3600000000000003E-2</v>
      </c>
      <c r="AE3186" s="173">
        <f t="shared" si="647"/>
        <v>0</v>
      </c>
      <c r="AF3186" s="173" t="str">
        <f>IF(AND(COUNTIFS($J$18:J3186,J3186)=1,AE3186=1),1,"")</f>
        <v/>
      </c>
      <c r="AG3186" s="173">
        <f>IF(C3186="","",IF(AND(COUNTIFS($J$18:J3186,J3186)=1,C3186&lt;&gt;""),1,""))</f>
        <v>1</v>
      </c>
      <c r="AH3186" s="173">
        <f>IF(G3186="","",IF(AND(COUNTIFS($J$18:J3186,J3186)=1,G3186&lt;&gt;""),1,""))</f>
        <v>1</v>
      </c>
      <c r="AI3186" s="28">
        <f t="shared" si="648"/>
        <v>26078226.463097349</v>
      </c>
      <c r="AJ3186" s="28">
        <f t="shared" si="649"/>
        <v>3137870.4427774516</v>
      </c>
      <c r="AK3186" s="29">
        <f t="shared" si="650"/>
        <v>0.12032530077218917</v>
      </c>
      <c r="AL3186" s="25"/>
      <c r="AM3186" s="25"/>
      <c r="AN3186" s="25"/>
      <c r="AO3186" s="25"/>
      <c r="AP3186" s="45" t="str">
        <f t="shared" si="651"/>
        <v>20239</v>
      </c>
      <c r="AQ3186" s="45" t="str">
        <f t="shared" si="652"/>
        <v>20239RMB</v>
      </c>
    </row>
    <row r="3187" spans="1:43" s="15" customFormat="1">
      <c r="A3187" s="16" t="s">
        <v>42</v>
      </c>
      <c r="B3187" s="172">
        <v>2023</v>
      </c>
      <c r="C3187" s="172">
        <v>11</v>
      </c>
      <c r="D3187" s="57" t="str">
        <f t="shared" si="642"/>
        <v>Q3</v>
      </c>
      <c r="E3187" s="16" t="s">
        <v>42</v>
      </c>
      <c r="F3187" s="172">
        <v>2024</v>
      </c>
      <c r="G3187" s="172">
        <v>1</v>
      </c>
      <c r="H3187" s="175"/>
      <c r="I3187" s="57" t="str">
        <f t="shared" si="643"/>
        <v>Q4</v>
      </c>
      <c r="J3187" s="175" t="s">
        <v>3037</v>
      </c>
      <c r="K3187" s="175" t="s">
        <v>3038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44"/>
        <v>MAIN UNIT</v>
      </c>
      <c r="Q3187" s="16" t="s">
        <v>48</v>
      </c>
      <c r="R3187" s="16" t="s">
        <v>49</v>
      </c>
      <c r="S3187" s="16" t="s">
        <v>36</v>
      </c>
      <c r="T3187" s="16" t="s">
        <v>65</v>
      </c>
      <c r="U3187" s="16" t="s">
        <v>2895</v>
      </c>
      <c r="V3187" s="16" t="s">
        <v>99</v>
      </c>
      <c r="W3187" s="16" t="s">
        <v>96</v>
      </c>
      <c r="X3187" s="34">
        <v>8500000</v>
      </c>
      <c r="Y3187" s="178" t="str">
        <f t="shared" si="641"/>
        <v>1</v>
      </c>
      <c r="Z3187" s="26">
        <f t="shared" si="640"/>
        <v>8500000</v>
      </c>
      <c r="AA3187" s="16">
        <v>5.6099999999999997E-2</v>
      </c>
      <c r="AB3187" s="35">
        <f t="shared" si="645"/>
        <v>476850</v>
      </c>
      <c r="AC3187" s="27">
        <f t="shared" si="646"/>
        <v>57222</v>
      </c>
      <c r="AD3187" s="187">
        <v>0.12</v>
      </c>
      <c r="AE3187" s="173">
        <f t="shared" si="647"/>
        <v>0</v>
      </c>
      <c r="AF3187" s="173" t="str">
        <f>IF(AND(COUNTIFS($J$18:J3187,J3187)=1,AE3187=1),1,"")</f>
        <v/>
      </c>
      <c r="AG3187" s="173" t="str">
        <f>IF(C3187="","",IF(AND(COUNTIFS($J$18:J3187,J3187)=1,C3187&lt;&gt;""),1,""))</f>
        <v/>
      </c>
      <c r="AH3187" s="173" t="str">
        <f>IF(G3187="","",IF(AND(COUNTIFS($J$18:J3187,J3187)=1,G3187&lt;&gt;""),1,""))</f>
        <v/>
      </c>
      <c r="AI3187" s="28">
        <f t="shared" si="648"/>
        <v>19475361.976991154</v>
      </c>
      <c r="AJ3187" s="28">
        <f t="shared" si="649"/>
        <v>2337043.4372389377</v>
      </c>
      <c r="AK3187" s="29">
        <f t="shared" si="650"/>
        <v>0.11999999999999995</v>
      </c>
      <c r="AL3187" s="25"/>
      <c r="AM3187" s="25"/>
      <c r="AN3187" s="25"/>
      <c r="AO3187" s="25"/>
      <c r="AP3187" s="45" t="str">
        <f t="shared" si="651"/>
        <v>20241</v>
      </c>
      <c r="AQ3187" s="45" t="str">
        <f t="shared" si="652"/>
        <v>20241JPY</v>
      </c>
    </row>
    <row r="3188" spans="1:43" s="15" customFormat="1">
      <c r="A3188" s="16" t="s">
        <v>42</v>
      </c>
      <c r="B3188" s="172">
        <v>2023</v>
      </c>
      <c r="C3188" s="172">
        <v>11</v>
      </c>
      <c r="D3188" s="57" t="str">
        <f t="shared" si="642"/>
        <v>Q3</v>
      </c>
      <c r="E3188" s="16" t="s">
        <v>42</v>
      </c>
      <c r="F3188" s="172">
        <v>2024</v>
      </c>
      <c r="G3188" s="172">
        <v>1</v>
      </c>
      <c r="H3188" s="175"/>
      <c r="I3188" s="57" t="str">
        <f t="shared" si="643"/>
        <v>Q4</v>
      </c>
      <c r="J3188" s="175" t="s">
        <v>3037</v>
      </c>
      <c r="K3188" s="175" t="s">
        <v>3038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44"/>
        <v>MAIN UNIT</v>
      </c>
      <c r="Q3188" s="16" t="s">
        <v>48</v>
      </c>
      <c r="R3188" s="16" t="s">
        <v>49</v>
      </c>
      <c r="S3188" s="16" t="s">
        <v>36</v>
      </c>
      <c r="T3188" s="16" t="s">
        <v>65</v>
      </c>
      <c r="U3188" s="16" t="s">
        <v>2895</v>
      </c>
      <c r="V3188" s="16" t="s">
        <v>99</v>
      </c>
      <c r="W3188" s="16" t="s">
        <v>96</v>
      </c>
      <c r="X3188" s="34">
        <v>8500000</v>
      </c>
      <c r="Y3188" s="178" t="str">
        <f t="shared" si="641"/>
        <v>1</v>
      </c>
      <c r="Z3188" s="26">
        <f t="shared" si="640"/>
        <v>8500000</v>
      </c>
      <c r="AA3188" s="16">
        <v>5.6099999999999997E-2</v>
      </c>
      <c r="AB3188" s="35">
        <f t="shared" si="645"/>
        <v>476850</v>
      </c>
      <c r="AC3188" s="27">
        <f t="shared" si="646"/>
        <v>57222</v>
      </c>
      <c r="AD3188" s="187">
        <v>0.12</v>
      </c>
      <c r="AE3188" s="173">
        <f t="shared" si="647"/>
        <v>0</v>
      </c>
      <c r="AF3188" s="173" t="str">
        <f>IF(AND(COUNTIFS($J$18:J3188,J3188)=1,AE3188=1),1,"")</f>
        <v/>
      </c>
      <c r="AG3188" s="173" t="str">
        <f>IF(C3188="","",IF(AND(COUNTIFS($J$18:J3188,J3188)=1,C3188&lt;&gt;""),1,""))</f>
        <v/>
      </c>
      <c r="AH3188" s="173" t="str">
        <f>IF(G3188="","",IF(AND(COUNTIFS($J$18:J3188,J3188)=1,G3188&lt;&gt;""),1,""))</f>
        <v/>
      </c>
      <c r="AI3188" s="28">
        <f t="shared" si="648"/>
        <v>19475361.976991154</v>
      </c>
      <c r="AJ3188" s="28">
        <f t="shared" si="649"/>
        <v>2337043.4372389377</v>
      </c>
      <c r="AK3188" s="29">
        <f t="shared" si="650"/>
        <v>0.11999999999999995</v>
      </c>
      <c r="AL3188" s="25"/>
      <c r="AM3188" s="25"/>
      <c r="AN3188" s="25"/>
      <c r="AO3188" s="25"/>
      <c r="AP3188" s="45" t="str">
        <f t="shared" si="651"/>
        <v>20241</v>
      </c>
      <c r="AQ3188" s="45" t="str">
        <f t="shared" si="652"/>
        <v>20241JPY</v>
      </c>
    </row>
    <row r="3189" spans="1:43" s="15" customFormat="1">
      <c r="A3189" s="16" t="s">
        <v>42</v>
      </c>
      <c r="B3189" s="172">
        <v>2023</v>
      </c>
      <c r="C3189" s="172">
        <v>7</v>
      </c>
      <c r="D3189" s="57" t="str">
        <f t="shared" si="642"/>
        <v>Q2</v>
      </c>
      <c r="E3189" s="16" t="s">
        <v>42</v>
      </c>
      <c r="F3189" s="172">
        <v>2023</v>
      </c>
      <c r="G3189" s="172">
        <v>11</v>
      </c>
      <c r="H3189" s="175"/>
      <c r="I3189" s="57" t="str">
        <f t="shared" si="643"/>
        <v>Q3</v>
      </c>
      <c r="J3189" s="175" t="s">
        <v>2561</v>
      </c>
      <c r="K3189" s="175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44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78" t="str">
        <f>IF(W3189="RMB","1.13", "1")</f>
        <v>1</v>
      </c>
      <c r="Z3189" s="26">
        <f t="shared" si="640"/>
        <v>15000000</v>
      </c>
      <c r="AA3189" s="16">
        <v>5.3400000000000003E-2</v>
      </c>
      <c r="AB3189" s="35">
        <f t="shared" si="645"/>
        <v>801000</v>
      </c>
      <c r="AC3189" s="27">
        <f t="shared" si="646"/>
        <v>96120</v>
      </c>
      <c r="AD3189" s="174">
        <v>0.12</v>
      </c>
      <c r="AE3189" s="173">
        <f t="shared" si="647"/>
        <v>0</v>
      </c>
      <c r="AF3189" s="173" t="str">
        <f>IF(AND(COUNTIFS($J$18:J3189,J3189)=1,AE3189=1),1,"")</f>
        <v/>
      </c>
      <c r="AG3189" s="173" t="str">
        <f>IF(C3189="","",IF(AND(COUNTIFS($J$18:J3189,J3189)=1,C3189&lt;&gt;""),1,""))</f>
        <v/>
      </c>
      <c r="AH3189" s="173" t="str">
        <f>IF(G3189="","",IF(AND(COUNTIFS($J$18:J3189,J3189)=1,G3189&lt;&gt;""),1,""))</f>
        <v/>
      </c>
      <c r="AI3189" s="28">
        <f t="shared" si="648"/>
        <v>11730565.00042478</v>
      </c>
      <c r="AJ3189" s="28">
        <f t="shared" si="649"/>
        <v>1453465.2465810829</v>
      </c>
      <c r="AK3189" s="29">
        <f t="shared" si="650"/>
        <v>0.12390411259205766</v>
      </c>
      <c r="AL3189" s="25"/>
      <c r="AM3189" s="25"/>
      <c r="AN3189" s="25"/>
      <c r="AO3189" s="25"/>
      <c r="AP3189" s="45" t="str">
        <f t="shared" si="651"/>
        <v>202311</v>
      </c>
      <c r="AQ3189" s="45" t="str">
        <f t="shared" si="652"/>
        <v>202311JPY</v>
      </c>
    </row>
    <row r="3190" spans="1:43" s="15" customFormat="1">
      <c r="A3190" s="16" t="s">
        <v>42</v>
      </c>
      <c r="B3190" s="172">
        <v>2023</v>
      </c>
      <c r="C3190" s="172">
        <v>7</v>
      </c>
      <c r="D3190" s="57" t="str">
        <f t="shared" si="642"/>
        <v>Q2</v>
      </c>
      <c r="E3190" s="16" t="s">
        <v>171</v>
      </c>
      <c r="F3190" s="16" t="s">
        <v>171</v>
      </c>
      <c r="G3190" s="172" t="s">
        <v>171</v>
      </c>
      <c r="H3190" s="175"/>
      <c r="I3190" s="57" t="str">
        <f t="shared" si="643"/>
        <v>Cancel</v>
      </c>
      <c r="J3190" s="175" t="s">
        <v>2552</v>
      </c>
      <c r="K3190" s="175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44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78" t="str">
        <f>IF(W3190="RMB","1.13", "1")</f>
        <v>1</v>
      </c>
      <c r="Z3190" s="26">
        <f t="shared" si="640"/>
        <v>15000000</v>
      </c>
      <c r="AA3190" s="16">
        <v>5.4199999999999998E-2</v>
      </c>
      <c r="AB3190" s="35">
        <f t="shared" si="645"/>
        <v>813000</v>
      </c>
      <c r="AC3190" s="27">
        <f t="shared" si="646"/>
        <v>97560</v>
      </c>
      <c r="AD3190" s="174">
        <v>0.12</v>
      </c>
      <c r="AE3190" s="173">
        <f t="shared" si="647"/>
        <v>0</v>
      </c>
      <c r="AF3190" s="173" t="str">
        <f>IF(AND(COUNTIFS($J$18:J3190,J3190)=1,AE3190=1),1,"")</f>
        <v/>
      </c>
      <c r="AG3190" s="173" t="str">
        <f>IF(C3190="","",IF(AND(COUNTIFS($J$18:J3190,J3190)=1,C3190&lt;&gt;""),1,""))</f>
        <v/>
      </c>
      <c r="AH3190" s="173" t="str">
        <f>IF(G3190="","",IF(AND(COUNTIFS($J$18:J3190,J3190)=1,G3190&lt;&gt;""),1,""))</f>
        <v/>
      </c>
      <c r="AI3190" s="28">
        <f t="shared" si="648"/>
        <v>468573419.10712183</v>
      </c>
      <c r="AJ3190" s="28">
        <f t="shared" si="649"/>
        <v>55829466.862621114</v>
      </c>
      <c r="AK3190" s="29">
        <f t="shared" si="650"/>
        <v>0.11914774629983395</v>
      </c>
      <c r="AL3190" s="25"/>
      <c r="AM3190" s="25"/>
      <c r="AN3190" s="25"/>
      <c r="AO3190" s="25"/>
      <c r="AP3190" s="45" t="str">
        <f t="shared" si="651"/>
        <v>CancelCancel</v>
      </c>
      <c r="AQ3190" s="45" t="str">
        <f t="shared" si="652"/>
        <v>CancelCancelJPY</v>
      </c>
    </row>
    <row r="3191" spans="1:43" s="15" customFormat="1">
      <c r="A3191" s="16" t="s">
        <v>42</v>
      </c>
      <c r="B3191" s="172">
        <v>2023</v>
      </c>
      <c r="C3191" s="172">
        <v>7</v>
      </c>
      <c r="D3191" s="57" t="str">
        <f t="shared" si="642"/>
        <v>Q2</v>
      </c>
      <c r="E3191" s="16" t="s">
        <v>171</v>
      </c>
      <c r="F3191" s="16" t="s">
        <v>171</v>
      </c>
      <c r="G3191" s="172" t="s">
        <v>171</v>
      </c>
      <c r="H3191" s="175"/>
      <c r="I3191" s="57" t="str">
        <f t="shared" si="643"/>
        <v>Cancel</v>
      </c>
      <c r="J3191" s="175" t="s">
        <v>2552</v>
      </c>
      <c r="K3191" s="175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44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78" t="str">
        <f>IF(W3191="RMB","1.13", "1")</f>
        <v>1</v>
      </c>
      <c r="Z3191" s="26">
        <f t="shared" si="640"/>
        <v>15000000</v>
      </c>
      <c r="AA3191" s="16">
        <v>5.4199999999999998E-2</v>
      </c>
      <c r="AB3191" s="35">
        <f t="shared" si="645"/>
        <v>813000</v>
      </c>
      <c r="AC3191" s="27">
        <f t="shared" si="646"/>
        <v>97560</v>
      </c>
      <c r="AD3191" s="174">
        <v>0.12</v>
      </c>
      <c r="AE3191" s="173">
        <f t="shared" si="647"/>
        <v>0</v>
      </c>
      <c r="AF3191" s="173" t="str">
        <f>IF(AND(COUNTIFS($J$18:J3191,J3191)=1,AE3191=1),1,"")</f>
        <v/>
      </c>
      <c r="AG3191" s="173" t="str">
        <f>IF(C3191="","",IF(AND(COUNTIFS($J$18:J3191,J3191)=1,C3191&lt;&gt;""),1,""))</f>
        <v/>
      </c>
      <c r="AH3191" s="173" t="str">
        <f>IF(G3191="","",IF(AND(COUNTIFS($J$18:J3191,J3191)=1,G3191&lt;&gt;""),1,""))</f>
        <v/>
      </c>
      <c r="AI3191" s="28">
        <f t="shared" si="648"/>
        <v>468573419.10712183</v>
      </c>
      <c r="AJ3191" s="28">
        <f t="shared" si="649"/>
        <v>55829466.862621114</v>
      </c>
      <c r="AK3191" s="29">
        <f t="shared" si="650"/>
        <v>0.11914774629983395</v>
      </c>
      <c r="AL3191" s="25"/>
      <c r="AM3191" s="25"/>
      <c r="AN3191" s="25"/>
      <c r="AO3191" s="25"/>
      <c r="AP3191" s="45" t="str">
        <f t="shared" si="651"/>
        <v>CancelCancel</v>
      </c>
      <c r="AQ3191" s="45" t="str">
        <f t="shared" si="652"/>
        <v>CancelCancelJPY</v>
      </c>
    </row>
    <row r="3192" spans="1:43" s="15" customFormat="1">
      <c r="A3192" s="16" t="s">
        <v>35</v>
      </c>
      <c r="B3192" s="172">
        <v>2021</v>
      </c>
      <c r="C3192" s="172">
        <v>2</v>
      </c>
      <c r="D3192" s="57" t="str">
        <f t="shared" si="642"/>
        <v>Q4</v>
      </c>
      <c r="E3192" s="172" t="s">
        <v>2521</v>
      </c>
      <c r="F3192" s="172" t="s">
        <v>2529</v>
      </c>
      <c r="G3192" s="172" t="s">
        <v>2529</v>
      </c>
      <c r="H3192" s="175"/>
      <c r="I3192" s="57" t="str">
        <f t="shared" si="643"/>
        <v>TBA</v>
      </c>
      <c r="J3192" s="175" t="s">
        <v>3023</v>
      </c>
      <c r="K3192" s="175" t="s">
        <v>3024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44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78" t="str">
        <f>IF(W3192="RMB","1.13", "1")</f>
        <v>1</v>
      </c>
      <c r="Z3192" s="26">
        <f t="shared" si="640"/>
        <v>8900000</v>
      </c>
      <c r="AA3192" s="16">
        <v>5.4199999999999998E-2</v>
      </c>
      <c r="AB3192" s="35">
        <f t="shared" si="645"/>
        <v>482380</v>
      </c>
      <c r="AC3192" s="27">
        <f t="shared" si="646"/>
        <v>57885.599999999999</v>
      </c>
      <c r="AD3192" s="174">
        <v>0.12</v>
      </c>
      <c r="AE3192" s="173">
        <f t="shared" si="647"/>
        <v>1</v>
      </c>
      <c r="AF3192" s="173">
        <f>IF(AND(COUNTIFS($J$18:J3192,J3192)=1,AE3192=1),1,"")</f>
        <v>1</v>
      </c>
      <c r="AG3192" s="173">
        <f>IF(C3192="","",IF(AND(COUNTIFS($J$18:J3192,J3192)=1,C3192&lt;&gt;""),1,""))</f>
        <v>1</v>
      </c>
      <c r="AH3192" s="173">
        <f>IF(G3192="","",IF(AND(COUNTIFS($J$18:J3192,J3192)=1,G3192&lt;&gt;""),1,""))</f>
        <v>1</v>
      </c>
      <c r="AI3192" s="28">
        <f t="shared" si="648"/>
        <v>36227046.48495575</v>
      </c>
      <c r="AJ3192" s="28">
        <f t="shared" si="649"/>
        <v>4278120.4631946906</v>
      </c>
      <c r="AK3192" s="29">
        <f t="shared" si="650"/>
        <v>0.11809189206112329</v>
      </c>
      <c r="AL3192" s="25"/>
      <c r="AM3192" s="25"/>
      <c r="AN3192" s="25"/>
      <c r="AO3192" s="25"/>
      <c r="AP3192" s="45" t="str">
        <f t="shared" si="651"/>
        <v>TBATBA</v>
      </c>
      <c r="AQ3192" s="45" t="str">
        <f t="shared" si="652"/>
        <v>TBATBAJPY</v>
      </c>
    </row>
    <row r="3193" spans="1:43" s="15" customFormat="1">
      <c r="A3193" s="177" t="s">
        <v>41</v>
      </c>
      <c r="B3193" s="172"/>
      <c r="C3193" s="172" t="s">
        <v>171</v>
      </c>
      <c r="D3193" s="57" t="str">
        <f t="shared" si="642"/>
        <v/>
      </c>
      <c r="E3193" s="16" t="s">
        <v>171</v>
      </c>
      <c r="F3193" s="16" t="s">
        <v>171</v>
      </c>
      <c r="G3193" s="172" t="s">
        <v>171</v>
      </c>
      <c r="H3193" s="175"/>
      <c r="I3193" s="57" t="str">
        <f t="shared" si="643"/>
        <v>Cancel</v>
      </c>
      <c r="J3193" s="175" t="s">
        <v>171</v>
      </c>
      <c r="K3193" s="175" t="s">
        <v>2546</v>
      </c>
      <c r="L3193" s="25" t="s">
        <v>2544</v>
      </c>
      <c r="M3193" s="16" t="s">
        <v>2545</v>
      </c>
      <c r="N3193" s="16">
        <v>1</v>
      </c>
      <c r="O3193" s="16"/>
      <c r="P3193" s="57" t="str">
        <f t="shared" si="644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78" t="str">
        <f>IF(W3193="","",IF(W3193="RMB","1.13", "1"))</f>
        <v>1.13</v>
      </c>
      <c r="Z3193" s="26">
        <f t="shared" si="640"/>
        <v>1200000</v>
      </c>
      <c r="AA3193" s="16">
        <v>1.08</v>
      </c>
      <c r="AB3193" s="35">
        <f t="shared" si="645"/>
        <v>1146902.6548672568</v>
      </c>
      <c r="AC3193" s="27">
        <f t="shared" si="646"/>
        <v>137628.3185840708</v>
      </c>
      <c r="AD3193" s="174">
        <v>0.12</v>
      </c>
      <c r="AE3193" s="173">
        <f t="shared" si="647"/>
        <v>0</v>
      </c>
      <c r="AF3193" s="173" t="str">
        <f>IF(AND(COUNTIFS($J$18:J3193,J3193)=1,AE3193=1),1,"")</f>
        <v/>
      </c>
      <c r="AG3193" s="173">
        <f>IF(C3193="","",IF(AND(COUNTIFS($J$18:J3193,J3193)=1,C3193&lt;&gt;""),1,""))</f>
        <v>1</v>
      </c>
      <c r="AH3193" s="173">
        <f>IF(G3193="","",IF(AND(COUNTIFS($J$18:J3193,J3193)=1,G3193&lt;&gt;""),1,""))</f>
        <v>1</v>
      </c>
      <c r="AI3193" s="28">
        <f t="shared" si="648"/>
        <v>468573419.10712183</v>
      </c>
      <c r="AJ3193" s="28">
        <f t="shared" si="649"/>
        <v>55829466.862621114</v>
      </c>
      <c r="AK3193" s="29">
        <f t="shared" si="650"/>
        <v>0.11914774629983395</v>
      </c>
      <c r="AL3193" s="25"/>
      <c r="AM3193" s="25"/>
      <c r="AN3193" s="25"/>
      <c r="AO3193" s="25"/>
      <c r="AP3193" s="45" t="str">
        <f t="shared" si="651"/>
        <v>CancelCancel</v>
      </c>
      <c r="AQ3193" s="45" t="str">
        <f t="shared" si="652"/>
        <v>CancelCancelRMB</v>
      </c>
    </row>
    <row r="3194" spans="1:43" s="15" customFormat="1">
      <c r="A3194" s="177" t="s">
        <v>42</v>
      </c>
      <c r="B3194" s="172"/>
      <c r="C3194" s="172" t="s">
        <v>171</v>
      </c>
      <c r="D3194" s="57" t="str">
        <f t="shared" si="642"/>
        <v/>
      </c>
      <c r="E3194" s="16" t="s">
        <v>171</v>
      </c>
      <c r="F3194" s="16" t="s">
        <v>171</v>
      </c>
      <c r="G3194" s="172" t="s">
        <v>171</v>
      </c>
      <c r="H3194" s="175"/>
      <c r="I3194" s="57" t="str">
        <f t="shared" si="643"/>
        <v>Cancel</v>
      </c>
      <c r="J3194" s="175" t="s">
        <v>3025</v>
      </c>
      <c r="K3194" s="175" t="s">
        <v>3026</v>
      </c>
      <c r="L3194" s="25" t="s">
        <v>3027</v>
      </c>
      <c r="M3194" s="16" t="s">
        <v>2545</v>
      </c>
      <c r="N3194" s="16">
        <v>1</v>
      </c>
      <c r="O3194" s="16"/>
      <c r="P3194" s="57" t="str">
        <f t="shared" si="644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78" t="str">
        <f>IF(W3194="","",IF(W3194="RMB","1.13", "1"))</f>
        <v>1</v>
      </c>
      <c r="Z3194" s="26">
        <f t="shared" si="640"/>
        <v>76000</v>
      </c>
      <c r="AA3194" s="16">
        <v>7.8</v>
      </c>
      <c r="AB3194" s="35">
        <f t="shared" si="645"/>
        <v>592800</v>
      </c>
      <c r="AC3194" s="27">
        <f t="shared" si="646"/>
        <v>71136</v>
      </c>
      <c r="AD3194" s="174">
        <v>0.12</v>
      </c>
      <c r="AE3194" s="173">
        <f t="shared" si="647"/>
        <v>0</v>
      </c>
      <c r="AF3194" s="173" t="str">
        <f>IF(AND(COUNTIFS($J$18:J3194,J3194)=1,AE3194=1),1,"")</f>
        <v/>
      </c>
      <c r="AG3194" s="173">
        <f>IF(C3194="","",IF(AND(COUNTIFS($J$18:J3194,J3194)=1,C3194&lt;&gt;""),1,""))</f>
        <v>1</v>
      </c>
      <c r="AH3194" s="173">
        <f>IF(G3194="","",IF(AND(COUNTIFS($J$18:J3194,J3194)=1,G3194&lt;&gt;""),1,""))</f>
        <v>1</v>
      </c>
      <c r="AI3194" s="28">
        <f t="shared" si="648"/>
        <v>468573419.10712183</v>
      </c>
      <c r="AJ3194" s="28">
        <f t="shared" si="649"/>
        <v>55829466.862621114</v>
      </c>
      <c r="AK3194" s="29">
        <f t="shared" si="650"/>
        <v>0.11914774629983395</v>
      </c>
      <c r="AL3194" s="25"/>
      <c r="AM3194" s="25"/>
      <c r="AN3194" s="25"/>
      <c r="AO3194" s="25"/>
      <c r="AP3194" s="45" t="str">
        <f t="shared" si="651"/>
        <v>CancelCancel</v>
      </c>
      <c r="AQ3194" s="45" t="str">
        <f t="shared" si="652"/>
        <v>CancelCancelUSD</v>
      </c>
    </row>
    <row r="3195" spans="1:43" s="15" customFormat="1">
      <c r="A3195" s="16" t="s">
        <v>35</v>
      </c>
      <c r="B3195" s="172">
        <v>2021</v>
      </c>
      <c r="C3195" s="172">
        <v>2</v>
      </c>
      <c r="D3195" s="57" t="str">
        <f t="shared" si="642"/>
        <v>Q4</v>
      </c>
      <c r="E3195" s="172" t="s">
        <v>2521</v>
      </c>
      <c r="F3195" s="172" t="s">
        <v>2529</v>
      </c>
      <c r="G3195" s="172" t="s">
        <v>2529</v>
      </c>
      <c r="H3195" s="175"/>
      <c r="I3195" s="57" t="str">
        <f t="shared" si="643"/>
        <v>TBA</v>
      </c>
      <c r="J3195" s="175" t="s">
        <v>3023</v>
      </c>
      <c r="K3195" s="175" t="s">
        <v>3024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44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78" t="str">
        <f>IF(W3195="RMB","1.13", "1")</f>
        <v>1</v>
      </c>
      <c r="Z3195" s="26">
        <f t="shared" si="640"/>
        <v>11500000</v>
      </c>
      <c r="AA3195" s="16">
        <v>5.4199999999999998E-2</v>
      </c>
      <c r="AB3195" s="35">
        <f t="shared" si="645"/>
        <v>623300</v>
      </c>
      <c r="AC3195" s="27">
        <f t="shared" si="646"/>
        <v>74796</v>
      </c>
      <c r="AD3195" s="174">
        <v>0.12</v>
      </c>
      <c r="AE3195" s="173">
        <f t="shared" si="647"/>
        <v>1</v>
      </c>
      <c r="AF3195" s="173" t="str">
        <f>IF(AND(COUNTIFS($J$18:J3195,J3195)=1,AE3195=1),1,"")</f>
        <v/>
      </c>
      <c r="AG3195" s="173" t="str">
        <f>IF(C3195="","",IF(AND(COUNTIFS($J$18:J3195,J3195)=1,C3195&lt;&gt;""),1,""))</f>
        <v/>
      </c>
      <c r="AH3195" s="173" t="str">
        <f>IF(G3195="","",IF(AND(COUNTIFS($J$18:J3195,J3195)=1,G3195&lt;&gt;""),1,""))</f>
        <v/>
      </c>
      <c r="AI3195" s="28">
        <f t="shared" si="648"/>
        <v>36227046.48495575</v>
      </c>
      <c r="AJ3195" s="28">
        <f t="shared" si="649"/>
        <v>4278120.4631946906</v>
      </c>
      <c r="AK3195" s="29">
        <f t="shared" si="650"/>
        <v>0.11809189206112329</v>
      </c>
      <c r="AL3195" s="25"/>
      <c r="AM3195" s="25"/>
      <c r="AN3195" s="25"/>
      <c r="AO3195" s="25"/>
      <c r="AP3195" s="45" t="str">
        <f t="shared" si="651"/>
        <v>TBATBA</v>
      </c>
      <c r="AQ3195" s="45" t="str">
        <f t="shared" si="652"/>
        <v>TBATBAJPY</v>
      </c>
    </row>
    <row r="3196" spans="1:43" s="15" customFormat="1">
      <c r="A3196" s="16" t="s">
        <v>40</v>
      </c>
      <c r="B3196" s="172">
        <v>2021</v>
      </c>
      <c r="C3196" s="172">
        <v>12</v>
      </c>
      <c r="D3196" s="57" t="str">
        <f t="shared" si="642"/>
        <v>Q3</v>
      </c>
      <c r="E3196" s="16" t="s">
        <v>171</v>
      </c>
      <c r="F3196" s="172" t="s">
        <v>171</v>
      </c>
      <c r="G3196" s="172" t="s">
        <v>171</v>
      </c>
      <c r="H3196" s="175"/>
      <c r="I3196" s="57" t="str">
        <f t="shared" si="643"/>
        <v>Cancel</v>
      </c>
      <c r="J3196" s="175" t="s">
        <v>3028</v>
      </c>
      <c r="K3196" s="175" t="s">
        <v>1910</v>
      </c>
      <c r="L3196" s="25" t="s">
        <v>2563</v>
      </c>
      <c r="M3196" s="16" t="s">
        <v>47</v>
      </c>
      <c r="N3196" s="16">
        <v>1</v>
      </c>
      <c r="O3196" s="16"/>
      <c r="P3196" s="57" t="str">
        <f t="shared" si="644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78" t="str">
        <f>IF(W3196="","",IF(W3196="RMB","1.13", "1"))</f>
        <v>1</v>
      </c>
      <c r="Z3196" s="26">
        <f t="shared" si="640"/>
        <v>10600000</v>
      </c>
      <c r="AA3196" s="16">
        <v>5.3400000000000003E-2</v>
      </c>
      <c r="AB3196" s="35">
        <f t="shared" si="645"/>
        <v>566040</v>
      </c>
      <c r="AC3196" s="27">
        <f t="shared" si="646"/>
        <v>109981.572</v>
      </c>
      <c r="AD3196" s="174">
        <v>0.1943</v>
      </c>
      <c r="AE3196" s="173">
        <f t="shared" si="647"/>
        <v>1</v>
      </c>
      <c r="AF3196" s="173">
        <f>IF(AND(COUNTIFS($J$18:J3196,J3196)=1,AE3196=1),1,"")</f>
        <v>1</v>
      </c>
      <c r="AG3196" s="173">
        <f>IF(C3196="","",IF(AND(COUNTIFS($J$18:J3196,J3196)=1,C3196&lt;&gt;""),1,""))</f>
        <v>1</v>
      </c>
      <c r="AH3196" s="173">
        <f>IF(G3196="","",IF(AND(COUNTIFS($J$18:J3196,J3196)=1,G3196&lt;&gt;""),1,""))</f>
        <v>1</v>
      </c>
      <c r="AI3196" s="28">
        <f t="shared" si="648"/>
        <v>468573419.10712183</v>
      </c>
      <c r="AJ3196" s="28">
        <f t="shared" si="649"/>
        <v>55829466.862621114</v>
      </c>
      <c r="AK3196" s="29">
        <f t="shared" si="650"/>
        <v>0.11914774629983395</v>
      </c>
      <c r="AL3196" s="25"/>
      <c r="AM3196" s="25"/>
      <c r="AN3196" s="25"/>
      <c r="AO3196" s="25"/>
      <c r="AP3196" s="45" t="str">
        <f t="shared" si="651"/>
        <v>CancelCancel</v>
      </c>
      <c r="AQ3196" s="45" t="str">
        <f t="shared" si="652"/>
        <v>CancelCancelJPY</v>
      </c>
    </row>
    <row r="3197" spans="1:43" s="15" customFormat="1">
      <c r="A3197" s="16" t="s">
        <v>42</v>
      </c>
      <c r="B3197" s="172">
        <v>2023</v>
      </c>
      <c r="C3197" s="172">
        <v>8</v>
      </c>
      <c r="D3197" s="57" t="str">
        <f t="shared" si="642"/>
        <v>Q2</v>
      </c>
      <c r="E3197" s="16" t="s">
        <v>171</v>
      </c>
      <c r="F3197" s="16" t="s">
        <v>171</v>
      </c>
      <c r="G3197" s="172" t="s">
        <v>171</v>
      </c>
      <c r="H3197" s="175"/>
      <c r="I3197" s="57" t="str">
        <f t="shared" si="643"/>
        <v>Cancel</v>
      </c>
      <c r="J3197" s="175" t="s">
        <v>2564</v>
      </c>
      <c r="K3197" s="175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44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78" t="str">
        <f t="shared" ref="Y3197:Y3206" si="653">IF(W3197="RMB","1.13", "1")</f>
        <v>1</v>
      </c>
      <c r="Z3197" s="26">
        <f t="shared" si="640"/>
        <v>11250000</v>
      </c>
      <c r="AA3197" s="16">
        <v>5.4199999999999998E-2</v>
      </c>
      <c r="AB3197" s="35">
        <f t="shared" si="645"/>
        <v>609750</v>
      </c>
      <c r="AC3197" s="27">
        <f t="shared" si="646"/>
        <v>73170</v>
      </c>
      <c r="AD3197" s="174">
        <v>0.12</v>
      </c>
      <c r="AE3197" s="173">
        <f t="shared" si="647"/>
        <v>0</v>
      </c>
      <c r="AF3197" s="173" t="str">
        <f>IF(AND(COUNTIFS($J$18:J3197,J3197)=1,AE3197=1),1,"")</f>
        <v/>
      </c>
      <c r="AG3197" s="173" t="str">
        <f>IF(C3197="","",IF(AND(COUNTIFS($J$18:J3197,J3197)=1,C3197&lt;&gt;""),1,""))</f>
        <v/>
      </c>
      <c r="AH3197" s="173" t="str">
        <f>IF(G3197="","",IF(AND(COUNTIFS($J$18:J3197,J3197)=1,G3197&lt;&gt;""),1,""))</f>
        <v/>
      </c>
      <c r="AI3197" s="28">
        <f t="shared" si="648"/>
        <v>468573419.10712183</v>
      </c>
      <c r="AJ3197" s="28">
        <f t="shared" si="649"/>
        <v>55829466.862621114</v>
      </c>
      <c r="AK3197" s="29">
        <f t="shared" si="650"/>
        <v>0.11914774629983395</v>
      </c>
      <c r="AL3197" s="25"/>
      <c r="AM3197" s="25"/>
      <c r="AN3197" s="25"/>
      <c r="AO3197" s="25"/>
      <c r="AP3197" s="45" t="str">
        <f t="shared" si="651"/>
        <v>CancelCancel</v>
      </c>
      <c r="AQ3197" s="45" t="str">
        <f t="shared" si="652"/>
        <v>CancelCancelJPY</v>
      </c>
    </row>
    <row r="3198" spans="1:43" s="15" customFormat="1">
      <c r="A3198" s="16" t="s">
        <v>42</v>
      </c>
      <c r="B3198" s="172">
        <v>2023</v>
      </c>
      <c r="C3198" s="172">
        <v>8</v>
      </c>
      <c r="D3198" s="57" t="str">
        <f t="shared" si="642"/>
        <v>Q2</v>
      </c>
      <c r="E3198" s="16" t="s">
        <v>171</v>
      </c>
      <c r="F3198" s="16" t="s">
        <v>171</v>
      </c>
      <c r="G3198" s="172" t="s">
        <v>171</v>
      </c>
      <c r="H3198" s="175"/>
      <c r="I3198" s="57" t="str">
        <f t="shared" si="643"/>
        <v>Cancel</v>
      </c>
      <c r="J3198" s="175" t="s">
        <v>2564</v>
      </c>
      <c r="K3198" s="175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44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78" t="str">
        <f t="shared" si="653"/>
        <v>1</v>
      </c>
      <c r="Z3198" s="26">
        <f t="shared" si="640"/>
        <v>11250000</v>
      </c>
      <c r="AA3198" s="16">
        <v>5.4199999999999998E-2</v>
      </c>
      <c r="AB3198" s="35">
        <f t="shared" si="645"/>
        <v>609750</v>
      </c>
      <c r="AC3198" s="27">
        <f t="shared" si="646"/>
        <v>73170</v>
      </c>
      <c r="AD3198" s="174">
        <v>0.12</v>
      </c>
      <c r="AE3198" s="173">
        <f t="shared" si="647"/>
        <v>0</v>
      </c>
      <c r="AF3198" s="173" t="str">
        <f>IF(AND(COUNTIFS($J$18:J3198,J3198)=1,AE3198=1),1,"")</f>
        <v/>
      </c>
      <c r="AG3198" s="173" t="str">
        <f>IF(C3198="","",IF(AND(COUNTIFS($J$18:J3198,J3198)=1,C3198&lt;&gt;""),1,""))</f>
        <v/>
      </c>
      <c r="AH3198" s="173" t="str">
        <f>IF(G3198="","",IF(AND(COUNTIFS($J$18:J3198,J3198)=1,G3198&lt;&gt;""),1,""))</f>
        <v/>
      </c>
      <c r="AI3198" s="28">
        <f t="shared" si="648"/>
        <v>468573419.10712183</v>
      </c>
      <c r="AJ3198" s="28">
        <f t="shared" si="649"/>
        <v>55829466.862621114</v>
      </c>
      <c r="AK3198" s="29">
        <f t="shared" si="650"/>
        <v>0.11914774629983395</v>
      </c>
      <c r="AL3198" s="25"/>
      <c r="AM3198" s="25"/>
      <c r="AN3198" s="25"/>
      <c r="AO3198" s="25"/>
      <c r="AP3198" s="45" t="str">
        <f t="shared" si="651"/>
        <v>CancelCancel</v>
      </c>
      <c r="AQ3198" s="45" t="str">
        <f t="shared" si="652"/>
        <v>CancelCancelJPY</v>
      </c>
    </row>
    <row r="3199" spans="1:43" s="15" customFormat="1">
      <c r="A3199" s="16" t="s">
        <v>42</v>
      </c>
      <c r="B3199" s="172">
        <v>2023</v>
      </c>
      <c r="C3199" s="172">
        <v>8</v>
      </c>
      <c r="D3199" s="57" t="str">
        <f t="shared" si="642"/>
        <v>Q2</v>
      </c>
      <c r="E3199" s="16" t="s">
        <v>171</v>
      </c>
      <c r="F3199" s="16" t="s">
        <v>171</v>
      </c>
      <c r="G3199" s="172" t="s">
        <v>171</v>
      </c>
      <c r="H3199" s="175"/>
      <c r="I3199" s="57" t="str">
        <f t="shared" si="643"/>
        <v>Cancel</v>
      </c>
      <c r="J3199" s="175" t="s">
        <v>2564</v>
      </c>
      <c r="K3199" s="175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44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78" t="str">
        <f t="shared" si="653"/>
        <v>1</v>
      </c>
      <c r="Z3199" s="26">
        <f t="shared" si="640"/>
        <v>11250000</v>
      </c>
      <c r="AA3199" s="16">
        <v>5.4199999999999998E-2</v>
      </c>
      <c r="AB3199" s="35">
        <f t="shared" si="645"/>
        <v>609750</v>
      </c>
      <c r="AC3199" s="27">
        <f t="shared" si="646"/>
        <v>73170</v>
      </c>
      <c r="AD3199" s="174">
        <v>0.12</v>
      </c>
      <c r="AE3199" s="173">
        <f t="shared" si="647"/>
        <v>0</v>
      </c>
      <c r="AF3199" s="173" t="str">
        <f>IF(AND(COUNTIFS($J$18:J3199,J3199)=1,AE3199=1),1,"")</f>
        <v/>
      </c>
      <c r="AG3199" s="173" t="str">
        <f>IF(C3199="","",IF(AND(COUNTIFS($J$18:J3199,J3199)=1,C3199&lt;&gt;""),1,""))</f>
        <v/>
      </c>
      <c r="AH3199" s="173" t="str">
        <f>IF(G3199="","",IF(AND(COUNTIFS($J$18:J3199,J3199)=1,G3199&lt;&gt;""),1,""))</f>
        <v/>
      </c>
      <c r="AI3199" s="28">
        <f t="shared" si="648"/>
        <v>468573419.10712183</v>
      </c>
      <c r="AJ3199" s="28">
        <f t="shared" si="649"/>
        <v>55829466.862621114</v>
      </c>
      <c r="AK3199" s="29">
        <f t="shared" si="650"/>
        <v>0.11914774629983395</v>
      </c>
      <c r="AL3199" s="25"/>
      <c r="AM3199" s="25"/>
      <c r="AN3199" s="25"/>
      <c r="AO3199" s="25"/>
      <c r="AP3199" s="45" t="str">
        <f t="shared" si="651"/>
        <v>CancelCancel</v>
      </c>
      <c r="AQ3199" s="45" t="str">
        <f t="shared" si="652"/>
        <v>CancelCancelJPY</v>
      </c>
    </row>
    <row r="3200" spans="1:43" s="15" customFormat="1">
      <c r="A3200" s="16" t="s">
        <v>42</v>
      </c>
      <c r="B3200" s="172">
        <v>2023</v>
      </c>
      <c r="C3200" s="172">
        <v>8</v>
      </c>
      <c r="D3200" s="57" t="str">
        <f t="shared" si="642"/>
        <v>Q2</v>
      </c>
      <c r="E3200" s="16" t="s">
        <v>171</v>
      </c>
      <c r="F3200" s="16" t="s">
        <v>171</v>
      </c>
      <c r="G3200" s="172" t="s">
        <v>171</v>
      </c>
      <c r="H3200" s="175"/>
      <c r="I3200" s="57" t="str">
        <f t="shared" si="643"/>
        <v>Cancel</v>
      </c>
      <c r="J3200" s="175" t="s">
        <v>2564</v>
      </c>
      <c r="K3200" s="175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44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78" t="str">
        <f t="shared" si="653"/>
        <v>1</v>
      </c>
      <c r="Z3200" s="26">
        <f t="shared" si="640"/>
        <v>11250000</v>
      </c>
      <c r="AA3200" s="16">
        <v>5.4199999999999998E-2</v>
      </c>
      <c r="AB3200" s="35">
        <f t="shared" si="645"/>
        <v>609750</v>
      </c>
      <c r="AC3200" s="27">
        <f t="shared" si="646"/>
        <v>73170</v>
      </c>
      <c r="AD3200" s="174">
        <v>0.12</v>
      </c>
      <c r="AE3200" s="173">
        <f t="shared" si="647"/>
        <v>0</v>
      </c>
      <c r="AF3200" s="173" t="str">
        <f>IF(AND(COUNTIFS($J$18:J3200,J3200)=1,AE3200=1),1,"")</f>
        <v/>
      </c>
      <c r="AG3200" s="173" t="str">
        <f>IF(C3200="","",IF(AND(COUNTIFS($J$18:J3200,J3200)=1,C3200&lt;&gt;""),1,""))</f>
        <v/>
      </c>
      <c r="AH3200" s="173" t="str">
        <f>IF(G3200="","",IF(AND(COUNTIFS($J$18:J3200,J3200)=1,G3200&lt;&gt;""),1,""))</f>
        <v/>
      </c>
      <c r="AI3200" s="28">
        <f t="shared" si="648"/>
        <v>468573419.10712183</v>
      </c>
      <c r="AJ3200" s="28">
        <f t="shared" si="649"/>
        <v>55829466.862621114</v>
      </c>
      <c r="AK3200" s="29">
        <f t="shared" si="650"/>
        <v>0.11914774629983395</v>
      </c>
      <c r="AL3200" s="25"/>
      <c r="AM3200" s="25"/>
      <c r="AN3200" s="25"/>
      <c r="AO3200" s="25"/>
      <c r="AP3200" s="45" t="str">
        <f t="shared" si="651"/>
        <v>CancelCancel</v>
      </c>
      <c r="AQ3200" s="45" t="str">
        <f t="shared" si="652"/>
        <v>CancelCancelJPY</v>
      </c>
    </row>
    <row r="3201" spans="1:43" s="15" customFormat="1">
      <c r="A3201" s="16" t="s">
        <v>42</v>
      </c>
      <c r="B3201" s="172">
        <v>2023</v>
      </c>
      <c r="C3201" s="172">
        <v>9</v>
      </c>
      <c r="D3201" s="57" t="str">
        <f t="shared" si="642"/>
        <v>Q2</v>
      </c>
      <c r="E3201" s="16" t="s">
        <v>171</v>
      </c>
      <c r="F3201" s="16" t="s">
        <v>171</v>
      </c>
      <c r="G3201" s="172" t="s">
        <v>171</v>
      </c>
      <c r="H3201" s="175"/>
      <c r="I3201" s="57" t="str">
        <f t="shared" si="643"/>
        <v>Cancel</v>
      </c>
      <c r="J3201" s="175" t="s">
        <v>3029</v>
      </c>
      <c r="K3201" s="175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44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78" t="str">
        <f t="shared" si="653"/>
        <v>1</v>
      </c>
      <c r="Z3201" s="26">
        <f t="shared" si="640"/>
        <v>17000000</v>
      </c>
      <c r="AA3201" s="16">
        <v>5.4199999999999998E-2</v>
      </c>
      <c r="AB3201" s="35">
        <f t="shared" si="645"/>
        <v>921400</v>
      </c>
      <c r="AC3201" s="27">
        <f t="shared" si="646"/>
        <v>110568</v>
      </c>
      <c r="AD3201" s="174">
        <v>0.12</v>
      </c>
      <c r="AE3201" s="173">
        <f t="shared" si="647"/>
        <v>0</v>
      </c>
      <c r="AF3201" s="173" t="str">
        <f>IF(AND(COUNTIFS($J$18:J3201,J3201)=1,AE3201=1),1,"")</f>
        <v/>
      </c>
      <c r="AG3201" s="173">
        <f>IF(C3201="","",IF(AND(COUNTIFS($J$18:J3201,J3201)=1,C3201&lt;&gt;""),1,""))</f>
        <v>1</v>
      </c>
      <c r="AH3201" s="173">
        <f>IF(G3201="","",IF(AND(COUNTIFS($J$18:J3201,J3201)=1,G3201&lt;&gt;""),1,""))</f>
        <v>1</v>
      </c>
      <c r="AI3201" s="28">
        <f t="shared" si="648"/>
        <v>468573419.10712183</v>
      </c>
      <c r="AJ3201" s="28">
        <f t="shared" si="649"/>
        <v>55829466.862621114</v>
      </c>
      <c r="AK3201" s="29">
        <f t="shared" si="650"/>
        <v>0.11914774629983395</v>
      </c>
      <c r="AL3201" s="25"/>
      <c r="AM3201" s="25"/>
      <c r="AN3201" s="25"/>
      <c r="AO3201" s="25"/>
      <c r="AP3201" s="45" t="str">
        <f t="shared" si="651"/>
        <v>CancelCancel</v>
      </c>
      <c r="AQ3201" s="45" t="str">
        <f t="shared" si="652"/>
        <v>CancelCancelJPY</v>
      </c>
    </row>
    <row r="3202" spans="1:43" s="15" customFormat="1">
      <c r="A3202" s="16" t="s">
        <v>42</v>
      </c>
      <c r="B3202" s="172">
        <v>2023</v>
      </c>
      <c r="C3202" s="172">
        <v>9</v>
      </c>
      <c r="D3202" s="57" t="str">
        <f t="shared" si="642"/>
        <v>Q2</v>
      </c>
      <c r="E3202" s="16" t="s">
        <v>171</v>
      </c>
      <c r="F3202" s="16" t="s">
        <v>171</v>
      </c>
      <c r="G3202" s="172" t="s">
        <v>171</v>
      </c>
      <c r="H3202" s="175"/>
      <c r="I3202" s="57" t="str">
        <f t="shared" si="643"/>
        <v>Cancel</v>
      </c>
      <c r="J3202" s="175" t="s">
        <v>3029</v>
      </c>
      <c r="K3202" s="175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si="644"/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78" t="str">
        <f t="shared" si="653"/>
        <v>1</v>
      </c>
      <c r="Z3202" s="26">
        <f t="shared" si="640"/>
        <v>8993000</v>
      </c>
      <c r="AA3202" s="16">
        <v>5.4199999999999998E-2</v>
      </c>
      <c r="AB3202" s="35">
        <f t="shared" si="645"/>
        <v>487420.6</v>
      </c>
      <c r="AC3202" s="27">
        <f t="shared" si="646"/>
        <v>58490.471999999994</v>
      </c>
      <c r="AD3202" s="174">
        <v>0.12</v>
      </c>
      <c r="AE3202" s="173">
        <f t="shared" si="647"/>
        <v>0</v>
      </c>
      <c r="AF3202" s="173" t="str">
        <f>IF(AND(COUNTIFS($J$18:J3202,J3202)=1,AE3202=1),1,"")</f>
        <v/>
      </c>
      <c r="AG3202" s="173" t="str">
        <f>IF(C3202="","",IF(AND(COUNTIFS($J$18:J3202,J3202)=1,C3202&lt;&gt;""),1,""))</f>
        <v/>
      </c>
      <c r="AH3202" s="173" t="str">
        <f>IF(G3202="","",IF(AND(COUNTIFS($J$18:J3202,J3202)=1,G3202&lt;&gt;""),1,""))</f>
        <v/>
      </c>
      <c r="AI3202" s="28">
        <f t="shared" si="648"/>
        <v>468573419.10712183</v>
      </c>
      <c r="AJ3202" s="28">
        <f t="shared" si="649"/>
        <v>55829466.862621114</v>
      </c>
      <c r="AK3202" s="29">
        <f t="shared" si="650"/>
        <v>0.11914774629983395</v>
      </c>
      <c r="AL3202" s="25"/>
      <c r="AM3202" s="25"/>
      <c r="AN3202" s="25"/>
      <c r="AO3202" s="25"/>
      <c r="AP3202" s="45" t="str">
        <f t="shared" si="651"/>
        <v>CancelCancel</v>
      </c>
      <c r="AQ3202" s="45" t="str">
        <f t="shared" si="652"/>
        <v>CancelCancelJPY</v>
      </c>
    </row>
    <row r="3203" spans="1:43" s="15" customFormat="1">
      <c r="A3203" s="177" t="s">
        <v>40</v>
      </c>
      <c r="B3203" s="172"/>
      <c r="C3203" s="172" t="s">
        <v>171</v>
      </c>
      <c r="D3203" s="57" t="str">
        <f t="shared" si="642"/>
        <v/>
      </c>
      <c r="E3203" s="172" t="s">
        <v>2521</v>
      </c>
      <c r="F3203" s="172" t="s">
        <v>2521</v>
      </c>
      <c r="G3203" s="172" t="s">
        <v>2521</v>
      </c>
      <c r="H3203" s="175"/>
      <c r="I3203" s="57" t="str">
        <f t="shared" si="643"/>
        <v>TBA</v>
      </c>
      <c r="J3203" s="175" t="s">
        <v>3030</v>
      </c>
      <c r="K3203" s="175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4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78" t="str">
        <f t="shared" si="653"/>
        <v>1</v>
      </c>
      <c r="Z3203" s="26">
        <f t="shared" si="640"/>
        <v>14250000</v>
      </c>
      <c r="AA3203" s="16">
        <v>5.4199999999999998E-2</v>
      </c>
      <c r="AB3203" s="35">
        <f t="shared" si="645"/>
        <v>772350</v>
      </c>
      <c r="AC3203" s="27">
        <f t="shared" si="646"/>
        <v>95076.285000000003</v>
      </c>
      <c r="AD3203" s="174">
        <v>0.1231</v>
      </c>
      <c r="AE3203" s="173">
        <f t="shared" si="647"/>
        <v>1</v>
      </c>
      <c r="AF3203" s="173">
        <f>IF(AND(COUNTIFS($J$18:J3203,J3203)=1,AE3203=1),1,"")</f>
        <v>1</v>
      </c>
      <c r="AG3203" s="173">
        <f>IF(C3203="","",IF(AND(COUNTIFS($J$18:J3203,J3203)=1,C3203&lt;&gt;""),1,""))</f>
        <v>1</v>
      </c>
      <c r="AH3203" s="173">
        <f>IF(G3203="","",IF(AND(COUNTIFS($J$18:J3203,J3203)=1,G3203&lt;&gt;""),1,""))</f>
        <v>1</v>
      </c>
      <c r="AI3203" s="28">
        <f t="shared" si="648"/>
        <v>36227046.48495575</v>
      </c>
      <c r="AJ3203" s="28">
        <f t="shared" si="649"/>
        <v>4278120.4631946906</v>
      </c>
      <c r="AK3203" s="29">
        <f t="shared" si="650"/>
        <v>0.11809189206112329</v>
      </c>
      <c r="AL3203" s="25"/>
      <c r="AM3203" s="25"/>
      <c r="AN3203" s="25"/>
      <c r="AO3203" s="25" t="s">
        <v>3031</v>
      </c>
      <c r="AP3203" s="45" t="str">
        <f t="shared" si="651"/>
        <v>TBATBA</v>
      </c>
      <c r="AQ3203" s="45" t="str">
        <f t="shared" si="652"/>
        <v>TBATBAJPY</v>
      </c>
    </row>
    <row r="3204" spans="1:43" s="15" customFormat="1">
      <c r="A3204" s="177" t="s">
        <v>40</v>
      </c>
      <c r="B3204" s="172"/>
      <c r="C3204" s="172" t="s">
        <v>171</v>
      </c>
      <c r="D3204" s="57" t="str">
        <f t="shared" si="642"/>
        <v/>
      </c>
      <c r="E3204" s="172" t="s">
        <v>2521</v>
      </c>
      <c r="F3204" s="172" t="s">
        <v>2521</v>
      </c>
      <c r="G3204" s="172" t="s">
        <v>2521</v>
      </c>
      <c r="H3204" s="175"/>
      <c r="I3204" s="57" t="str">
        <f t="shared" si="643"/>
        <v>TBA</v>
      </c>
      <c r="J3204" s="175" t="s">
        <v>3030</v>
      </c>
      <c r="K3204" s="175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4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78" t="str">
        <f t="shared" si="653"/>
        <v>1</v>
      </c>
      <c r="Z3204" s="26">
        <f t="shared" si="640"/>
        <v>10000000</v>
      </c>
      <c r="AA3204" s="16">
        <v>5.4199999999999998E-2</v>
      </c>
      <c r="AB3204" s="35">
        <f t="shared" si="645"/>
        <v>542000</v>
      </c>
      <c r="AC3204" s="27">
        <f t="shared" si="646"/>
        <v>66720.2</v>
      </c>
      <c r="AD3204" s="174">
        <v>0.1231</v>
      </c>
      <c r="AE3204" s="173">
        <f t="shared" si="647"/>
        <v>1</v>
      </c>
      <c r="AF3204" s="173" t="str">
        <f>IF(AND(COUNTIFS($J$18:J3204,J3204)=1,AE3204=1),1,"")</f>
        <v/>
      </c>
      <c r="AG3204" s="173" t="str">
        <f>IF(C3204="","",IF(AND(COUNTIFS($J$18:J3204,J3204)=1,C3204&lt;&gt;""),1,""))</f>
        <v/>
      </c>
      <c r="AH3204" s="173" t="str">
        <f>IF(G3204="","",IF(AND(COUNTIFS($J$18:J3204,J3204)=1,G3204&lt;&gt;""),1,""))</f>
        <v/>
      </c>
      <c r="AI3204" s="28">
        <f t="shared" si="648"/>
        <v>36227046.48495575</v>
      </c>
      <c r="AJ3204" s="28">
        <f t="shared" si="649"/>
        <v>4278120.4631946906</v>
      </c>
      <c r="AK3204" s="29">
        <f t="shared" si="650"/>
        <v>0.11809189206112329</v>
      </c>
      <c r="AL3204" s="25"/>
      <c r="AM3204" s="25"/>
      <c r="AN3204" s="25"/>
      <c r="AO3204" s="25" t="s">
        <v>3031</v>
      </c>
      <c r="AP3204" s="45" t="str">
        <f t="shared" si="651"/>
        <v>TBATBA</v>
      </c>
      <c r="AQ3204" s="45" t="str">
        <f t="shared" si="652"/>
        <v>TBATBAJPY</v>
      </c>
    </row>
    <row r="3205" spans="1:43" s="15" customFormat="1">
      <c r="A3205" s="177" t="s">
        <v>40</v>
      </c>
      <c r="B3205" s="172"/>
      <c r="C3205" s="172" t="s">
        <v>171</v>
      </c>
      <c r="D3205" s="57" t="str">
        <f t="shared" si="642"/>
        <v/>
      </c>
      <c r="E3205" s="172" t="s">
        <v>2521</v>
      </c>
      <c r="F3205" s="172" t="s">
        <v>2521</v>
      </c>
      <c r="G3205" s="172" t="s">
        <v>2521</v>
      </c>
      <c r="H3205" s="175"/>
      <c r="I3205" s="57" t="str">
        <f t="shared" si="643"/>
        <v>TBA</v>
      </c>
      <c r="J3205" s="175" t="s">
        <v>3030</v>
      </c>
      <c r="K3205" s="175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4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78" t="str">
        <f t="shared" si="653"/>
        <v>1</v>
      </c>
      <c r="Z3205" s="26">
        <f t="shared" si="640"/>
        <v>10000000</v>
      </c>
      <c r="AA3205" s="16">
        <v>5.4199999999999998E-2</v>
      </c>
      <c r="AB3205" s="35">
        <f t="shared" si="645"/>
        <v>542000</v>
      </c>
      <c r="AC3205" s="27">
        <f t="shared" si="646"/>
        <v>66720.2</v>
      </c>
      <c r="AD3205" s="174">
        <v>0.1231</v>
      </c>
      <c r="AE3205" s="173">
        <f t="shared" si="647"/>
        <v>1</v>
      </c>
      <c r="AF3205" s="173" t="str">
        <f>IF(AND(COUNTIFS($J$18:J3205,J3205)=1,AE3205=1),1,"")</f>
        <v/>
      </c>
      <c r="AG3205" s="173" t="str">
        <f>IF(C3205="","",IF(AND(COUNTIFS($J$18:J3205,J3205)=1,C3205&lt;&gt;""),1,""))</f>
        <v/>
      </c>
      <c r="AH3205" s="173" t="str">
        <f>IF(G3205="","",IF(AND(COUNTIFS($J$18:J3205,J3205)=1,G3205&lt;&gt;""),1,""))</f>
        <v/>
      </c>
      <c r="AI3205" s="28">
        <f t="shared" si="648"/>
        <v>36227046.48495575</v>
      </c>
      <c r="AJ3205" s="28">
        <f t="shared" si="649"/>
        <v>4278120.4631946906</v>
      </c>
      <c r="AK3205" s="29">
        <f t="shared" si="650"/>
        <v>0.11809189206112329</v>
      </c>
      <c r="AL3205" s="25"/>
      <c r="AM3205" s="25"/>
      <c r="AN3205" s="25"/>
      <c r="AO3205" s="25" t="s">
        <v>3031</v>
      </c>
      <c r="AP3205" s="45" t="str">
        <f t="shared" si="651"/>
        <v>TBATBA</v>
      </c>
      <c r="AQ3205" s="45" t="str">
        <f t="shared" si="652"/>
        <v>TBATBAJPY</v>
      </c>
    </row>
    <row r="3206" spans="1:43" s="15" customFormat="1">
      <c r="A3206" s="177" t="s">
        <v>40</v>
      </c>
      <c r="B3206" s="172"/>
      <c r="C3206" s="172" t="s">
        <v>171</v>
      </c>
      <c r="D3206" s="57" t="str">
        <f t="shared" si="642"/>
        <v/>
      </c>
      <c r="E3206" s="172" t="s">
        <v>2521</v>
      </c>
      <c r="F3206" s="172" t="s">
        <v>2521</v>
      </c>
      <c r="G3206" s="172" t="s">
        <v>2521</v>
      </c>
      <c r="H3206" s="175"/>
      <c r="I3206" s="57" t="str">
        <f t="shared" si="643"/>
        <v>TBA</v>
      </c>
      <c r="J3206" s="175" t="s">
        <v>3030</v>
      </c>
      <c r="K3206" s="175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4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78" t="str">
        <f t="shared" si="653"/>
        <v>1</v>
      </c>
      <c r="Z3206" s="26">
        <f t="shared" ref="Z3206:Z3269" si="654">IF(X3206="","",X3206*MAX(O3206,N3206))</f>
        <v>10000000</v>
      </c>
      <c r="AA3206" s="16">
        <v>5.4199999999999998E-2</v>
      </c>
      <c r="AB3206" s="35">
        <f t="shared" si="645"/>
        <v>542000</v>
      </c>
      <c r="AC3206" s="27">
        <f t="shared" si="646"/>
        <v>66720.2</v>
      </c>
      <c r="AD3206" s="174">
        <v>0.1231</v>
      </c>
      <c r="AE3206" s="173">
        <f t="shared" si="647"/>
        <v>1</v>
      </c>
      <c r="AF3206" s="173" t="str">
        <f>IF(AND(COUNTIFS($J$18:J3206,J3206)=1,AE3206=1),1,"")</f>
        <v/>
      </c>
      <c r="AG3206" s="173" t="str">
        <f>IF(C3206="","",IF(AND(COUNTIFS($J$18:J3206,J3206)=1,C3206&lt;&gt;""),1,""))</f>
        <v/>
      </c>
      <c r="AH3206" s="173" t="str">
        <f>IF(G3206="","",IF(AND(COUNTIFS($J$18:J3206,J3206)=1,G3206&lt;&gt;""),1,""))</f>
        <v/>
      </c>
      <c r="AI3206" s="28">
        <f t="shared" si="648"/>
        <v>36227046.48495575</v>
      </c>
      <c r="AJ3206" s="28">
        <f t="shared" si="649"/>
        <v>4278120.4631946906</v>
      </c>
      <c r="AK3206" s="29">
        <f t="shared" si="650"/>
        <v>0.11809189206112329</v>
      </c>
      <c r="AL3206" s="25"/>
      <c r="AM3206" s="25"/>
      <c r="AN3206" s="25"/>
      <c r="AO3206" s="25" t="s">
        <v>3031</v>
      </c>
      <c r="AP3206" s="45" t="str">
        <f t="shared" si="651"/>
        <v>TBATBA</v>
      </c>
      <c r="AQ3206" s="45" t="str">
        <f t="shared" si="652"/>
        <v>TBATBAJPY</v>
      </c>
    </row>
    <row r="3207" spans="1:43" s="15" customFormat="1">
      <c r="A3207" s="16" t="s">
        <v>42</v>
      </c>
      <c r="B3207" s="172">
        <v>2023</v>
      </c>
      <c r="C3207" s="172">
        <v>11</v>
      </c>
      <c r="D3207" s="57" t="str">
        <f t="shared" si="642"/>
        <v>Q3</v>
      </c>
      <c r="E3207" s="16" t="s">
        <v>42</v>
      </c>
      <c r="F3207" s="172">
        <v>2023</v>
      </c>
      <c r="G3207" s="172">
        <v>11</v>
      </c>
      <c r="H3207" s="175"/>
      <c r="I3207" s="57" t="str">
        <f t="shared" si="643"/>
        <v>Q3</v>
      </c>
      <c r="J3207" s="175" t="s">
        <v>3032</v>
      </c>
      <c r="K3207" s="175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4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78" t="str">
        <f t="shared" ref="Y3207:Y3235" si="655">IF(W3207="","",IF(W3207="RMB","1.13", "1"))</f>
        <v>1</v>
      </c>
      <c r="Z3207" s="26">
        <f t="shared" si="654"/>
        <v>12200000</v>
      </c>
      <c r="AA3207" s="16">
        <v>5.3400000000000003E-2</v>
      </c>
      <c r="AB3207" s="35">
        <f t="shared" si="645"/>
        <v>651480</v>
      </c>
      <c r="AC3207" s="27">
        <f t="shared" si="646"/>
        <v>81500.147999999986</v>
      </c>
      <c r="AD3207" s="174">
        <v>0.12509999999999999</v>
      </c>
      <c r="AE3207" s="173">
        <f t="shared" si="647"/>
        <v>0</v>
      </c>
      <c r="AF3207" s="173" t="str">
        <f>IF(AND(COUNTIFS($J$18:J3207,J3207)=1,AE3207=1),1,"")</f>
        <v/>
      </c>
      <c r="AG3207" s="173">
        <f>IF(C3207="","",IF(AND(COUNTIFS($J$18:J3207,J3207)=1,C3207&lt;&gt;""),1,""))</f>
        <v>1</v>
      </c>
      <c r="AH3207" s="173">
        <f>IF(G3207="","",IF(AND(COUNTIFS($J$18:J3207,J3207)=1,G3207&lt;&gt;""),1,""))</f>
        <v>1</v>
      </c>
      <c r="AI3207" s="28">
        <f t="shared" si="648"/>
        <v>11730565.00042478</v>
      </c>
      <c r="AJ3207" s="28">
        <f t="shared" si="649"/>
        <v>1453465.2465810829</v>
      </c>
      <c r="AK3207" s="29">
        <f t="shared" si="650"/>
        <v>0.12390411259205766</v>
      </c>
      <c r="AL3207" s="25"/>
      <c r="AM3207" s="25"/>
      <c r="AN3207" s="25"/>
      <c r="AO3207" s="25"/>
      <c r="AP3207" s="45" t="str">
        <f t="shared" si="651"/>
        <v>202311</v>
      </c>
      <c r="AQ3207" s="45" t="str">
        <f t="shared" si="652"/>
        <v>202311JPY</v>
      </c>
    </row>
    <row r="3208" spans="1:43" s="15" customFormat="1">
      <c r="A3208" s="16" t="s">
        <v>42</v>
      </c>
      <c r="B3208" s="172">
        <v>2023</v>
      </c>
      <c r="C3208" s="172">
        <v>11</v>
      </c>
      <c r="D3208" s="57" t="str">
        <f t="shared" si="642"/>
        <v>Q3</v>
      </c>
      <c r="E3208" s="16" t="s">
        <v>42</v>
      </c>
      <c r="F3208" s="172">
        <v>2023</v>
      </c>
      <c r="G3208" s="172">
        <v>11</v>
      </c>
      <c r="H3208" s="175"/>
      <c r="I3208" s="57" t="str">
        <f t="shared" si="643"/>
        <v>Q3</v>
      </c>
      <c r="J3208" s="175" t="s">
        <v>3032</v>
      </c>
      <c r="K3208" s="175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4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78" t="str">
        <f t="shared" si="655"/>
        <v>1</v>
      </c>
      <c r="Z3208" s="26">
        <f t="shared" si="654"/>
        <v>7200000</v>
      </c>
      <c r="AA3208" s="16">
        <v>5.3400000000000003E-2</v>
      </c>
      <c r="AB3208" s="35">
        <f t="shared" si="645"/>
        <v>384480</v>
      </c>
      <c r="AC3208" s="27">
        <f t="shared" si="646"/>
        <v>48098.447999999997</v>
      </c>
      <c r="AD3208" s="174">
        <v>0.12509999999999999</v>
      </c>
      <c r="AE3208" s="173">
        <f t="shared" si="647"/>
        <v>0</v>
      </c>
      <c r="AF3208" s="173" t="str">
        <f>IF(AND(COUNTIFS($J$18:J3208,J3208)=1,AE3208=1),1,"")</f>
        <v/>
      </c>
      <c r="AG3208" s="173" t="str">
        <f>IF(C3208="","",IF(AND(COUNTIFS($J$18:J3208,J3208)=1,C3208&lt;&gt;""),1,""))</f>
        <v/>
      </c>
      <c r="AH3208" s="173" t="str">
        <f>IF(G3208="","",IF(AND(COUNTIFS($J$18:J3208,J3208)=1,G3208&lt;&gt;""),1,""))</f>
        <v/>
      </c>
      <c r="AI3208" s="28">
        <f t="shared" si="648"/>
        <v>11730565.00042478</v>
      </c>
      <c r="AJ3208" s="28">
        <f t="shared" si="649"/>
        <v>1453465.2465810829</v>
      </c>
      <c r="AK3208" s="29">
        <f t="shared" si="650"/>
        <v>0.12390411259205766</v>
      </c>
      <c r="AL3208" s="25"/>
      <c r="AM3208" s="25"/>
      <c r="AN3208" s="25"/>
      <c r="AO3208" s="25"/>
      <c r="AP3208" s="45" t="str">
        <f t="shared" si="651"/>
        <v>202311</v>
      </c>
      <c r="AQ3208" s="45" t="str">
        <f t="shared" si="652"/>
        <v>202311JPY</v>
      </c>
    </row>
    <row r="3209" spans="1:43" s="15" customFormat="1">
      <c r="A3209" s="16" t="s">
        <v>42</v>
      </c>
      <c r="B3209" s="172">
        <v>2023</v>
      </c>
      <c r="C3209" s="172">
        <v>11</v>
      </c>
      <c r="D3209" s="57" t="str">
        <f t="shared" si="642"/>
        <v>Q3</v>
      </c>
      <c r="E3209" s="16" t="s">
        <v>42</v>
      </c>
      <c r="F3209" s="172">
        <v>2023</v>
      </c>
      <c r="G3209" s="172">
        <v>11</v>
      </c>
      <c r="H3209" s="175"/>
      <c r="I3209" s="57" t="str">
        <f t="shared" si="643"/>
        <v>Q3</v>
      </c>
      <c r="J3209" s="175" t="s">
        <v>3033</v>
      </c>
      <c r="K3209" s="175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4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78" t="str">
        <f t="shared" si="655"/>
        <v>1</v>
      </c>
      <c r="Z3209" s="26">
        <f t="shared" si="654"/>
        <v>12200000</v>
      </c>
      <c r="AA3209" s="16">
        <v>5.3400000000000003E-2</v>
      </c>
      <c r="AB3209" s="35">
        <f t="shared" si="645"/>
        <v>651480</v>
      </c>
      <c r="AC3209" s="27">
        <f t="shared" si="646"/>
        <v>80197.187999999995</v>
      </c>
      <c r="AD3209" s="174">
        <v>0.1231</v>
      </c>
      <c r="AE3209" s="173">
        <f t="shared" si="647"/>
        <v>0</v>
      </c>
      <c r="AF3209" s="173" t="str">
        <f>IF(AND(COUNTIFS($J$18:J3209,J3209)=1,AE3209=1),1,"")</f>
        <v/>
      </c>
      <c r="AG3209" s="173">
        <f>IF(C3209="","",IF(AND(COUNTIFS($J$18:J3209,J3209)=1,C3209&lt;&gt;""),1,""))</f>
        <v>1</v>
      </c>
      <c r="AH3209" s="173">
        <f>IF(G3209="","",IF(AND(COUNTIFS($J$18:J3209,J3209)=1,G3209&lt;&gt;""),1,""))</f>
        <v>1</v>
      </c>
      <c r="AI3209" s="28">
        <f t="shared" si="648"/>
        <v>11730565.00042478</v>
      </c>
      <c r="AJ3209" s="28">
        <f t="shared" si="649"/>
        <v>1453465.2465810829</v>
      </c>
      <c r="AK3209" s="29">
        <f t="shared" si="650"/>
        <v>0.12390411259205766</v>
      </c>
      <c r="AL3209" s="25"/>
      <c r="AM3209" s="25"/>
      <c r="AN3209" s="25"/>
      <c r="AO3209" s="25"/>
      <c r="AP3209" s="45" t="str">
        <f t="shared" si="651"/>
        <v>202311</v>
      </c>
      <c r="AQ3209" s="45" t="str">
        <f t="shared" si="652"/>
        <v>202311JPY</v>
      </c>
    </row>
    <row r="3210" spans="1:43" s="15" customFormat="1">
      <c r="A3210" s="16" t="s">
        <v>42</v>
      </c>
      <c r="B3210" s="172">
        <v>2023</v>
      </c>
      <c r="C3210" s="172">
        <v>12</v>
      </c>
      <c r="D3210" s="57" t="str">
        <f t="shared" si="642"/>
        <v>Q3</v>
      </c>
      <c r="E3210" s="16" t="s">
        <v>42</v>
      </c>
      <c r="F3210" s="172">
        <v>2024</v>
      </c>
      <c r="G3210" s="172">
        <v>1</v>
      </c>
      <c r="H3210" s="175"/>
      <c r="I3210" s="57" t="str">
        <f t="shared" si="643"/>
        <v>Q4</v>
      </c>
      <c r="J3210" s="169" t="s">
        <v>3275</v>
      </c>
      <c r="K3210" s="175" t="s">
        <v>2386</v>
      </c>
      <c r="L3210" s="25" t="s">
        <v>79</v>
      </c>
      <c r="M3210" s="16" t="s">
        <v>47</v>
      </c>
      <c r="N3210" s="16">
        <v>1</v>
      </c>
      <c r="O3210" s="16"/>
      <c r="P3210" s="57" t="str">
        <f t="shared" si="644"/>
        <v>MAIN UNIT</v>
      </c>
      <c r="Q3210" s="16" t="s">
        <v>48</v>
      </c>
      <c r="R3210" s="16" t="s">
        <v>49</v>
      </c>
      <c r="S3210" s="16" t="s">
        <v>36</v>
      </c>
      <c r="T3210" s="16" t="s">
        <v>65</v>
      </c>
      <c r="U3210" s="16" t="s">
        <v>2895</v>
      </c>
      <c r="V3210" s="16" t="s">
        <v>67</v>
      </c>
      <c r="W3210" s="16" t="s">
        <v>51</v>
      </c>
      <c r="X3210" s="34">
        <v>800000</v>
      </c>
      <c r="Y3210" s="178" t="str">
        <f t="shared" si="655"/>
        <v>1.13</v>
      </c>
      <c r="Z3210" s="26">
        <f t="shared" si="654"/>
        <v>800000</v>
      </c>
      <c r="AA3210" s="16">
        <v>1.0920000000000001</v>
      </c>
      <c r="AB3210" s="35">
        <f t="shared" si="645"/>
        <v>773097.34513274347</v>
      </c>
      <c r="AC3210" s="27">
        <f t="shared" si="646"/>
        <v>92771.681415929212</v>
      </c>
      <c r="AD3210" s="187">
        <v>0.12</v>
      </c>
      <c r="AE3210" s="173">
        <f t="shared" si="647"/>
        <v>0</v>
      </c>
      <c r="AF3210" s="173" t="str">
        <f>IF(AND(COUNTIFS($J$18:J3210,J3210)=1,AE3210=1),1,"")</f>
        <v/>
      </c>
      <c r="AG3210" s="173">
        <f>IF(C3210="","",IF(AND(COUNTIFS($J$18:J3210,J3210)=1,C3210&lt;&gt;""),1,""))</f>
        <v>1</v>
      </c>
      <c r="AH3210" s="173">
        <f>IF(G3210="","",IF(AND(COUNTIFS($J$18:J3210,J3210)=1,G3210&lt;&gt;""),1,""))</f>
        <v>1</v>
      </c>
      <c r="AI3210" s="28">
        <f t="shared" si="648"/>
        <v>19475361.976991154</v>
      </c>
      <c r="AJ3210" s="28">
        <f t="shared" si="649"/>
        <v>2337043.4372389377</v>
      </c>
      <c r="AK3210" s="29">
        <f t="shared" si="650"/>
        <v>0.11999999999999995</v>
      </c>
      <c r="AL3210" s="25"/>
      <c r="AM3210" s="25"/>
      <c r="AN3210" s="25"/>
      <c r="AO3210" s="25"/>
      <c r="AP3210" s="45" t="str">
        <f t="shared" si="651"/>
        <v>20241</v>
      </c>
      <c r="AQ3210" s="45" t="str">
        <f t="shared" si="652"/>
        <v>20241RMB</v>
      </c>
    </row>
    <row r="3211" spans="1:43" s="15" customFormat="1">
      <c r="A3211" s="16" t="s">
        <v>42</v>
      </c>
      <c r="B3211" s="172">
        <v>2023</v>
      </c>
      <c r="C3211" s="172">
        <v>12</v>
      </c>
      <c r="D3211" s="57" t="str">
        <f t="shared" si="642"/>
        <v>Q3</v>
      </c>
      <c r="E3211" s="16" t="s">
        <v>42</v>
      </c>
      <c r="F3211" s="172">
        <v>2024</v>
      </c>
      <c r="G3211" s="172">
        <v>1</v>
      </c>
      <c r="H3211" s="175"/>
      <c r="I3211" s="57" t="str">
        <f t="shared" si="643"/>
        <v>Q4</v>
      </c>
      <c r="J3211" s="169" t="s">
        <v>3275</v>
      </c>
      <c r="K3211" s="175" t="s">
        <v>2386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4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2895</v>
      </c>
      <c r="V3211" s="16" t="s">
        <v>67</v>
      </c>
      <c r="W3211" s="16" t="s">
        <v>51</v>
      </c>
      <c r="X3211" s="34">
        <v>800000</v>
      </c>
      <c r="Y3211" s="178" t="str">
        <f t="shared" si="655"/>
        <v>1.13</v>
      </c>
      <c r="Z3211" s="26">
        <f t="shared" si="654"/>
        <v>800000</v>
      </c>
      <c r="AA3211" s="16">
        <v>1.0920000000000001</v>
      </c>
      <c r="AB3211" s="35">
        <f t="shared" si="645"/>
        <v>773097.34513274347</v>
      </c>
      <c r="AC3211" s="27">
        <f t="shared" si="646"/>
        <v>92771.681415929212</v>
      </c>
      <c r="AD3211" s="187">
        <v>0.12</v>
      </c>
      <c r="AE3211" s="173">
        <f t="shared" si="647"/>
        <v>0</v>
      </c>
      <c r="AF3211" s="173" t="str">
        <f>IF(AND(COUNTIFS($J$18:J3211,J3211)=1,AE3211=1),1,"")</f>
        <v/>
      </c>
      <c r="AG3211" s="173" t="str">
        <f>IF(C3211="","",IF(AND(COUNTIFS($J$18:J3211,J3211)=1,C3211&lt;&gt;""),1,""))</f>
        <v/>
      </c>
      <c r="AH3211" s="173" t="str">
        <f>IF(G3211="","",IF(AND(COUNTIFS($J$18:J3211,J3211)=1,G3211&lt;&gt;""),1,""))</f>
        <v/>
      </c>
      <c r="AI3211" s="28">
        <f t="shared" si="648"/>
        <v>19475361.976991154</v>
      </c>
      <c r="AJ3211" s="28">
        <f t="shared" si="649"/>
        <v>2337043.4372389377</v>
      </c>
      <c r="AK3211" s="29">
        <f t="shared" si="650"/>
        <v>0.11999999999999995</v>
      </c>
      <c r="AL3211" s="25"/>
      <c r="AM3211" s="25"/>
      <c r="AN3211" s="25"/>
      <c r="AO3211" s="25"/>
      <c r="AP3211" s="45" t="str">
        <f t="shared" si="651"/>
        <v>20241</v>
      </c>
      <c r="AQ3211" s="45" t="str">
        <f t="shared" si="652"/>
        <v>20241RMB</v>
      </c>
    </row>
    <row r="3212" spans="1:43" s="15" customFormat="1">
      <c r="A3212" s="16" t="s">
        <v>42</v>
      </c>
      <c r="B3212" s="172">
        <v>2023</v>
      </c>
      <c r="C3212" s="172">
        <v>12</v>
      </c>
      <c r="D3212" s="57" t="str">
        <f t="shared" si="642"/>
        <v>Q3</v>
      </c>
      <c r="E3212" s="16" t="s">
        <v>42</v>
      </c>
      <c r="F3212" s="172">
        <v>2024</v>
      </c>
      <c r="G3212" s="172">
        <v>1</v>
      </c>
      <c r="H3212" s="175"/>
      <c r="I3212" s="57" t="str">
        <f t="shared" si="643"/>
        <v>Q4</v>
      </c>
      <c r="J3212" s="169" t="s">
        <v>3275</v>
      </c>
      <c r="K3212" s="175" t="s">
        <v>2386</v>
      </c>
      <c r="L3212" s="25" t="s">
        <v>55</v>
      </c>
      <c r="M3212" s="16" t="s">
        <v>47</v>
      </c>
      <c r="N3212" s="16">
        <v>1</v>
      </c>
      <c r="O3212" s="16"/>
      <c r="P3212" s="57" t="str">
        <f t="shared" si="644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2895</v>
      </c>
      <c r="V3212" s="16" t="s">
        <v>67</v>
      </c>
      <c r="W3212" s="16" t="s">
        <v>51</v>
      </c>
      <c r="X3212" s="34">
        <v>554800</v>
      </c>
      <c r="Y3212" s="178" t="str">
        <f t="shared" si="655"/>
        <v>1.13</v>
      </c>
      <c r="Z3212" s="26">
        <f t="shared" si="654"/>
        <v>554800</v>
      </c>
      <c r="AA3212" s="16">
        <v>1.0920000000000001</v>
      </c>
      <c r="AB3212" s="35">
        <f t="shared" si="645"/>
        <v>536143.00884955761</v>
      </c>
      <c r="AC3212" s="27">
        <f t="shared" si="646"/>
        <v>64337.161061946914</v>
      </c>
      <c r="AD3212" s="187">
        <v>0.12</v>
      </c>
      <c r="AE3212" s="173">
        <f t="shared" si="647"/>
        <v>0</v>
      </c>
      <c r="AF3212" s="173" t="str">
        <f>IF(AND(COUNTIFS($J$18:J3212,J3212)=1,AE3212=1),1,"")</f>
        <v/>
      </c>
      <c r="AG3212" s="173" t="str">
        <f>IF(C3212="","",IF(AND(COUNTIFS($J$18:J3212,J3212)=1,C3212&lt;&gt;""),1,""))</f>
        <v/>
      </c>
      <c r="AH3212" s="173" t="str">
        <f>IF(G3212="","",IF(AND(COUNTIFS($J$18:J3212,J3212)=1,G3212&lt;&gt;""),1,""))</f>
        <v/>
      </c>
      <c r="AI3212" s="28">
        <f t="shared" si="648"/>
        <v>19475361.976991154</v>
      </c>
      <c r="AJ3212" s="28">
        <f t="shared" si="649"/>
        <v>2337043.4372389377</v>
      </c>
      <c r="AK3212" s="29">
        <f t="shared" si="650"/>
        <v>0.11999999999999995</v>
      </c>
      <c r="AL3212" s="25"/>
      <c r="AM3212" s="25"/>
      <c r="AN3212" s="25"/>
      <c r="AO3212" s="25"/>
      <c r="AP3212" s="45" t="str">
        <f t="shared" si="651"/>
        <v>20241</v>
      </c>
      <c r="AQ3212" s="45" t="str">
        <f t="shared" si="652"/>
        <v>20241RMB</v>
      </c>
    </row>
    <row r="3213" spans="1:43" s="15" customFormat="1">
      <c r="A3213" s="177" t="s">
        <v>42</v>
      </c>
      <c r="B3213" s="40">
        <v>2023</v>
      </c>
      <c r="C3213" s="172">
        <v>12</v>
      </c>
      <c r="D3213" s="57" t="str">
        <f t="shared" si="642"/>
        <v>Q3</v>
      </c>
      <c r="E3213" s="16" t="s">
        <v>42</v>
      </c>
      <c r="F3213" s="172">
        <v>2024</v>
      </c>
      <c r="G3213" s="172">
        <v>1</v>
      </c>
      <c r="H3213" s="46"/>
      <c r="I3213" s="57" t="str">
        <f t="shared" si="643"/>
        <v>Q4</v>
      </c>
      <c r="J3213" s="170" t="s">
        <v>3092</v>
      </c>
      <c r="K3213" s="46" t="s">
        <v>3093</v>
      </c>
      <c r="L3213" s="41" t="s">
        <v>79</v>
      </c>
      <c r="M3213" s="39" t="s">
        <v>47</v>
      </c>
      <c r="N3213" s="39">
        <v>1</v>
      </c>
      <c r="O3213" s="39"/>
      <c r="P3213" s="57" t="str">
        <f t="shared" si="644"/>
        <v>MAIN UNIT</v>
      </c>
      <c r="Q3213" s="39" t="s">
        <v>56</v>
      </c>
      <c r="R3213" s="39" t="s">
        <v>49</v>
      </c>
      <c r="S3213" s="39" t="s">
        <v>36</v>
      </c>
      <c r="T3213" s="39" t="s">
        <v>65</v>
      </c>
      <c r="U3213" s="39" t="s">
        <v>66</v>
      </c>
      <c r="V3213" s="39" t="s">
        <v>109</v>
      </c>
      <c r="W3213" s="39" t="s">
        <v>96</v>
      </c>
      <c r="X3213" s="47">
        <v>13000000</v>
      </c>
      <c r="Y3213" s="48" t="str">
        <f t="shared" si="655"/>
        <v>1</v>
      </c>
      <c r="Z3213" s="26">
        <f t="shared" si="654"/>
        <v>13000000</v>
      </c>
      <c r="AA3213" s="39">
        <v>5.6099999999999997E-2</v>
      </c>
      <c r="AB3213" s="35">
        <f t="shared" si="645"/>
        <v>729300</v>
      </c>
      <c r="AC3213" s="42">
        <f t="shared" si="646"/>
        <v>87516</v>
      </c>
      <c r="AD3213" s="187">
        <v>0.12</v>
      </c>
      <c r="AE3213" s="43">
        <f t="shared" si="647"/>
        <v>1</v>
      </c>
      <c r="AF3213" s="43">
        <f>IF(AND(COUNTIFS($J$18:J3213,J3213)=1,AE3213=1),1,"")</f>
        <v>1</v>
      </c>
      <c r="AG3213" s="43">
        <f>IF(C3213="","",IF(AND(COUNTIFS($J$18:J3213,J3213)=1,C3213&lt;&gt;""),1,""))</f>
        <v>1</v>
      </c>
      <c r="AH3213" s="43">
        <f>IF(G3213="","",IF(AND(COUNTIFS($J$18:J3213,J3213)=1,G3213&lt;&gt;""),1,""))</f>
        <v>1</v>
      </c>
      <c r="AI3213" s="44">
        <f t="shared" si="648"/>
        <v>19475361.976991154</v>
      </c>
      <c r="AJ3213" s="44">
        <f t="shared" si="649"/>
        <v>2337043.4372389377</v>
      </c>
      <c r="AK3213" s="45">
        <f t="shared" si="650"/>
        <v>0.11999999999999995</v>
      </c>
      <c r="AL3213" s="41"/>
      <c r="AM3213" s="41"/>
      <c r="AN3213" s="41"/>
      <c r="AO3213" s="41"/>
      <c r="AP3213" s="45" t="str">
        <f t="shared" si="651"/>
        <v>20241</v>
      </c>
      <c r="AQ3213" s="45" t="str">
        <f t="shared" si="652"/>
        <v>20241JPY</v>
      </c>
    </row>
    <row r="3214" spans="1:43" s="15" customFormat="1">
      <c r="A3214" s="177" t="s">
        <v>42</v>
      </c>
      <c r="B3214" s="40">
        <v>2023</v>
      </c>
      <c r="C3214" s="172">
        <v>12</v>
      </c>
      <c r="D3214" s="57" t="str">
        <f t="shared" si="642"/>
        <v>Q3</v>
      </c>
      <c r="E3214" s="16" t="s">
        <v>42</v>
      </c>
      <c r="F3214" s="172">
        <v>2024</v>
      </c>
      <c r="G3214" s="172">
        <v>1</v>
      </c>
      <c r="H3214" s="46"/>
      <c r="I3214" s="57" t="str">
        <f t="shared" si="643"/>
        <v>Q4</v>
      </c>
      <c r="J3214" s="170" t="s">
        <v>3092</v>
      </c>
      <c r="K3214" s="46" t="s">
        <v>3093</v>
      </c>
      <c r="L3214" s="41" t="s">
        <v>55</v>
      </c>
      <c r="M3214" s="39" t="s">
        <v>47</v>
      </c>
      <c r="N3214" s="39">
        <v>1</v>
      </c>
      <c r="O3214" s="39"/>
      <c r="P3214" s="57" t="str">
        <f t="shared" si="644"/>
        <v>MAIN UNIT</v>
      </c>
      <c r="Q3214" s="39" t="s">
        <v>56</v>
      </c>
      <c r="R3214" s="39" t="s">
        <v>49</v>
      </c>
      <c r="S3214" s="39" t="s">
        <v>36</v>
      </c>
      <c r="T3214" s="39" t="s">
        <v>65</v>
      </c>
      <c r="U3214" s="39" t="s">
        <v>66</v>
      </c>
      <c r="V3214" s="39" t="s">
        <v>109</v>
      </c>
      <c r="W3214" s="39" t="s">
        <v>96</v>
      </c>
      <c r="X3214" s="47">
        <v>7500000</v>
      </c>
      <c r="Y3214" s="48" t="str">
        <f t="shared" si="655"/>
        <v>1</v>
      </c>
      <c r="Z3214" s="26">
        <f t="shared" si="654"/>
        <v>7500000</v>
      </c>
      <c r="AA3214" s="39">
        <v>5.6099999999999997E-2</v>
      </c>
      <c r="AB3214" s="35">
        <f t="shared" si="645"/>
        <v>420750</v>
      </c>
      <c r="AC3214" s="42">
        <f t="shared" si="646"/>
        <v>50490</v>
      </c>
      <c r="AD3214" s="187">
        <v>0.12</v>
      </c>
      <c r="AE3214" s="43">
        <f t="shared" si="647"/>
        <v>1</v>
      </c>
      <c r="AF3214" s="43" t="str">
        <f>IF(AND(COUNTIFS($J$18:J3214,J3214)=1,AE3214=1),1,"")</f>
        <v/>
      </c>
      <c r="AG3214" s="43" t="str">
        <f>IF(C3214="","",IF(AND(COUNTIFS($J$18:J3214,J3214)=1,C3214&lt;&gt;""),1,""))</f>
        <v/>
      </c>
      <c r="AH3214" s="43" t="str">
        <f>IF(G3214="","",IF(AND(COUNTIFS($J$18:J3214,J3214)=1,G3214&lt;&gt;""),1,""))</f>
        <v/>
      </c>
      <c r="AI3214" s="44">
        <f t="shared" si="648"/>
        <v>19475361.976991154</v>
      </c>
      <c r="AJ3214" s="44">
        <f t="shared" si="649"/>
        <v>2337043.4372389377</v>
      </c>
      <c r="AK3214" s="45">
        <f t="shared" si="650"/>
        <v>0.11999999999999995</v>
      </c>
      <c r="AL3214" s="41"/>
      <c r="AM3214" s="41"/>
      <c r="AN3214" s="41"/>
      <c r="AO3214" s="41"/>
      <c r="AP3214" s="45" t="str">
        <f t="shared" si="651"/>
        <v>20241</v>
      </c>
      <c r="AQ3214" s="45" t="str">
        <f t="shared" si="652"/>
        <v>20241JPY</v>
      </c>
    </row>
    <row r="3215" spans="1:43" s="15" customFormat="1">
      <c r="A3215" s="177" t="s">
        <v>42</v>
      </c>
      <c r="B3215" s="40">
        <v>2023</v>
      </c>
      <c r="C3215" s="172">
        <v>12</v>
      </c>
      <c r="D3215" s="57" t="str">
        <f t="shared" si="642"/>
        <v>Q3</v>
      </c>
      <c r="E3215" s="172" t="s">
        <v>42</v>
      </c>
      <c r="F3215" s="172">
        <v>2024</v>
      </c>
      <c r="G3215" s="172">
        <v>1</v>
      </c>
      <c r="H3215" s="46"/>
      <c r="I3215" s="57" t="str">
        <f t="shared" si="643"/>
        <v>Q4</v>
      </c>
      <c r="J3215" s="170" t="s">
        <v>3186</v>
      </c>
      <c r="K3215" s="46" t="s">
        <v>1472</v>
      </c>
      <c r="L3215" s="41" t="s">
        <v>55</v>
      </c>
      <c r="M3215" s="39" t="s">
        <v>47</v>
      </c>
      <c r="N3215" s="39">
        <v>1</v>
      </c>
      <c r="O3215" s="39"/>
      <c r="P3215" s="57" t="str">
        <f t="shared" si="644"/>
        <v>MAIN UNIT</v>
      </c>
      <c r="Q3215" s="39" t="s">
        <v>48</v>
      </c>
      <c r="R3215" s="39" t="s">
        <v>49</v>
      </c>
      <c r="S3215" s="39" t="s">
        <v>36</v>
      </c>
      <c r="T3215" s="39" t="s">
        <v>65</v>
      </c>
      <c r="U3215" s="39" t="s">
        <v>66</v>
      </c>
      <c r="V3215" s="39" t="s">
        <v>290</v>
      </c>
      <c r="W3215" s="39" t="s">
        <v>96</v>
      </c>
      <c r="X3215" s="47">
        <v>6600000</v>
      </c>
      <c r="Y3215" s="48" t="str">
        <f t="shared" si="655"/>
        <v>1</v>
      </c>
      <c r="Z3215" s="26">
        <f t="shared" si="654"/>
        <v>6600000</v>
      </c>
      <c r="AA3215" s="39">
        <v>5.6099999999999997E-2</v>
      </c>
      <c r="AB3215" s="35">
        <f t="shared" si="645"/>
        <v>370260</v>
      </c>
      <c r="AC3215" s="42">
        <f t="shared" si="646"/>
        <v>44431.199999999997</v>
      </c>
      <c r="AD3215" s="187">
        <v>0.12</v>
      </c>
      <c r="AE3215" s="43">
        <f t="shared" si="647"/>
        <v>0</v>
      </c>
      <c r="AF3215" s="43" t="str">
        <f>IF(AND(COUNTIFS($J$18:J3215,J3215)=1,AE3215=1),1,"")</f>
        <v/>
      </c>
      <c r="AG3215" s="43">
        <f>IF(C3215="","",IF(AND(COUNTIFS($J$18:J3215,J3215)=1,C3215&lt;&gt;""),1,""))</f>
        <v>1</v>
      </c>
      <c r="AH3215" s="43">
        <f>IF(G3215="","",IF(AND(COUNTIFS($J$18:J3215,J3215)=1,G3215&lt;&gt;""),1,""))</f>
        <v>1</v>
      </c>
      <c r="AI3215" s="44">
        <f t="shared" si="648"/>
        <v>19475361.976991154</v>
      </c>
      <c r="AJ3215" s="44">
        <f t="shared" si="649"/>
        <v>2337043.4372389377</v>
      </c>
      <c r="AK3215" s="45">
        <f t="shared" si="650"/>
        <v>0.11999999999999995</v>
      </c>
      <c r="AL3215" s="41"/>
      <c r="AM3215" s="41"/>
      <c r="AN3215" s="41"/>
      <c r="AO3215" s="41"/>
      <c r="AP3215" s="45" t="str">
        <f t="shared" si="651"/>
        <v>20241</v>
      </c>
      <c r="AQ3215" s="45" t="str">
        <f t="shared" si="652"/>
        <v>20241JPY</v>
      </c>
    </row>
    <row r="3216" spans="1:43" s="15" customFormat="1">
      <c r="A3216" s="177" t="s">
        <v>42</v>
      </c>
      <c r="B3216" s="40">
        <v>2023</v>
      </c>
      <c r="C3216" s="172">
        <v>12</v>
      </c>
      <c r="D3216" s="57" t="str">
        <f t="shared" si="642"/>
        <v>Q3</v>
      </c>
      <c r="E3216" s="172" t="s">
        <v>42</v>
      </c>
      <c r="F3216" s="172">
        <v>2024</v>
      </c>
      <c r="G3216" s="172">
        <v>1</v>
      </c>
      <c r="H3216" s="46"/>
      <c r="I3216" s="57" t="str">
        <f t="shared" si="643"/>
        <v>Q4</v>
      </c>
      <c r="J3216" s="170" t="s">
        <v>3186</v>
      </c>
      <c r="K3216" s="46" t="s">
        <v>1472</v>
      </c>
      <c r="L3216" s="41" t="s">
        <v>55</v>
      </c>
      <c r="M3216" s="39" t="s">
        <v>47</v>
      </c>
      <c r="N3216" s="39">
        <v>1</v>
      </c>
      <c r="O3216" s="39"/>
      <c r="P3216" s="57" t="str">
        <f t="shared" si="644"/>
        <v>MAIN UNIT</v>
      </c>
      <c r="Q3216" s="39" t="s">
        <v>48</v>
      </c>
      <c r="R3216" s="39" t="s">
        <v>49</v>
      </c>
      <c r="S3216" s="39" t="s">
        <v>36</v>
      </c>
      <c r="T3216" s="39" t="s">
        <v>65</v>
      </c>
      <c r="U3216" s="39" t="s">
        <v>66</v>
      </c>
      <c r="V3216" s="39" t="s">
        <v>290</v>
      </c>
      <c r="W3216" s="39" t="s">
        <v>96</v>
      </c>
      <c r="X3216" s="47">
        <v>6600000</v>
      </c>
      <c r="Y3216" s="48" t="str">
        <f t="shared" si="655"/>
        <v>1</v>
      </c>
      <c r="Z3216" s="26">
        <f t="shared" si="654"/>
        <v>6600000</v>
      </c>
      <c r="AA3216" s="39">
        <v>5.6099999999999997E-2</v>
      </c>
      <c r="AB3216" s="35">
        <f t="shared" si="645"/>
        <v>370260</v>
      </c>
      <c r="AC3216" s="42">
        <f t="shared" si="646"/>
        <v>44431.199999999997</v>
      </c>
      <c r="AD3216" s="187">
        <v>0.12</v>
      </c>
      <c r="AE3216" s="43">
        <f t="shared" si="647"/>
        <v>0</v>
      </c>
      <c r="AF3216" s="43" t="str">
        <f>IF(AND(COUNTIFS($J$18:J3216,J3216)=1,AE3216=1),1,"")</f>
        <v/>
      </c>
      <c r="AG3216" s="43" t="str">
        <f>IF(C3216="","",IF(AND(COUNTIFS($J$18:J3216,J3216)=1,C3216&lt;&gt;""),1,""))</f>
        <v/>
      </c>
      <c r="AH3216" s="43" t="str">
        <f>IF(G3216="","",IF(AND(COUNTIFS($J$18:J3216,J3216)=1,G3216&lt;&gt;""),1,""))</f>
        <v/>
      </c>
      <c r="AI3216" s="44">
        <f t="shared" si="648"/>
        <v>19475361.976991154</v>
      </c>
      <c r="AJ3216" s="44">
        <f t="shared" si="649"/>
        <v>2337043.4372389377</v>
      </c>
      <c r="AK3216" s="45">
        <f t="shared" si="650"/>
        <v>0.11999999999999995</v>
      </c>
      <c r="AL3216" s="41"/>
      <c r="AM3216" s="41"/>
      <c r="AN3216" s="41"/>
      <c r="AO3216" s="41"/>
      <c r="AP3216" s="45" t="str">
        <f t="shared" si="651"/>
        <v>20241</v>
      </c>
      <c r="AQ3216" s="45" t="str">
        <f t="shared" si="652"/>
        <v>20241JPY</v>
      </c>
    </row>
    <row r="3217" spans="1:43" s="15" customFormat="1">
      <c r="A3217" s="177" t="s">
        <v>42</v>
      </c>
      <c r="B3217" s="40">
        <v>2023</v>
      </c>
      <c r="C3217" s="172">
        <v>12</v>
      </c>
      <c r="D3217" s="57" t="str">
        <f t="shared" si="642"/>
        <v>Q3</v>
      </c>
      <c r="E3217" s="172" t="s">
        <v>42</v>
      </c>
      <c r="F3217" s="172">
        <v>2024</v>
      </c>
      <c r="G3217" s="172">
        <v>1</v>
      </c>
      <c r="H3217" s="46"/>
      <c r="I3217" s="57" t="str">
        <f t="shared" si="643"/>
        <v>Q4</v>
      </c>
      <c r="J3217" s="170" t="s">
        <v>3186</v>
      </c>
      <c r="K3217" s="46" t="s">
        <v>1472</v>
      </c>
      <c r="L3217" s="41" t="s">
        <v>55</v>
      </c>
      <c r="M3217" s="39" t="s">
        <v>47</v>
      </c>
      <c r="N3217" s="39">
        <v>1</v>
      </c>
      <c r="O3217" s="39"/>
      <c r="P3217" s="57" t="str">
        <f t="shared" si="644"/>
        <v>MAIN UNIT</v>
      </c>
      <c r="Q3217" s="39" t="s">
        <v>48</v>
      </c>
      <c r="R3217" s="39" t="s">
        <v>49</v>
      </c>
      <c r="S3217" s="39" t="s">
        <v>36</v>
      </c>
      <c r="T3217" s="39" t="s">
        <v>65</v>
      </c>
      <c r="U3217" s="39" t="s">
        <v>66</v>
      </c>
      <c r="V3217" s="39" t="s">
        <v>290</v>
      </c>
      <c r="W3217" s="39" t="s">
        <v>96</v>
      </c>
      <c r="X3217" s="47">
        <v>6600000</v>
      </c>
      <c r="Y3217" s="48" t="str">
        <f t="shared" si="655"/>
        <v>1</v>
      </c>
      <c r="Z3217" s="26">
        <f t="shared" si="654"/>
        <v>6600000</v>
      </c>
      <c r="AA3217" s="39">
        <v>5.6099999999999997E-2</v>
      </c>
      <c r="AB3217" s="35">
        <f t="shared" si="645"/>
        <v>370260</v>
      </c>
      <c r="AC3217" s="42">
        <f t="shared" si="646"/>
        <v>44431.199999999997</v>
      </c>
      <c r="AD3217" s="187">
        <v>0.12</v>
      </c>
      <c r="AE3217" s="43">
        <f t="shared" si="647"/>
        <v>0</v>
      </c>
      <c r="AF3217" s="43" t="str">
        <f>IF(AND(COUNTIFS($J$18:J3217,J3217)=1,AE3217=1),1,"")</f>
        <v/>
      </c>
      <c r="AG3217" s="43" t="str">
        <f>IF(C3217="","",IF(AND(COUNTIFS($J$18:J3217,J3217)=1,C3217&lt;&gt;""),1,""))</f>
        <v/>
      </c>
      <c r="AH3217" s="43" t="str">
        <f>IF(G3217="","",IF(AND(COUNTIFS($J$18:J3217,J3217)=1,G3217&lt;&gt;""),1,""))</f>
        <v/>
      </c>
      <c r="AI3217" s="44">
        <f t="shared" si="648"/>
        <v>19475361.976991154</v>
      </c>
      <c r="AJ3217" s="44">
        <f t="shared" si="649"/>
        <v>2337043.4372389377</v>
      </c>
      <c r="AK3217" s="45">
        <f t="shared" si="650"/>
        <v>0.11999999999999995</v>
      </c>
      <c r="AL3217" s="41"/>
      <c r="AM3217" s="41"/>
      <c r="AN3217" s="41"/>
      <c r="AO3217" s="41"/>
      <c r="AP3217" s="45" t="str">
        <f t="shared" si="651"/>
        <v>20241</v>
      </c>
      <c r="AQ3217" s="45" t="str">
        <f t="shared" si="652"/>
        <v>20241JPY</v>
      </c>
    </row>
    <row r="3218" spans="1:43" s="15" customFormat="1">
      <c r="A3218" s="177" t="s">
        <v>42</v>
      </c>
      <c r="B3218" s="40">
        <v>2023</v>
      </c>
      <c r="C3218" s="172">
        <v>12</v>
      </c>
      <c r="D3218" s="57" t="str">
        <f t="shared" si="642"/>
        <v>Q3</v>
      </c>
      <c r="E3218" s="172" t="s">
        <v>42</v>
      </c>
      <c r="F3218" s="172">
        <v>2024</v>
      </c>
      <c r="G3218" s="172">
        <v>1</v>
      </c>
      <c r="H3218" s="46"/>
      <c r="I3218" s="57" t="str">
        <f t="shared" si="643"/>
        <v>Q4</v>
      </c>
      <c r="J3218" s="170" t="s">
        <v>3186</v>
      </c>
      <c r="K3218" s="46" t="s">
        <v>1472</v>
      </c>
      <c r="L3218" s="41" t="s">
        <v>55</v>
      </c>
      <c r="M3218" s="39" t="s">
        <v>47</v>
      </c>
      <c r="N3218" s="39">
        <v>1</v>
      </c>
      <c r="O3218" s="39"/>
      <c r="P3218" s="57" t="str">
        <f t="shared" si="644"/>
        <v>MAIN UNIT</v>
      </c>
      <c r="Q3218" s="39" t="s">
        <v>48</v>
      </c>
      <c r="R3218" s="39" t="s">
        <v>49</v>
      </c>
      <c r="S3218" s="39" t="s">
        <v>36</v>
      </c>
      <c r="T3218" s="39" t="s">
        <v>65</v>
      </c>
      <c r="U3218" s="39" t="s">
        <v>66</v>
      </c>
      <c r="V3218" s="39" t="s">
        <v>290</v>
      </c>
      <c r="W3218" s="39" t="s">
        <v>96</v>
      </c>
      <c r="X3218" s="47">
        <v>6600000</v>
      </c>
      <c r="Y3218" s="48" t="str">
        <f t="shared" si="655"/>
        <v>1</v>
      </c>
      <c r="Z3218" s="26">
        <f t="shared" si="654"/>
        <v>6600000</v>
      </c>
      <c r="AA3218" s="39">
        <v>5.6099999999999997E-2</v>
      </c>
      <c r="AB3218" s="35">
        <f t="shared" si="645"/>
        <v>370260</v>
      </c>
      <c r="AC3218" s="42">
        <f t="shared" si="646"/>
        <v>44431.199999999997</v>
      </c>
      <c r="AD3218" s="187">
        <v>0.12</v>
      </c>
      <c r="AE3218" s="43">
        <f t="shared" si="647"/>
        <v>0</v>
      </c>
      <c r="AF3218" s="43" t="str">
        <f>IF(AND(COUNTIFS($J$18:J3218,J3218)=1,AE3218=1),1,"")</f>
        <v/>
      </c>
      <c r="AG3218" s="43" t="str">
        <f>IF(C3218="","",IF(AND(COUNTIFS($J$18:J3218,J3218)=1,C3218&lt;&gt;""),1,""))</f>
        <v/>
      </c>
      <c r="AH3218" s="43" t="str">
        <f>IF(G3218="","",IF(AND(COUNTIFS($J$18:J3218,J3218)=1,G3218&lt;&gt;""),1,""))</f>
        <v/>
      </c>
      <c r="AI3218" s="44">
        <f t="shared" si="648"/>
        <v>19475361.976991154</v>
      </c>
      <c r="AJ3218" s="44">
        <f t="shared" si="649"/>
        <v>2337043.4372389377</v>
      </c>
      <c r="AK3218" s="45">
        <f t="shared" si="650"/>
        <v>0.11999999999999995</v>
      </c>
      <c r="AL3218" s="41"/>
      <c r="AM3218" s="41"/>
      <c r="AN3218" s="41"/>
      <c r="AO3218" s="41"/>
      <c r="AP3218" s="45" t="str">
        <f t="shared" si="651"/>
        <v>20241</v>
      </c>
      <c r="AQ3218" s="45" t="str">
        <f t="shared" si="652"/>
        <v>20241JPY</v>
      </c>
    </row>
    <row r="3219" spans="1:43" s="15" customFormat="1">
      <c r="A3219" s="177" t="s">
        <v>42</v>
      </c>
      <c r="B3219" s="40">
        <v>2023</v>
      </c>
      <c r="C3219" s="172">
        <v>12</v>
      </c>
      <c r="D3219" s="57" t="str">
        <f t="shared" si="642"/>
        <v>Q3</v>
      </c>
      <c r="E3219" s="172" t="s">
        <v>42</v>
      </c>
      <c r="F3219" s="172">
        <v>2024</v>
      </c>
      <c r="G3219" s="172">
        <v>1</v>
      </c>
      <c r="H3219" s="46"/>
      <c r="I3219" s="57" t="str">
        <f t="shared" si="643"/>
        <v>Q4</v>
      </c>
      <c r="J3219" s="170" t="s">
        <v>3186</v>
      </c>
      <c r="K3219" s="46" t="s">
        <v>1472</v>
      </c>
      <c r="L3219" s="41" t="s">
        <v>79</v>
      </c>
      <c r="M3219" s="39" t="s">
        <v>47</v>
      </c>
      <c r="N3219" s="39">
        <v>1</v>
      </c>
      <c r="O3219" s="39"/>
      <c r="P3219" s="57" t="str">
        <f t="shared" si="644"/>
        <v>MAIN UNIT</v>
      </c>
      <c r="Q3219" s="39" t="s">
        <v>48</v>
      </c>
      <c r="R3219" s="39" t="s">
        <v>49</v>
      </c>
      <c r="S3219" s="39" t="s">
        <v>36</v>
      </c>
      <c r="T3219" s="39" t="s">
        <v>65</v>
      </c>
      <c r="U3219" s="39" t="s">
        <v>66</v>
      </c>
      <c r="V3219" s="39" t="s">
        <v>290</v>
      </c>
      <c r="W3219" s="39" t="s">
        <v>96</v>
      </c>
      <c r="X3219" s="47">
        <v>12044000</v>
      </c>
      <c r="Y3219" s="48" t="str">
        <f t="shared" si="655"/>
        <v>1</v>
      </c>
      <c r="Z3219" s="26">
        <f t="shared" si="654"/>
        <v>12044000</v>
      </c>
      <c r="AA3219" s="39">
        <v>5.6099999999999997E-2</v>
      </c>
      <c r="AB3219" s="35">
        <f t="shared" si="645"/>
        <v>675668.39999999991</v>
      </c>
      <c r="AC3219" s="42">
        <f t="shared" si="646"/>
        <v>81080.207999999984</v>
      </c>
      <c r="AD3219" s="187">
        <v>0.12</v>
      </c>
      <c r="AE3219" s="43">
        <f t="shared" si="647"/>
        <v>0</v>
      </c>
      <c r="AF3219" s="43" t="str">
        <f>IF(AND(COUNTIFS($J$18:J3219,J3219)=1,AE3219=1),1,"")</f>
        <v/>
      </c>
      <c r="AG3219" s="43" t="str">
        <f>IF(C3219="","",IF(AND(COUNTIFS($J$18:J3219,J3219)=1,C3219&lt;&gt;""),1,""))</f>
        <v/>
      </c>
      <c r="AH3219" s="43" t="str">
        <f>IF(G3219="","",IF(AND(COUNTIFS($J$18:J3219,J3219)=1,G3219&lt;&gt;""),1,""))</f>
        <v/>
      </c>
      <c r="AI3219" s="44">
        <f t="shared" si="648"/>
        <v>19475361.976991154</v>
      </c>
      <c r="AJ3219" s="44">
        <f t="shared" si="649"/>
        <v>2337043.4372389377</v>
      </c>
      <c r="AK3219" s="45">
        <f t="shared" si="650"/>
        <v>0.11999999999999995</v>
      </c>
      <c r="AL3219" s="41"/>
      <c r="AM3219" s="41"/>
      <c r="AN3219" s="41"/>
      <c r="AO3219" s="41"/>
      <c r="AP3219" s="45" t="str">
        <f t="shared" si="651"/>
        <v>20241</v>
      </c>
      <c r="AQ3219" s="45" t="str">
        <f t="shared" si="652"/>
        <v>20241JPY</v>
      </c>
    </row>
    <row r="3220" spans="1:43" s="15" customFormat="1">
      <c r="A3220" s="177" t="s">
        <v>42</v>
      </c>
      <c r="B3220" s="40">
        <v>2023</v>
      </c>
      <c r="C3220" s="172">
        <v>12</v>
      </c>
      <c r="D3220" s="57" t="str">
        <f t="shared" si="642"/>
        <v>Q3</v>
      </c>
      <c r="E3220" s="172" t="s">
        <v>42</v>
      </c>
      <c r="F3220" s="172">
        <v>2024</v>
      </c>
      <c r="G3220" s="172">
        <v>1</v>
      </c>
      <c r="H3220" s="46"/>
      <c r="I3220" s="57" t="str">
        <f t="shared" si="643"/>
        <v>Q4</v>
      </c>
      <c r="J3220" s="170" t="s">
        <v>3186</v>
      </c>
      <c r="K3220" s="46" t="s">
        <v>1472</v>
      </c>
      <c r="L3220" s="41" t="s">
        <v>79</v>
      </c>
      <c r="M3220" s="39" t="s">
        <v>47</v>
      </c>
      <c r="N3220" s="39">
        <v>1</v>
      </c>
      <c r="O3220" s="39"/>
      <c r="P3220" s="57" t="str">
        <f t="shared" si="644"/>
        <v>MAIN UNIT</v>
      </c>
      <c r="Q3220" s="39" t="s">
        <v>48</v>
      </c>
      <c r="R3220" s="39" t="s">
        <v>49</v>
      </c>
      <c r="S3220" s="39" t="s">
        <v>36</v>
      </c>
      <c r="T3220" s="39" t="s">
        <v>65</v>
      </c>
      <c r="U3220" s="39" t="s">
        <v>66</v>
      </c>
      <c r="V3220" s="39" t="s">
        <v>290</v>
      </c>
      <c r="W3220" s="39" t="s">
        <v>96</v>
      </c>
      <c r="X3220" s="47">
        <v>12044000</v>
      </c>
      <c r="Y3220" s="48" t="str">
        <f t="shared" si="655"/>
        <v>1</v>
      </c>
      <c r="Z3220" s="26">
        <f t="shared" si="654"/>
        <v>12044000</v>
      </c>
      <c r="AA3220" s="39">
        <v>5.6099999999999997E-2</v>
      </c>
      <c r="AB3220" s="35">
        <f t="shared" si="645"/>
        <v>675668.39999999991</v>
      </c>
      <c r="AC3220" s="42">
        <f t="shared" si="646"/>
        <v>81080.207999999984</v>
      </c>
      <c r="AD3220" s="187">
        <v>0.12</v>
      </c>
      <c r="AE3220" s="43">
        <f t="shared" si="647"/>
        <v>0</v>
      </c>
      <c r="AF3220" s="43" t="str">
        <f>IF(AND(COUNTIFS($J$18:J3220,J3220)=1,AE3220=1),1,"")</f>
        <v/>
      </c>
      <c r="AG3220" s="43" t="str">
        <f>IF(C3220="","",IF(AND(COUNTIFS($J$18:J3220,J3220)=1,C3220&lt;&gt;""),1,""))</f>
        <v/>
      </c>
      <c r="AH3220" s="43" t="str">
        <f>IF(G3220="","",IF(AND(COUNTIFS($J$18:J3220,J3220)=1,G3220&lt;&gt;""),1,""))</f>
        <v/>
      </c>
      <c r="AI3220" s="44">
        <f t="shared" si="648"/>
        <v>19475361.976991154</v>
      </c>
      <c r="AJ3220" s="44">
        <f t="shared" si="649"/>
        <v>2337043.4372389377</v>
      </c>
      <c r="AK3220" s="45">
        <f t="shared" si="650"/>
        <v>0.11999999999999995</v>
      </c>
      <c r="AL3220" s="41"/>
      <c r="AM3220" s="41"/>
      <c r="AN3220" s="41"/>
      <c r="AO3220" s="41"/>
      <c r="AP3220" s="45" t="str">
        <f t="shared" si="651"/>
        <v>20241</v>
      </c>
      <c r="AQ3220" s="45" t="str">
        <f t="shared" si="652"/>
        <v>20241JPY</v>
      </c>
    </row>
    <row r="3221" spans="1:43" s="15" customFormat="1">
      <c r="A3221" s="177" t="s">
        <v>42</v>
      </c>
      <c r="B3221" s="40">
        <v>2023</v>
      </c>
      <c r="C3221" s="172">
        <v>12</v>
      </c>
      <c r="D3221" s="57" t="str">
        <f t="shared" si="642"/>
        <v>Q3</v>
      </c>
      <c r="E3221" s="16" t="s">
        <v>42</v>
      </c>
      <c r="F3221" s="172">
        <v>2024</v>
      </c>
      <c r="G3221" s="172">
        <v>1</v>
      </c>
      <c r="H3221" s="46"/>
      <c r="I3221" s="57" t="str">
        <f t="shared" si="643"/>
        <v>Q4</v>
      </c>
      <c r="J3221" s="170" t="s">
        <v>3187</v>
      </c>
      <c r="K3221" s="46" t="s">
        <v>3188</v>
      </c>
      <c r="L3221" s="41" t="s">
        <v>79</v>
      </c>
      <c r="M3221" s="39" t="s">
        <v>47</v>
      </c>
      <c r="N3221" s="39">
        <v>1</v>
      </c>
      <c r="O3221" s="39"/>
      <c r="P3221" s="57" t="str">
        <f t="shared" si="644"/>
        <v>MAIN UNIT</v>
      </c>
      <c r="Q3221" s="39" t="s">
        <v>56</v>
      </c>
      <c r="R3221" s="39" t="s">
        <v>49</v>
      </c>
      <c r="S3221" s="39" t="s">
        <v>36</v>
      </c>
      <c r="T3221" s="39" t="s">
        <v>1008</v>
      </c>
      <c r="U3221" s="39" t="s">
        <v>2895</v>
      </c>
      <c r="V3221" s="39" t="s">
        <v>3189</v>
      </c>
      <c r="W3221" s="39" t="s">
        <v>96</v>
      </c>
      <c r="X3221" s="47">
        <v>11150000</v>
      </c>
      <c r="Y3221" s="48" t="str">
        <f t="shared" si="655"/>
        <v>1</v>
      </c>
      <c r="Z3221" s="26">
        <f t="shared" si="654"/>
        <v>11150000</v>
      </c>
      <c r="AA3221" s="39">
        <v>5.6099999999999997E-2</v>
      </c>
      <c r="AB3221" s="35">
        <f t="shared" si="645"/>
        <v>625515</v>
      </c>
      <c r="AC3221" s="42">
        <f t="shared" si="646"/>
        <v>75061.8</v>
      </c>
      <c r="AD3221" s="187">
        <v>0.12</v>
      </c>
      <c r="AE3221" s="43">
        <f t="shared" si="647"/>
        <v>1</v>
      </c>
      <c r="AF3221" s="43">
        <f>IF(AND(COUNTIFS($J$18:J3221,J3221)=1,AE3221=1),1,"")</f>
        <v>1</v>
      </c>
      <c r="AG3221" s="43">
        <f>IF(C3221="","",IF(AND(COUNTIFS($J$18:J3221,J3221)=1,C3221&lt;&gt;""),1,""))</f>
        <v>1</v>
      </c>
      <c r="AH3221" s="43">
        <f>IF(G3221="","",IF(AND(COUNTIFS($J$18:J3221,J3221)=1,G3221&lt;&gt;""),1,""))</f>
        <v>1</v>
      </c>
      <c r="AI3221" s="44">
        <f t="shared" si="648"/>
        <v>19475361.976991154</v>
      </c>
      <c r="AJ3221" s="44">
        <f t="shared" si="649"/>
        <v>2337043.4372389377</v>
      </c>
      <c r="AK3221" s="45">
        <f t="shared" si="650"/>
        <v>0.11999999999999995</v>
      </c>
      <c r="AL3221" s="41"/>
      <c r="AM3221" s="41"/>
      <c r="AN3221" s="41"/>
      <c r="AO3221" s="41"/>
      <c r="AP3221" s="45" t="str">
        <f t="shared" si="651"/>
        <v>20241</v>
      </c>
      <c r="AQ3221" s="45" t="str">
        <f t="shared" si="652"/>
        <v>20241JPY</v>
      </c>
    </row>
    <row r="3222" spans="1:43" s="15" customFormat="1">
      <c r="A3222" s="177" t="s">
        <v>42</v>
      </c>
      <c r="B3222" s="40">
        <v>2023</v>
      </c>
      <c r="C3222" s="172">
        <v>12</v>
      </c>
      <c r="D3222" s="57" t="str">
        <f t="shared" si="642"/>
        <v>Q3</v>
      </c>
      <c r="E3222" s="16" t="s">
        <v>42</v>
      </c>
      <c r="F3222" s="172">
        <v>2024</v>
      </c>
      <c r="G3222" s="172">
        <v>1</v>
      </c>
      <c r="H3222" s="46"/>
      <c r="I3222" s="57" t="str">
        <f t="shared" si="643"/>
        <v>Q4</v>
      </c>
      <c r="J3222" s="170" t="s">
        <v>3187</v>
      </c>
      <c r="K3222" s="46" t="s">
        <v>3188</v>
      </c>
      <c r="L3222" s="41" t="s">
        <v>79</v>
      </c>
      <c r="M3222" s="39" t="s">
        <v>47</v>
      </c>
      <c r="N3222" s="39">
        <v>1</v>
      </c>
      <c r="O3222" s="39"/>
      <c r="P3222" s="57" t="str">
        <f t="shared" si="644"/>
        <v>MAIN UNIT</v>
      </c>
      <c r="Q3222" s="39" t="s">
        <v>56</v>
      </c>
      <c r="R3222" s="39" t="s">
        <v>49</v>
      </c>
      <c r="S3222" s="39" t="s">
        <v>36</v>
      </c>
      <c r="T3222" s="39" t="s">
        <v>1008</v>
      </c>
      <c r="U3222" s="39" t="s">
        <v>2895</v>
      </c>
      <c r="V3222" s="39" t="s">
        <v>3189</v>
      </c>
      <c r="W3222" s="39" t="s">
        <v>96</v>
      </c>
      <c r="X3222" s="47">
        <v>11150000</v>
      </c>
      <c r="Y3222" s="48" t="str">
        <f t="shared" si="655"/>
        <v>1</v>
      </c>
      <c r="Z3222" s="26">
        <f t="shared" si="654"/>
        <v>11150000</v>
      </c>
      <c r="AA3222" s="39">
        <v>5.6099999999999997E-2</v>
      </c>
      <c r="AB3222" s="35">
        <f t="shared" si="645"/>
        <v>625515</v>
      </c>
      <c r="AC3222" s="42">
        <f t="shared" si="646"/>
        <v>75061.8</v>
      </c>
      <c r="AD3222" s="187">
        <v>0.12</v>
      </c>
      <c r="AE3222" s="43">
        <f t="shared" si="647"/>
        <v>1</v>
      </c>
      <c r="AF3222" s="43" t="str">
        <f>IF(AND(COUNTIFS($J$18:J3222,J3222)=1,AE3222=1),1,"")</f>
        <v/>
      </c>
      <c r="AG3222" s="43" t="str">
        <f>IF(C3222="","",IF(AND(COUNTIFS($J$18:J3222,J3222)=1,C3222&lt;&gt;""),1,""))</f>
        <v/>
      </c>
      <c r="AH3222" s="43" t="str">
        <f>IF(G3222="","",IF(AND(COUNTIFS($J$18:J3222,J3222)=1,G3222&lt;&gt;""),1,""))</f>
        <v/>
      </c>
      <c r="AI3222" s="44">
        <f t="shared" si="648"/>
        <v>19475361.976991154</v>
      </c>
      <c r="AJ3222" s="44">
        <f t="shared" si="649"/>
        <v>2337043.4372389377</v>
      </c>
      <c r="AK3222" s="45">
        <f t="shared" si="650"/>
        <v>0.11999999999999995</v>
      </c>
      <c r="AL3222" s="41"/>
      <c r="AM3222" s="41"/>
      <c r="AN3222" s="41"/>
      <c r="AO3222" s="41"/>
      <c r="AP3222" s="45" t="str">
        <f t="shared" si="651"/>
        <v>20241</v>
      </c>
      <c r="AQ3222" s="45" t="str">
        <f t="shared" si="652"/>
        <v>20241JPY</v>
      </c>
    </row>
    <row r="3223" spans="1:43" s="15" customFormat="1">
      <c r="A3223" s="177" t="s">
        <v>42</v>
      </c>
      <c r="B3223" s="40">
        <v>2023</v>
      </c>
      <c r="C3223" s="172">
        <v>12</v>
      </c>
      <c r="D3223" s="57" t="str">
        <f t="shared" si="642"/>
        <v>Q3</v>
      </c>
      <c r="E3223" s="16" t="s">
        <v>42</v>
      </c>
      <c r="F3223" s="172">
        <v>2024</v>
      </c>
      <c r="G3223" s="172">
        <v>1</v>
      </c>
      <c r="H3223" s="46"/>
      <c r="I3223" s="57" t="str">
        <f t="shared" si="643"/>
        <v>Q4</v>
      </c>
      <c r="J3223" s="170" t="s">
        <v>3187</v>
      </c>
      <c r="K3223" s="46" t="s">
        <v>3188</v>
      </c>
      <c r="L3223" s="41" t="s">
        <v>55</v>
      </c>
      <c r="M3223" s="39" t="s">
        <v>47</v>
      </c>
      <c r="N3223" s="39">
        <v>1</v>
      </c>
      <c r="O3223" s="39"/>
      <c r="P3223" s="57" t="str">
        <f t="shared" si="644"/>
        <v>MAIN UNIT</v>
      </c>
      <c r="Q3223" s="39" t="s">
        <v>56</v>
      </c>
      <c r="R3223" s="39" t="s">
        <v>49</v>
      </c>
      <c r="S3223" s="39" t="s">
        <v>36</v>
      </c>
      <c r="T3223" s="39" t="s">
        <v>1008</v>
      </c>
      <c r="U3223" s="39" t="s">
        <v>2895</v>
      </c>
      <c r="V3223" s="39" t="s">
        <v>3189</v>
      </c>
      <c r="W3223" s="39" t="s">
        <v>96</v>
      </c>
      <c r="X3223" s="47">
        <v>6720000</v>
      </c>
      <c r="Y3223" s="48" t="str">
        <f t="shared" si="655"/>
        <v>1</v>
      </c>
      <c r="Z3223" s="26">
        <f t="shared" si="654"/>
        <v>6720000</v>
      </c>
      <c r="AA3223" s="39">
        <v>5.6099999999999997E-2</v>
      </c>
      <c r="AB3223" s="35">
        <f t="shared" si="645"/>
        <v>376992</v>
      </c>
      <c r="AC3223" s="42">
        <f t="shared" si="646"/>
        <v>45239.040000000001</v>
      </c>
      <c r="AD3223" s="187">
        <v>0.12</v>
      </c>
      <c r="AE3223" s="43">
        <f t="shared" si="647"/>
        <v>1</v>
      </c>
      <c r="AF3223" s="43" t="str">
        <f>IF(AND(COUNTIFS($J$18:J3223,J3223)=1,AE3223=1),1,"")</f>
        <v/>
      </c>
      <c r="AG3223" s="43" t="str">
        <f>IF(C3223="","",IF(AND(COUNTIFS($J$18:J3223,J3223)=1,C3223&lt;&gt;""),1,""))</f>
        <v/>
      </c>
      <c r="AH3223" s="43" t="str">
        <f>IF(G3223="","",IF(AND(COUNTIFS($J$18:J3223,J3223)=1,G3223&lt;&gt;""),1,""))</f>
        <v/>
      </c>
      <c r="AI3223" s="44">
        <f t="shared" si="648"/>
        <v>19475361.976991154</v>
      </c>
      <c r="AJ3223" s="44">
        <f t="shared" si="649"/>
        <v>2337043.4372389377</v>
      </c>
      <c r="AK3223" s="45">
        <f t="shared" si="650"/>
        <v>0.11999999999999995</v>
      </c>
      <c r="AL3223" s="41"/>
      <c r="AM3223" s="41"/>
      <c r="AN3223" s="41"/>
      <c r="AO3223" s="41"/>
      <c r="AP3223" s="45" t="str">
        <f t="shared" si="651"/>
        <v>20241</v>
      </c>
      <c r="AQ3223" s="45" t="str">
        <f t="shared" si="652"/>
        <v>20241JPY</v>
      </c>
    </row>
    <row r="3224" spans="1:43" s="15" customFormat="1">
      <c r="A3224" s="16" t="s">
        <v>42</v>
      </c>
      <c r="B3224" s="172">
        <v>2023</v>
      </c>
      <c r="C3224" s="172">
        <v>11</v>
      </c>
      <c r="D3224" s="57" t="str">
        <f t="shared" si="642"/>
        <v>Q3</v>
      </c>
      <c r="E3224" s="16" t="s">
        <v>42</v>
      </c>
      <c r="F3224" s="172">
        <v>2023</v>
      </c>
      <c r="G3224" s="172">
        <v>11</v>
      </c>
      <c r="H3224" s="175"/>
      <c r="I3224" s="57" t="str">
        <f t="shared" si="643"/>
        <v>Q3</v>
      </c>
      <c r="J3224" s="175" t="s">
        <v>3033</v>
      </c>
      <c r="K3224" s="175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4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78" t="str">
        <f t="shared" si="655"/>
        <v>1</v>
      </c>
      <c r="Z3224" s="26">
        <f t="shared" si="654"/>
        <v>7950000</v>
      </c>
      <c r="AA3224" s="16">
        <v>5.3400000000000003E-2</v>
      </c>
      <c r="AB3224" s="35">
        <f t="shared" si="645"/>
        <v>424530</v>
      </c>
      <c r="AC3224" s="27">
        <f t="shared" si="646"/>
        <v>52259.643000000004</v>
      </c>
      <c r="AD3224" s="174">
        <v>0.1231</v>
      </c>
      <c r="AE3224" s="173">
        <f t="shared" si="647"/>
        <v>0</v>
      </c>
      <c r="AF3224" s="173" t="str">
        <f>IF(AND(COUNTIFS($J$18:J3224,J3224)=1,AE3224=1),1,"")</f>
        <v/>
      </c>
      <c r="AG3224" s="173" t="str">
        <f>IF(C3224="","",IF(AND(COUNTIFS($J$18:J3224,J3224)=1,C3224&lt;&gt;""),1,""))</f>
        <v/>
      </c>
      <c r="AH3224" s="173" t="str">
        <f>IF(G3224="","",IF(AND(COUNTIFS($J$18:J3224,J3224)=1,G3224&lt;&gt;""),1,""))</f>
        <v/>
      </c>
      <c r="AI3224" s="28">
        <f t="shared" si="648"/>
        <v>11730565.00042478</v>
      </c>
      <c r="AJ3224" s="28">
        <f t="shared" si="649"/>
        <v>1453465.2465810829</v>
      </c>
      <c r="AK3224" s="29">
        <f t="shared" si="650"/>
        <v>0.12390411259205766</v>
      </c>
      <c r="AL3224" s="25"/>
      <c r="AM3224" s="25"/>
      <c r="AN3224" s="25"/>
      <c r="AO3224" s="25"/>
      <c r="AP3224" s="45" t="str">
        <f t="shared" si="651"/>
        <v>202311</v>
      </c>
      <c r="AQ3224" s="45" t="str">
        <f t="shared" si="652"/>
        <v>202311JPY</v>
      </c>
    </row>
    <row r="3225" spans="1:43" s="15" customFormat="1">
      <c r="A3225" s="16" t="s">
        <v>42</v>
      </c>
      <c r="B3225" s="172">
        <v>2023</v>
      </c>
      <c r="C3225" s="172">
        <v>11</v>
      </c>
      <c r="D3225" s="57" t="str">
        <f t="shared" ref="D3225:D3288" si="656">IF(B3225="","",IF(AND(C3225&gt;=10,C3225&lt;=12),"Q3",IF(AND(C3225&gt;=1,C3225&lt;=3),"Q4",IF(AND(C3225&gt;=7,C3225&lt;=9),"Q2",IF(AND(C3225&gt;=4,C3225&lt;=6),"Q1")))))</f>
        <v>Q3</v>
      </c>
      <c r="E3225" s="16" t="s">
        <v>42</v>
      </c>
      <c r="F3225" s="172">
        <v>2023</v>
      </c>
      <c r="G3225" s="172">
        <v>11</v>
      </c>
      <c r="H3225" s="175"/>
      <c r="I3225" s="57" t="str">
        <f t="shared" ref="I3225:I3288" si="657">IFERROR(IF(F3225="","",IF(F3225="TBA","TBA",IF(F3225="Cancel","Cancel",IF(AND(G3225&gt;=10,G3225&lt;=12),"Q3",IF(AND(G3225&gt;=1,G3225&lt;=3),"Q4",IF(AND(G3225&gt;=7,G3225&lt;=9),"Q2",IF(AND(G3225&gt;=4,G3225&lt;=6),"Q1"))))))),"")</f>
        <v>Q3</v>
      </c>
      <c r="J3225" s="175" t="s">
        <v>3039</v>
      </c>
      <c r="K3225" s="175" t="s">
        <v>3040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ref="P3225:P3288" si="658">IF(M3225="","",IF(AND(N3225&gt;0,L3225&lt;&gt;""),"MAIN UNIT",IF(AND(O3225&gt;0,L3225&lt;&gt;""),"SERVICE/ PARTS","C66 SERVICE/OTHERS")))</f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78" t="str">
        <f t="shared" si="655"/>
        <v>1</v>
      </c>
      <c r="Z3225" s="26">
        <f t="shared" si="654"/>
        <v>7100000</v>
      </c>
      <c r="AA3225" s="16">
        <v>5.3400000000000003E-2</v>
      </c>
      <c r="AB3225" s="35">
        <f t="shared" ref="AB3225:AB3279" si="659">IF(AND(R3225&lt;&gt;"C66",R3225&lt;&gt;""),Z3225/Y3225*AA3225,"")</f>
        <v>379140</v>
      </c>
      <c r="AC3225" s="27">
        <f t="shared" ref="AC3225:AC3288" si="660">IF(R3225&lt;&gt;"",AB3225*AD3225,"")</f>
        <v>42463.68</v>
      </c>
      <c r="AD3225" s="174">
        <v>0.112</v>
      </c>
      <c r="AE3225" s="173">
        <f t="shared" ref="AE3225:AE3288" si="661">IF(Q3225="","",IF(Q3225="Yes",1,0))</f>
        <v>0</v>
      </c>
      <c r="AF3225" s="173" t="str">
        <f>IF(AND(COUNTIFS($J$18:J3225,J3225)=1,AE3225=1),1,"")</f>
        <v/>
      </c>
      <c r="AG3225" s="173">
        <f>IF(C3225="","",IF(AND(COUNTIFS($J$18:J3225,J3225)=1,C3225&lt;&gt;""),1,""))</f>
        <v>1</v>
      </c>
      <c r="AH3225" s="173">
        <f>IF(G3225="","",IF(AND(COUNTIFS($J$18:J3225,J3225)=1,G3225&lt;&gt;""),1,""))</f>
        <v>1</v>
      </c>
      <c r="AI3225" s="28">
        <f t="shared" ref="AI3225:AI3288" si="662">IF(P3225="C66 SERVICE","",SUMIFS(AB:AB,F:F,F3225,G:G,G3225,E:E,E3225))</f>
        <v>11730565.00042478</v>
      </c>
      <c r="AJ3225" s="28">
        <f t="shared" ref="AJ3225:AJ3288" si="663">IF(P3225="C66 SERVICE","",SUMIFS(AC:AC,F:F,F3225,G:G,G3225,E:E,E3225))</f>
        <v>1453465.2465810829</v>
      </c>
      <c r="AK3225" s="29">
        <f t="shared" ref="AK3225:AK3288" si="664">IF(AJ3225&gt;0,AJ3225/AI3225,"")</f>
        <v>0.12390411259205766</v>
      </c>
      <c r="AL3225" s="25"/>
      <c r="AM3225" s="25"/>
      <c r="AN3225" s="25"/>
      <c r="AO3225" s="25"/>
      <c r="AP3225" s="45" t="str">
        <f t="shared" ref="AP3225:AP3288" si="665">IF(F3225="","",F3225&amp;G3225)</f>
        <v>202311</v>
      </c>
      <c r="AQ3225" s="45" t="str">
        <f t="shared" ref="AQ3225:AQ3288" si="666">IF(W3225="","",F3225&amp;G3225&amp;W3225)</f>
        <v>202311JPY</v>
      </c>
    </row>
    <row r="3226" spans="1:43" s="15" customFormat="1">
      <c r="A3226" s="16" t="s">
        <v>42</v>
      </c>
      <c r="B3226" s="172">
        <v>2023</v>
      </c>
      <c r="C3226" s="172">
        <v>11</v>
      </c>
      <c r="D3226" s="57" t="str">
        <f t="shared" si="656"/>
        <v>Q3</v>
      </c>
      <c r="E3226" s="16" t="s">
        <v>42</v>
      </c>
      <c r="F3226" s="172">
        <v>2023</v>
      </c>
      <c r="G3226" s="172">
        <v>11</v>
      </c>
      <c r="H3226" s="175"/>
      <c r="I3226" s="57" t="str">
        <f t="shared" si="657"/>
        <v>Q3</v>
      </c>
      <c r="J3226" s="175" t="s">
        <v>3039</v>
      </c>
      <c r="K3226" s="175" t="s">
        <v>3040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58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78" t="str">
        <f t="shared" si="655"/>
        <v>1</v>
      </c>
      <c r="Z3226" s="26">
        <f t="shared" si="654"/>
        <v>7100000</v>
      </c>
      <c r="AA3226" s="16">
        <v>5.3400000000000003E-2</v>
      </c>
      <c r="AB3226" s="35">
        <f t="shared" si="659"/>
        <v>379140</v>
      </c>
      <c r="AC3226" s="27">
        <f t="shared" si="660"/>
        <v>42463.68</v>
      </c>
      <c r="AD3226" s="174">
        <v>0.112</v>
      </c>
      <c r="AE3226" s="173">
        <f t="shared" si="661"/>
        <v>0</v>
      </c>
      <c r="AF3226" s="173" t="str">
        <f>IF(AND(COUNTIFS($J$18:J3226,J3226)=1,AE3226=1),1,"")</f>
        <v/>
      </c>
      <c r="AG3226" s="173" t="str">
        <f>IF(C3226="","",IF(AND(COUNTIFS($J$18:J3226,J3226)=1,C3226&lt;&gt;""),1,""))</f>
        <v/>
      </c>
      <c r="AH3226" s="173" t="str">
        <f>IF(G3226="","",IF(AND(COUNTIFS($J$18:J3226,J3226)=1,G3226&lt;&gt;""),1,""))</f>
        <v/>
      </c>
      <c r="AI3226" s="28">
        <f t="shared" si="662"/>
        <v>11730565.00042478</v>
      </c>
      <c r="AJ3226" s="28">
        <f t="shared" si="663"/>
        <v>1453465.2465810829</v>
      </c>
      <c r="AK3226" s="29">
        <f t="shared" si="664"/>
        <v>0.12390411259205766</v>
      </c>
      <c r="AL3226" s="25"/>
      <c r="AM3226" s="25"/>
      <c r="AN3226" s="25"/>
      <c r="AO3226" s="25"/>
      <c r="AP3226" s="45" t="str">
        <f t="shared" si="665"/>
        <v>202311</v>
      </c>
      <c r="AQ3226" s="45" t="str">
        <f t="shared" si="666"/>
        <v>202311JPY</v>
      </c>
    </row>
    <row r="3227" spans="1:43" s="15" customFormat="1" ht="26.4">
      <c r="A3227" s="16" t="s">
        <v>42</v>
      </c>
      <c r="B3227" s="172">
        <v>2023</v>
      </c>
      <c r="C3227" s="172">
        <v>11</v>
      </c>
      <c r="D3227" s="57" t="str">
        <f t="shared" si="656"/>
        <v>Q3</v>
      </c>
      <c r="E3227" s="16" t="s">
        <v>42</v>
      </c>
      <c r="F3227" s="172">
        <v>2023</v>
      </c>
      <c r="G3227" s="172">
        <v>11</v>
      </c>
      <c r="H3227" s="175"/>
      <c r="I3227" s="57" t="str">
        <f t="shared" si="657"/>
        <v>Q3</v>
      </c>
      <c r="J3227" s="175" t="s">
        <v>3041</v>
      </c>
      <c r="K3227" s="175" t="s">
        <v>544</v>
      </c>
      <c r="L3227" s="25" t="s">
        <v>3042</v>
      </c>
      <c r="M3227" s="16" t="s">
        <v>47</v>
      </c>
      <c r="N3227" s="16">
        <v>0</v>
      </c>
      <c r="O3227" s="16">
        <v>1</v>
      </c>
      <c r="P3227" s="57" t="str">
        <f t="shared" si="658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78" t="str">
        <f t="shared" si="655"/>
        <v>1.13</v>
      </c>
      <c r="Z3227" s="26">
        <f t="shared" si="654"/>
        <v>9834</v>
      </c>
      <c r="AA3227" s="16">
        <v>1.07</v>
      </c>
      <c r="AB3227" s="35">
        <f t="shared" si="659"/>
        <v>9311.840707964604</v>
      </c>
      <c r="AC3227" s="27">
        <f t="shared" si="660"/>
        <v>874.38184247787626</v>
      </c>
      <c r="AD3227" s="174">
        <v>9.3899999999999997E-2</v>
      </c>
      <c r="AE3227" s="173">
        <f t="shared" si="661"/>
        <v>0</v>
      </c>
      <c r="AF3227" s="173" t="str">
        <f>IF(AND(COUNTIFS($J$18:J3227,J3227)=1,AE3227=1),1,"")</f>
        <v/>
      </c>
      <c r="AG3227" s="173">
        <f>IF(C3227="","",IF(AND(COUNTIFS($J$18:J3227,J3227)=1,C3227&lt;&gt;""),1,""))</f>
        <v>1</v>
      </c>
      <c r="AH3227" s="173">
        <f>IF(G3227="","",IF(AND(COUNTIFS($J$18:J3227,J3227)=1,G3227&lt;&gt;""),1,""))</f>
        <v>1</v>
      </c>
      <c r="AI3227" s="28">
        <f t="shared" si="662"/>
        <v>11730565.00042478</v>
      </c>
      <c r="AJ3227" s="28">
        <f t="shared" si="663"/>
        <v>1453465.2465810829</v>
      </c>
      <c r="AK3227" s="29">
        <f t="shared" si="664"/>
        <v>0.12390411259205766</v>
      </c>
      <c r="AL3227" s="25"/>
      <c r="AM3227" s="25"/>
      <c r="AN3227" s="25"/>
      <c r="AO3227" s="25"/>
      <c r="AP3227" s="45" t="str">
        <f t="shared" si="665"/>
        <v>202311</v>
      </c>
      <c r="AQ3227" s="45" t="str">
        <f t="shared" si="666"/>
        <v>202311RMB</v>
      </c>
    </row>
    <row r="3228" spans="1:43" s="15" customFormat="1">
      <c r="A3228" s="177" t="s">
        <v>42</v>
      </c>
      <c r="B3228" s="40">
        <v>2023</v>
      </c>
      <c r="C3228" s="172">
        <v>12</v>
      </c>
      <c r="D3228" s="57" t="str">
        <f t="shared" si="656"/>
        <v>Q3</v>
      </c>
      <c r="E3228" s="172" t="s">
        <v>42</v>
      </c>
      <c r="F3228" s="172">
        <v>2024</v>
      </c>
      <c r="G3228" s="172">
        <v>1</v>
      </c>
      <c r="H3228" s="46"/>
      <c r="I3228" s="57" t="str">
        <f t="shared" si="657"/>
        <v>Q4</v>
      </c>
      <c r="J3228" s="170" t="s">
        <v>3190</v>
      </c>
      <c r="K3228" s="46" t="s">
        <v>1093</v>
      </c>
      <c r="L3228" s="41" t="s">
        <v>55</v>
      </c>
      <c r="M3228" s="39" t="s">
        <v>47</v>
      </c>
      <c r="N3228" s="39">
        <v>1</v>
      </c>
      <c r="O3228" s="39"/>
      <c r="P3228" s="57" t="str">
        <f t="shared" si="658"/>
        <v>MAIN UNIT</v>
      </c>
      <c r="Q3228" s="39" t="s">
        <v>48</v>
      </c>
      <c r="R3228" s="39" t="s">
        <v>49</v>
      </c>
      <c r="S3228" s="39" t="s">
        <v>36</v>
      </c>
      <c r="T3228" s="39" t="s">
        <v>1008</v>
      </c>
      <c r="U3228" s="39" t="s">
        <v>2895</v>
      </c>
      <c r="V3228" s="39" t="s">
        <v>99</v>
      </c>
      <c r="W3228" s="39" t="s">
        <v>96</v>
      </c>
      <c r="X3228" s="47">
        <v>8730000</v>
      </c>
      <c r="Y3228" s="48" t="str">
        <f t="shared" si="655"/>
        <v>1</v>
      </c>
      <c r="Z3228" s="26">
        <f t="shared" si="654"/>
        <v>8730000</v>
      </c>
      <c r="AA3228" s="39">
        <v>5.6099999999999997E-2</v>
      </c>
      <c r="AB3228" s="35">
        <f t="shared" si="659"/>
        <v>489753</v>
      </c>
      <c r="AC3228" s="42">
        <f t="shared" si="660"/>
        <v>58770.36</v>
      </c>
      <c r="AD3228" s="187">
        <v>0.12</v>
      </c>
      <c r="AE3228" s="43">
        <f t="shared" si="661"/>
        <v>0</v>
      </c>
      <c r="AF3228" s="43" t="str">
        <f>IF(AND(COUNTIFS($J$18:J3228,J3228)=1,AE3228=1),1,"")</f>
        <v/>
      </c>
      <c r="AG3228" s="43">
        <f>IF(C3228="","",IF(AND(COUNTIFS($J$18:J3228,J3228)=1,C3228&lt;&gt;""),1,""))</f>
        <v>1</v>
      </c>
      <c r="AH3228" s="43">
        <f>IF(G3228="","",IF(AND(COUNTIFS($J$18:J3228,J3228)=1,G3228&lt;&gt;""),1,""))</f>
        <v>1</v>
      </c>
      <c r="AI3228" s="44">
        <f t="shared" si="662"/>
        <v>19475361.976991154</v>
      </c>
      <c r="AJ3228" s="44">
        <f t="shared" si="663"/>
        <v>2337043.4372389377</v>
      </c>
      <c r="AK3228" s="45">
        <f t="shared" si="664"/>
        <v>0.11999999999999995</v>
      </c>
      <c r="AL3228" s="41"/>
      <c r="AM3228" s="41"/>
      <c r="AN3228" s="41"/>
      <c r="AO3228" s="41"/>
      <c r="AP3228" s="45" t="str">
        <f t="shared" si="665"/>
        <v>20241</v>
      </c>
      <c r="AQ3228" s="45" t="str">
        <f t="shared" si="666"/>
        <v>20241JPY</v>
      </c>
    </row>
    <row r="3229" spans="1:43" s="15" customFormat="1">
      <c r="A3229" s="177" t="s">
        <v>42</v>
      </c>
      <c r="B3229" s="40">
        <v>2024</v>
      </c>
      <c r="C3229" s="172">
        <v>1</v>
      </c>
      <c r="D3229" s="57" t="str">
        <f t="shared" si="656"/>
        <v>Q4</v>
      </c>
      <c r="E3229" s="172" t="s">
        <v>42</v>
      </c>
      <c r="F3229" s="172">
        <v>2024</v>
      </c>
      <c r="G3229" s="172">
        <v>1</v>
      </c>
      <c r="H3229" s="46"/>
      <c r="I3229" s="57" t="str">
        <f t="shared" si="657"/>
        <v>Q4</v>
      </c>
      <c r="J3229" s="170" t="s">
        <v>3258</v>
      </c>
      <c r="K3229" s="46" t="s">
        <v>851</v>
      </c>
      <c r="L3229" s="41" t="s">
        <v>55</v>
      </c>
      <c r="M3229" s="39" t="s">
        <v>47</v>
      </c>
      <c r="N3229" s="39">
        <v>1</v>
      </c>
      <c r="O3229" s="39"/>
      <c r="P3229" s="57" t="str">
        <f t="shared" si="658"/>
        <v>MAIN UNIT</v>
      </c>
      <c r="Q3229" s="39" t="s">
        <v>48</v>
      </c>
      <c r="R3229" s="39" t="s">
        <v>49</v>
      </c>
      <c r="S3229" s="39" t="s">
        <v>36</v>
      </c>
      <c r="T3229" s="39" t="s">
        <v>65</v>
      </c>
      <c r="U3229" s="39" t="s">
        <v>66</v>
      </c>
      <c r="V3229" s="39" t="s">
        <v>99</v>
      </c>
      <c r="W3229" s="39" t="s">
        <v>96</v>
      </c>
      <c r="X3229" s="47">
        <v>6900000</v>
      </c>
      <c r="Y3229" s="48" t="str">
        <f t="shared" si="655"/>
        <v>1</v>
      </c>
      <c r="Z3229" s="26">
        <f t="shared" si="654"/>
        <v>6900000</v>
      </c>
      <c r="AA3229" s="39">
        <v>5.6099999999999997E-2</v>
      </c>
      <c r="AB3229" s="35">
        <f t="shared" si="659"/>
        <v>387090</v>
      </c>
      <c r="AC3229" s="42">
        <f t="shared" si="660"/>
        <v>46450.799999999996</v>
      </c>
      <c r="AD3229" s="187">
        <v>0.12</v>
      </c>
      <c r="AE3229" s="43">
        <f t="shared" si="661"/>
        <v>0</v>
      </c>
      <c r="AF3229" s="43" t="str">
        <f>IF(AND(COUNTIFS($J$18:J3229,J3229)=1,AE3229=1),1,"")</f>
        <v/>
      </c>
      <c r="AG3229" s="43">
        <f>IF(C3229="","",IF(AND(COUNTIFS($J$18:J3229,J3229)=1,C3229&lt;&gt;""),1,""))</f>
        <v>1</v>
      </c>
      <c r="AH3229" s="43">
        <f>IF(G3229="","",IF(AND(COUNTIFS($J$18:J3229,J3229)=1,G3229&lt;&gt;""),1,""))</f>
        <v>1</v>
      </c>
      <c r="AI3229" s="44">
        <f t="shared" si="662"/>
        <v>19475361.976991154</v>
      </c>
      <c r="AJ3229" s="44">
        <f t="shared" si="663"/>
        <v>2337043.4372389377</v>
      </c>
      <c r="AK3229" s="45">
        <f t="shared" si="664"/>
        <v>0.11999999999999995</v>
      </c>
      <c r="AL3229" s="41"/>
      <c r="AM3229" s="41"/>
      <c r="AN3229" s="41"/>
      <c r="AO3229" s="41"/>
      <c r="AP3229" s="45" t="str">
        <f t="shared" si="665"/>
        <v>20241</v>
      </c>
      <c r="AQ3229" s="45" t="str">
        <f t="shared" si="666"/>
        <v>20241JPY</v>
      </c>
    </row>
    <row r="3230" spans="1:43" s="15" customFormat="1">
      <c r="A3230" s="177" t="s">
        <v>42</v>
      </c>
      <c r="B3230" s="40">
        <v>2024</v>
      </c>
      <c r="C3230" s="172">
        <v>1</v>
      </c>
      <c r="D3230" s="57" t="str">
        <f t="shared" si="656"/>
        <v>Q4</v>
      </c>
      <c r="E3230" s="172" t="s">
        <v>42</v>
      </c>
      <c r="F3230" s="172">
        <v>2024</v>
      </c>
      <c r="G3230" s="172">
        <v>1</v>
      </c>
      <c r="H3230" s="46"/>
      <c r="I3230" s="57" t="str">
        <f t="shared" si="657"/>
        <v>Q4</v>
      </c>
      <c r="J3230" s="170" t="s">
        <v>3258</v>
      </c>
      <c r="K3230" s="46" t="s">
        <v>851</v>
      </c>
      <c r="L3230" s="41" t="s">
        <v>55</v>
      </c>
      <c r="M3230" s="39" t="s">
        <v>47</v>
      </c>
      <c r="N3230" s="39">
        <v>1</v>
      </c>
      <c r="O3230" s="39"/>
      <c r="P3230" s="57" t="str">
        <f t="shared" si="658"/>
        <v>MAIN UNIT</v>
      </c>
      <c r="Q3230" s="39" t="s">
        <v>48</v>
      </c>
      <c r="R3230" s="39" t="s">
        <v>49</v>
      </c>
      <c r="S3230" s="39" t="s">
        <v>36</v>
      </c>
      <c r="T3230" s="39" t="s">
        <v>65</v>
      </c>
      <c r="U3230" s="39" t="s">
        <v>66</v>
      </c>
      <c r="V3230" s="39" t="s">
        <v>99</v>
      </c>
      <c r="W3230" s="39" t="s">
        <v>96</v>
      </c>
      <c r="X3230" s="47">
        <v>6900000</v>
      </c>
      <c r="Y3230" s="48" t="str">
        <f t="shared" si="655"/>
        <v>1</v>
      </c>
      <c r="Z3230" s="26">
        <f t="shared" si="654"/>
        <v>6900000</v>
      </c>
      <c r="AA3230" s="39">
        <v>5.6099999999999997E-2</v>
      </c>
      <c r="AB3230" s="35">
        <f t="shared" si="659"/>
        <v>387090</v>
      </c>
      <c r="AC3230" s="42">
        <f t="shared" si="660"/>
        <v>46450.799999999996</v>
      </c>
      <c r="AD3230" s="187">
        <v>0.12</v>
      </c>
      <c r="AE3230" s="43">
        <f t="shared" si="661"/>
        <v>0</v>
      </c>
      <c r="AF3230" s="43" t="str">
        <f>IF(AND(COUNTIFS($J$18:J3230,J3230)=1,AE3230=1),1,"")</f>
        <v/>
      </c>
      <c r="AG3230" s="43" t="str">
        <f>IF(C3230="","",IF(AND(COUNTIFS($J$18:J3230,J3230)=1,C3230&lt;&gt;""),1,""))</f>
        <v/>
      </c>
      <c r="AH3230" s="43" t="str">
        <f>IF(G3230="","",IF(AND(COUNTIFS($J$18:J3230,J3230)=1,G3230&lt;&gt;""),1,""))</f>
        <v/>
      </c>
      <c r="AI3230" s="44">
        <f t="shared" si="662"/>
        <v>19475361.976991154</v>
      </c>
      <c r="AJ3230" s="44">
        <f t="shared" si="663"/>
        <v>2337043.4372389377</v>
      </c>
      <c r="AK3230" s="45">
        <f t="shared" si="664"/>
        <v>0.11999999999999995</v>
      </c>
      <c r="AL3230" s="41"/>
      <c r="AM3230" s="41"/>
      <c r="AN3230" s="41"/>
      <c r="AO3230" s="41"/>
      <c r="AP3230" s="45" t="str">
        <f t="shared" si="665"/>
        <v>20241</v>
      </c>
      <c r="AQ3230" s="45" t="str">
        <f t="shared" si="666"/>
        <v>20241JPY</v>
      </c>
    </row>
    <row r="3231" spans="1:43" s="15" customFormat="1">
      <c r="A3231" s="16" t="s">
        <v>42</v>
      </c>
      <c r="B3231" s="172">
        <v>2023</v>
      </c>
      <c r="C3231" s="172">
        <v>11</v>
      </c>
      <c r="D3231" s="57" t="str">
        <f t="shared" si="656"/>
        <v>Q3</v>
      </c>
      <c r="E3231" s="16" t="s">
        <v>42</v>
      </c>
      <c r="F3231" s="172">
        <v>2023</v>
      </c>
      <c r="G3231" s="172">
        <v>11</v>
      </c>
      <c r="H3231" s="175"/>
      <c r="I3231" s="57" t="str">
        <f t="shared" si="657"/>
        <v>Q3</v>
      </c>
      <c r="J3231" s="175" t="s">
        <v>3046</v>
      </c>
      <c r="K3231" s="175" t="s">
        <v>3047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58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2485</v>
      </c>
      <c r="V3231" s="16" t="s">
        <v>99</v>
      </c>
      <c r="W3231" s="16" t="s">
        <v>96</v>
      </c>
      <c r="X3231" s="34">
        <v>9252610</v>
      </c>
      <c r="Y3231" s="178" t="str">
        <f t="shared" si="655"/>
        <v>1</v>
      </c>
      <c r="Z3231" s="26">
        <f t="shared" si="654"/>
        <v>9252610</v>
      </c>
      <c r="AA3231" s="16">
        <v>5.3400000000000003E-2</v>
      </c>
      <c r="AB3231" s="35">
        <f t="shared" si="659"/>
        <v>494089.37400000001</v>
      </c>
      <c r="AC3231" s="27">
        <f t="shared" si="660"/>
        <v>80931.839461199997</v>
      </c>
      <c r="AD3231" s="174">
        <v>0.1638</v>
      </c>
      <c r="AE3231" s="173">
        <f t="shared" si="661"/>
        <v>0</v>
      </c>
      <c r="AF3231" s="173" t="str">
        <f>IF(AND(COUNTIFS($J$18:J3231,J3231)=1,AE3231=1),1,"")</f>
        <v/>
      </c>
      <c r="AG3231" s="173">
        <f>IF(C3231="","",IF(AND(COUNTIFS($J$18:J3231,J3231)=1,C3231&lt;&gt;""),1,""))</f>
        <v>1</v>
      </c>
      <c r="AH3231" s="173">
        <f>IF(G3231="","",IF(AND(COUNTIFS($J$18:J3231,J3231)=1,G3231&lt;&gt;""),1,""))</f>
        <v>1</v>
      </c>
      <c r="AI3231" s="28">
        <f t="shared" si="662"/>
        <v>11730565.00042478</v>
      </c>
      <c r="AJ3231" s="28">
        <f t="shared" si="663"/>
        <v>1453465.2465810829</v>
      </c>
      <c r="AK3231" s="29">
        <f t="shared" si="664"/>
        <v>0.12390411259205766</v>
      </c>
      <c r="AL3231" s="25"/>
      <c r="AM3231" s="25"/>
      <c r="AN3231" s="25"/>
      <c r="AO3231" s="25"/>
      <c r="AP3231" s="45" t="str">
        <f t="shared" si="665"/>
        <v>202311</v>
      </c>
      <c r="AQ3231" s="45" t="str">
        <f t="shared" si="666"/>
        <v>202311JPY</v>
      </c>
    </row>
    <row r="3232" spans="1:43" s="15" customFormat="1">
      <c r="A3232" s="16" t="s">
        <v>42</v>
      </c>
      <c r="B3232" s="172">
        <v>2023</v>
      </c>
      <c r="C3232" s="172">
        <v>11</v>
      </c>
      <c r="D3232" s="57" t="str">
        <f t="shared" si="656"/>
        <v>Q3</v>
      </c>
      <c r="E3232" s="16" t="s">
        <v>42</v>
      </c>
      <c r="F3232" s="172">
        <v>2023</v>
      </c>
      <c r="G3232" s="172">
        <v>12</v>
      </c>
      <c r="H3232" s="175"/>
      <c r="I3232" s="57" t="str">
        <f t="shared" si="657"/>
        <v>Q3</v>
      </c>
      <c r="J3232" s="175" t="s">
        <v>3048</v>
      </c>
      <c r="K3232" s="175" t="s">
        <v>2446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58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3049</v>
      </c>
      <c r="V3232" s="16" t="s">
        <v>67</v>
      </c>
      <c r="W3232" s="16" t="s">
        <v>51</v>
      </c>
      <c r="X3232" s="34">
        <v>506000</v>
      </c>
      <c r="Y3232" s="178" t="str">
        <f t="shared" si="655"/>
        <v>1.13</v>
      </c>
      <c r="Z3232" s="26">
        <f t="shared" si="654"/>
        <v>506000</v>
      </c>
      <c r="AA3232" s="16">
        <v>1.095</v>
      </c>
      <c r="AB3232" s="35">
        <f t="shared" si="659"/>
        <v>490327.43362831866</v>
      </c>
      <c r="AC3232" s="27">
        <f t="shared" si="660"/>
        <v>76442.046902654882</v>
      </c>
      <c r="AD3232" s="179">
        <v>0.15590000000000001</v>
      </c>
      <c r="AE3232" s="173">
        <f t="shared" si="661"/>
        <v>0</v>
      </c>
      <c r="AF3232" s="173" t="str">
        <f>IF(AND(COUNTIFS($J$18:J3232,J3232)=1,AE3232=1),1,"")</f>
        <v/>
      </c>
      <c r="AG3232" s="173">
        <f>IF(C3232="","",IF(AND(COUNTIFS($J$18:J3232,J3232)=1,C3232&lt;&gt;""),1,""))</f>
        <v>1</v>
      </c>
      <c r="AH3232" s="173">
        <f>IF(G3232="","",IF(AND(COUNTIFS($J$18:J3232,J3232)=1,G3232&lt;&gt;""),1,""))</f>
        <v>1</v>
      </c>
      <c r="AI3232" s="28">
        <f t="shared" si="662"/>
        <v>10271727.486725662</v>
      </c>
      <c r="AJ3232" s="28">
        <f t="shared" si="663"/>
        <v>1227228.7260761061</v>
      </c>
      <c r="AK3232" s="29">
        <f t="shared" si="664"/>
        <v>0.11947637120066472</v>
      </c>
      <c r="AL3232" s="25"/>
      <c r="AM3232" s="25"/>
      <c r="AN3232" s="25"/>
      <c r="AO3232" s="25"/>
      <c r="AP3232" s="45" t="str">
        <f t="shared" si="665"/>
        <v>202312</v>
      </c>
      <c r="AQ3232" s="45" t="str">
        <f t="shared" si="666"/>
        <v>202312RMB</v>
      </c>
    </row>
    <row r="3233" spans="1:43" s="15" customFormat="1">
      <c r="A3233" s="16" t="s">
        <v>42</v>
      </c>
      <c r="B3233" s="172">
        <v>2023</v>
      </c>
      <c r="C3233" s="172">
        <v>11</v>
      </c>
      <c r="D3233" s="57" t="str">
        <f t="shared" si="656"/>
        <v>Q3</v>
      </c>
      <c r="E3233" s="16" t="s">
        <v>42</v>
      </c>
      <c r="F3233" s="172">
        <v>2023</v>
      </c>
      <c r="G3233" s="172">
        <v>11</v>
      </c>
      <c r="H3233" s="175"/>
      <c r="I3233" s="57" t="str">
        <f t="shared" si="657"/>
        <v>Q3</v>
      </c>
      <c r="J3233" s="175" t="s">
        <v>3046</v>
      </c>
      <c r="K3233" s="175" t="s">
        <v>3047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58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2485</v>
      </c>
      <c r="V3233" s="16" t="s">
        <v>99</v>
      </c>
      <c r="W3233" s="16" t="s">
        <v>96</v>
      </c>
      <c r="X3233" s="34">
        <v>9252610</v>
      </c>
      <c r="Y3233" s="178" t="str">
        <f t="shared" si="655"/>
        <v>1</v>
      </c>
      <c r="Z3233" s="26">
        <f t="shared" si="654"/>
        <v>9252610</v>
      </c>
      <c r="AA3233" s="16">
        <v>5.3400000000000003E-2</v>
      </c>
      <c r="AB3233" s="35">
        <f t="shared" si="659"/>
        <v>494089.37400000001</v>
      </c>
      <c r="AC3233" s="27">
        <f t="shared" si="660"/>
        <v>80931.839461199997</v>
      </c>
      <c r="AD3233" s="174">
        <v>0.1638</v>
      </c>
      <c r="AE3233" s="173">
        <f t="shared" si="661"/>
        <v>0</v>
      </c>
      <c r="AF3233" s="173" t="str">
        <f>IF(AND(COUNTIFS($J$18:J3233,J3233)=1,AE3233=1),1,"")</f>
        <v/>
      </c>
      <c r="AG3233" s="173" t="str">
        <f>IF(C3233="","",IF(AND(COUNTIFS($J$18:J3233,J3233)=1,C3233&lt;&gt;""),1,""))</f>
        <v/>
      </c>
      <c r="AH3233" s="173" t="str">
        <f>IF(G3233="","",IF(AND(COUNTIFS($J$18:J3233,J3233)=1,G3233&lt;&gt;""),1,""))</f>
        <v/>
      </c>
      <c r="AI3233" s="28">
        <f t="shared" si="662"/>
        <v>11730565.00042478</v>
      </c>
      <c r="AJ3233" s="28">
        <f t="shared" si="663"/>
        <v>1453465.2465810829</v>
      </c>
      <c r="AK3233" s="29">
        <f t="shared" si="664"/>
        <v>0.12390411259205766</v>
      </c>
      <c r="AL3233" s="25"/>
      <c r="AM3233" s="25"/>
      <c r="AN3233" s="25"/>
      <c r="AO3233" s="25"/>
      <c r="AP3233" s="45" t="str">
        <f t="shared" si="665"/>
        <v>202311</v>
      </c>
      <c r="AQ3233" s="45" t="str">
        <f t="shared" si="666"/>
        <v>202311JPY</v>
      </c>
    </row>
    <row r="3234" spans="1:43" s="15" customFormat="1">
      <c r="A3234" s="16" t="s">
        <v>42</v>
      </c>
      <c r="B3234" s="172">
        <v>2023</v>
      </c>
      <c r="C3234" s="172">
        <v>11</v>
      </c>
      <c r="D3234" s="57" t="str">
        <f t="shared" si="656"/>
        <v>Q3</v>
      </c>
      <c r="E3234" s="16" t="s">
        <v>42</v>
      </c>
      <c r="F3234" s="172">
        <v>2023</v>
      </c>
      <c r="G3234" s="172">
        <v>11</v>
      </c>
      <c r="H3234" s="175"/>
      <c r="I3234" s="57" t="str">
        <f t="shared" si="657"/>
        <v>Q3</v>
      </c>
      <c r="J3234" s="175" t="s">
        <v>3046</v>
      </c>
      <c r="K3234" s="175" t="s">
        <v>3047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58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2485</v>
      </c>
      <c r="V3234" s="16" t="s">
        <v>99</v>
      </c>
      <c r="W3234" s="16" t="s">
        <v>96</v>
      </c>
      <c r="X3234" s="34">
        <v>9252610</v>
      </c>
      <c r="Y3234" s="178" t="str">
        <f t="shared" si="655"/>
        <v>1</v>
      </c>
      <c r="Z3234" s="26">
        <f t="shared" si="654"/>
        <v>9252610</v>
      </c>
      <c r="AA3234" s="16">
        <v>5.3400000000000003E-2</v>
      </c>
      <c r="AB3234" s="35">
        <f t="shared" si="659"/>
        <v>494089.37400000001</v>
      </c>
      <c r="AC3234" s="27">
        <f t="shared" si="660"/>
        <v>80931.839461199997</v>
      </c>
      <c r="AD3234" s="174">
        <v>0.1638</v>
      </c>
      <c r="AE3234" s="173">
        <f t="shared" si="661"/>
        <v>0</v>
      </c>
      <c r="AF3234" s="173" t="str">
        <f>IF(AND(COUNTIFS($J$18:J3234,J3234)=1,AE3234=1),1,"")</f>
        <v/>
      </c>
      <c r="AG3234" s="173" t="str">
        <f>IF(C3234="","",IF(AND(COUNTIFS($J$18:J3234,J3234)=1,C3234&lt;&gt;""),1,""))</f>
        <v/>
      </c>
      <c r="AH3234" s="173" t="str">
        <f>IF(G3234="","",IF(AND(COUNTIFS($J$18:J3234,J3234)=1,G3234&lt;&gt;""),1,""))</f>
        <v/>
      </c>
      <c r="AI3234" s="28">
        <f t="shared" si="662"/>
        <v>11730565.00042478</v>
      </c>
      <c r="AJ3234" s="28">
        <f t="shared" si="663"/>
        <v>1453465.2465810829</v>
      </c>
      <c r="AK3234" s="29">
        <f t="shared" si="664"/>
        <v>0.12390411259205766</v>
      </c>
      <c r="AL3234" s="25"/>
      <c r="AM3234" s="25"/>
      <c r="AN3234" s="25"/>
      <c r="AO3234" s="25"/>
      <c r="AP3234" s="45" t="str">
        <f t="shared" si="665"/>
        <v>202311</v>
      </c>
      <c r="AQ3234" s="45" t="str">
        <f t="shared" si="666"/>
        <v>202311JPY</v>
      </c>
    </row>
    <row r="3235" spans="1:43" s="15" customFormat="1">
      <c r="A3235" s="16" t="s">
        <v>42</v>
      </c>
      <c r="B3235" s="172">
        <v>2023</v>
      </c>
      <c r="C3235" s="172">
        <v>11</v>
      </c>
      <c r="D3235" s="57" t="str">
        <f t="shared" si="656"/>
        <v>Q3</v>
      </c>
      <c r="E3235" s="16" t="s">
        <v>42</v>
      </c>
      <c r="F3235" s="172">
        <v>2023</v>
      </c>
      <c r="G3235" s="172">
        <v>11</v>
      </c>
      <c r="H3235" s="175"/>
      <c r="I3235" s="57" t="str">
        <f t="shared" si="657"/>
        <v>Q3</v>
      </c>
      <c r="J3235" s="175" t="s">
        <v>3046</v>
      </c>
      <c r="K3235" s="175" t="s">
        <v>3047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58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2485</v>
      </c>
      <c r="V3235" s="16" t="s">
        <v>99</v>
      </c>
      <c r="W3235" s="16" t="s">
        <v>96</v>
      </c>
      <c r="X3235" s="34">
        <v>9252610</v>
      </c>
      <c r="Y3235" s="178" t="str">
        <f t="shared" si="655"/>
        <v>1</v>
      </c>
      <c r="Z3235" s="26">
        <f t="shared" si="654"/>
        <v>9252610</v>
      </c>
      <c r="AA3235" s="16">
        <v>5.3400000000000003E-2</v>
      </c>
      <c r="AB3235" s="35">
        <f t="shared" si="659"/>
        <v>494089.37400000001</v>
      </c>
      <c r="AC3235" s="27">
        <f t="shared" si="660"/>
        <v>80931.839461199997</v>
      </c>
      <c r="AD3235" s="174">
        <v>0.1638</v>
      </c>
      <c r="AE3235" s="173">
        <f t="shared" si="661"/>
        <v>0</v>
      </c>
      <c r="AF3235" s="173" t="str">
        <f>IF(AND(COUNTIFS($J$18:J3235,J3235)=1,AE3235=1),1,"")</f>
        <v/>
      </c>
      <c r="AG3235" s="173" t="str">
        <f>IF(C3235="","",IF(AND(COUNTIFS($J$18:J3235,J3235)=1,C3235&lt;&gt;""),1,""))</f>
        <v/>
      </c>
      <c r="AH3235" s="173" t="str">
        <f>IF(G3235="","",IF(AND(COUNTIFS($J$18:J3235,J3235)=1,G3235&lt;&gt;""),1,""))</f>
        <v/>
      </c>
      <c r="AI3235" s="28">
        <f t="shared" si="662"/>
        <v>11730565.00042478</v>
      </c>
      <c r="AJ3235" s="28">
        <f t="shared" si="663"/>
        <v>1453465.2465810829</v>
      </c>
      <c r="AK3235" s="29">
        <f t="shared" si="664"/>
        <v>0.12390411259205766</v>
      </c>
      <c r="AL3235" s="25"/>
      <c r="AM3235" s="25"/>
      <c r="AN3235" s="25"/>
      <c r="AO3235" s="25"/>
      <c r="AP3235" s="45" t="str">
        <f t="shared" si="665"/>
        <v>202311</v>
      </c>
      <c r="AQ3235" s="45" t="str">
        <f t="shared" si="666"/>
        <v>202311JPY</v>
      </c>
    </row>
    <row r="3236" spans="1:43" s="15" customFormat="1">
      <c r="A3236" s="16" t="s">
        <v>34</v>
      </c>
      <c r="B3236" s="172">
        <v>2019</v>
      </c>
      <c r="C3236" s="172">
        <v>12</v>
      </c>
      <c r="D3236" s="57" t="str">
        <f t="shared" si="656"/>
        <v>Q3</v>
      </c>
      <c r="E3236" s="172" t="s">
        <v>2521</v>
      </c>
      <c r="F3236" s="172" t="s">
        <v>2529</v>
      </c>
      <c r="G3236" s="172" t="s">
        <v>2529</v>
      </c>
      <c r="H3236" s="175"/>
      <c r="I3236" s="57" t="str">
        <f t="shared" si="657"/>
        <v>TBA</v>
      </c>
      <c r="J3236" s="175" t="s">
        <v>3050</v>
      </c>
      <c r="K3236" s="175" t="s">
        <v>3051</v>
      </c>
      <c r="L3236" s="175" t="s">
        <v>3052</v>
      </c>
      <c r="M3236" s="16" t="s">
        <v>2576</v>
      </c>
      <c r="N3236" s="16">
        <v>1</v>
      </c>
      <c r="O3236" s="16"/>
      <c r="P3236" s="57" t="str">
        <f t="shared" si="658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2444</v>
      </c>
      <c r="X3236" s="34">
        <v>638000</v>
      </c>
      <c r="Y3236" s="178" t="str">
        <f>IF(W3236="RMB","1.13", "1")</f>
        <v>1</v>
      </c>
      <c r="Z3236" s="26">
        <f t="shared" si="654"/>
        <v>638000</v>
      </c>
      <c r="AA3236" s="16">
        <v>1</v>
      </c>
      <c r="AB3236" s="35">
        <f t="shared" si="659"/>
        <v>638000</v>
      </c>
      <c r="AC3236" s="27">
        <f t="shared" si="660"/>
        <v>0</v>
      </c>
      <c r="AD3236" s="174">
        <v>0</v>
      </c>
      <c r="AE3236" s="173">
        <f t="shared" si="661"/>
        <v>1</v>
      </c>
      <c r="AF3236" s="173">
        <f>IF(AND(COUNTIFS($J$18:J3236,J3236)=1,AE3236=1),1,"")</f>
        <v>1</v>
      </c>
      <c r="AG3236" s="173">
        <f>IF(C3236="","",IF(AND(COUNTIFS($J$18:J3236,J3236)=1,C3236&lt;&gt;""),1,""))</f>
        <v>1</v>
      </c>
      <c r="AH3236" s="173">
        <f>IF(G3236="","",IF(AND(COUNTIFS($J$18:J3236,J3236)=1,G3236&lt;&gt;""),1,""))</f>
        <v>1</v>
      </c>
      <c r="AI3236" s="28">
        <f t="shared" si="662"/>
        <v>36227046.48495575</v>
      </c>
      <c r="AJ3236" s="28">
        <f t="shared" si="663"/>
        <v>4278120.4631946906</v>
      </c>
      <c r="AK3236" s="29">
        <f t="shared" si="664"/>
        <v>0.11809189206112329</v>
      </c>
      <c r="AL3236" s="25"/>
      <c r="AM3236" s="25"/>
      <c r="AN3236" s="25"/>
      <c r="AO3236" s="25"/>
      <c r="AP3236" s="45" t="str">
        <f t="shared" si="665"/>
        <v>TBATBA</v>
      </c>
      <c r="AQ3236" s="45" t="str">
        <f t="shared" si="666"/>
        <v>TBATBAHKD</v>
      </c>
    </row>
    <row r="3237" spans="1:43" s="15" customFormat="1">
      <c r="A3237" s="16" t="s">
        <v>42</v>
      </c>
      <c r="B3237" s="172">
        <v>2023</v>
      </c>
      <c r="C3237" s="172">
        <v>11</v>
      </c>
      <c r="D3237" s="57" t="str">
        <f t="shared" si="656"/>
        <v>Q3</v>
      </c>
      <c r="E3237" s="16" t="s">
        <v>42</v>
      </c>
      <c r="F3237" s="172">
        <v>2023</v>
      </c>
      <c r="G3237" s="172">
        <v>12</v>
      </c>
      <c r="H3237" s="175"/>
      <c r="I3237" s="57" t="str">
        <f t="shared" si="657"/>
        <v>Q3</v>
      </c>
      <c r="J3237" s="175" t="s">
        <v>3053</v>
      </c>
      <c r="K3237" s="175" t="s">
        <v>3054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58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78" t="str">
        <f t="shared" ref="Y3237:Y3242" si="667">IF(W3237="","",IF(W3237="RMB","1.13", "1"))</f>
        <v>1</v>
      </c>
      <c r="Z3237" s="26">
        <f t="shared" si="654"/>
        <v>13225000</v>
      </c>
      <c r="AA3237" s="16">
        <v>5.4199999999999998E-2</v>
      </c>
      <c r="AB3237" s="35">
        <f t="shared" si="659"/>
        <v>716795</v>
      </c>
      <c r="AC3237" s="27">
        <f t="shared" si="660"/>
        <v>84223.412499999991</v>
      </c>
      <c r="AD3237" s="179">
        <v>0.11749999999999999</v>
      </c>
      <c r="AE3237" s="173">
        <f t="shared" si="661"/>
        <v>1</v>
      </c>
      <c r="AF3237" s="173">
        <f>IF(AND(COUNTIFS($J$18:J3237,J3237)=1,AE3237=1),1,"")</f>
        <v>1</v>
      </c>
      <c r="AG3237" s="173">
        <f>IF(C3237="","",IF(AND(COUNTIFS($J$18:J3237,J3237)=1,C3237&lt;&gt;""),1,""))</f>
        <v>1</v>
      </c>
      <c r="AH3237" s="173">
        <f>IF(G3237="","",IF(AND(COUNTIFS($J$18:J3237,J3237)=1,G3237&lt;&gt;""),1,""))</f>
        <v>1</v>
      </c>
      <c r="AI3237" s="28">
        <f t="shared" si="662"/>
        <v>10271727.486725662</v>
      </c>
      <c r="AJ3237" s="28">
        <f t="shared" si="663"/>
        <v>1227228.7260761061</v>
      </c>
      <c r="AK3237" s="29">
        <f t="shared" si="664"/>
        <v>0.11947637120066472</v>
      </c>
      <c r="AL3237" s="25"/>
      <c r="AM3237" s="25"/>
      <c r="AN3237" s="25"/>
      <c r="AO3237" s="25"/>
      <c r="AP3237" s="45" t="str">
        <f t="shared" si="665"/>
        <v>202312</v>
      </c>
      <c r="AQ3237" s="45" t="str">
        <f t="shared" si="666"/>
        <v>202312JPY</v>
      </c>
    </row>
    <row r="3238" spans="1:43" s="15" customFormat="1">
      <c r="A3238" s="16" t="s">
        <v>42</v>
      </c>
      <c r="B3238" s="172">
        <v>2023</v>
      </c>
      <c r="C3238" s="172">
        <v>11</v>
      </c>
      <c r="D3238" s="57" t="str">
        <f t="shared" si="656"/>
        <v>Q3</v>
      </c>
      <c r="E3238" s="16" t="s">
        <v>42</v>
      </c>
      <c r="F3238" s="172">
        <v>2023</v>
      </c>
      <c r="G3238" s="172">
        <v>12</v>
      </c>
      <c r="H3238" s="175"/>
      <c r="I3238" s="57" t="str">
        <f t="shared" si="657"/>
        <v>Q3</v>
      </c>
      <c r="J3238" s="175" t="s">
        <v>3053</v>
      </c>
      <c r="K3238" s="175" t="s">
        <v>3054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58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78" t="str">
        <f t="shared" si="667"/>
        <v>1</v>
      </c>
      <c r="Z3238" s="26">
        <f t="shared" si="654"/>
        <v>13225000</v>
      </c>
      <c r="AA3238" s="16">
        <v>5.4199999999999998E-2</v>
      </c>
      <c r="AB3238" s="35">
        <f t="shared" si="659"/>
        <v>716795</v>
      </c>
      <c r="AC3238" s="27">
        <f t="shared" si="660"/>
        <v>84223.412499999991</v>
      </c>
      <c r="AD3238" s="179">
        <v>0.11749999999999999</v>
      </c>
      <c r="AE3238" s="173">
        <f t="shared" si="661"/>
        <v>1</v>
      </c>
      <c r="AF3238" s="173" t="str">
        <f>IF(AND(COUNTIFS($J$18:J3238,J3238)=1,AE3238=1),1,"")</f>
        <v/>
      </c>
      <c r="AG3238" s="173" t="str">
        <f>IF(C3238="","",IF(AND(COUNTIFS($J$18:J3238,J3238)=1,C3238&lt;&gt;""),1,""))</f>
        <v/>
      </c>
      <c r="AH3238" s="173" t="str">
        <f>IF(G3238="","",IF(AND(COUNTIFS($J$18:J3238,J3238)=1,G3238&lt;&gt;""),1,""))</f>
        <v/>
      </c>
      <c r="AI3238" s="28">
        <f t="shared" si="662"/>
        <v>10271727.486725662</v>
      </c>
      <c r="AJ3238" s="28">
        <f t="shared" si="663"/>
        <v>1227228.7260761061</v>
      </c>
      <c r="AK3238" s="29">
        <f t="shared" si="664"/>
        <v>0.11947637120066472</v>
      </c>
      <c r="AL3238" s="25"/>
      <c r="AM3238" s="25"/>
      <c r="AN3238" s="25"/>
      <c r="AO3238" s="25"/>
      <c r="AP3238" s="45" t="str">
        <f t="shared" si="665"/>
        <v>202312</v>
      </c>
      <c r="AQ3238" s="45" t="str">
        <f t="shared" si="666"/>
        <v>202312JPY</v>
      </c>
    </row>
    <row r="3239" spans="1:43" s="15" customFormat="1">
      <c r="A3239" s="16" t="s">
        <v>42</v>
      </c>
      <c r="B3239" s="172">
        <v>2023</v>
      </c>
      <c r="C3239" s="172">
        <v>11</v>
      </c>
      <c r="D3239" s="57" t="str">
        <f t="shared" si="656"/>
        <v>Q3</v>
      </c>
      <c r="E3239" s="16" t="s">
        <v>42</v>
      </c>
      <c r="F3239" s="172">
        <v>2023</v>
      </c>
      <c r="G3239" s="172">
        <v>12</v>
      </c>
      <c r="H3239" s="175"/>
      <c r="I3239" s="57" t="str">
        <f t="shared" si="657"/>
        <v>Q3</v>
      </c>
      <c r="J3239" s="175" t="s">
        <v>3055</v>
      </c>
      <c r="K3239" s="175" t="s">
        <v>3056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58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2895</v>
      </c>
      <c r="V3239" s="16" t="s">
        <v>445</v>
      </c>
      <c r="W3239" s="16" t="s">
        <v>96</v>
      </c>
      <c r="X3239" s="34">
        <v>12600000</v>
      </c>
      <c r="Y3239" s="178" t="str">
        <f t="shared" si="667"/>
        <v>1</v>
      </c>
      <c r="Z3239" s="26">
        <f t="shared" si="654"/>
        <v>12600000</v>
      </c>
      <c r="AA3239" s="16">
        <v>5.4199999999999998E-2</v>
      </c>
      <c r="AB3239" s="35">
        <f t="shared" si="659"/>
        <v>682920</v>
      </c>
      <c r="AC3239" s="27">
        <f t="shared" si="660"/>
        <v>102506.292</v>
      </c>
      <c r="AD3239" s="179">
        <v>0.15010000000000001</v>
      </c>
      <c r="AE3239" s="173">
        <f t="shared" si="661"/>
        <v>1</v>
      </c>
      <c r="AF3239" s="173">
        <f>IF(AND(COUNTIFS($J$18:J3239,J3239)=1,AE3239=1),1,"")</f>
        <v>1</v>
      </c>
      <c r="AG3239" s="173">
        <f>IF(C3239="","",IF(AND(COUNTIFS($J$18:J3239,J3239)=1,C3239&lt;&gt;""),1,""))</f>
        <v>1</v>
      </c>
      <c r="AH3239" s="173">
        <f>IF(G3239="","",IF(AND(COUNTIFS($J$18:J3239,J3239)=1,G3239&lt;&gt;""),1,""))</f>
        <v>1</v>
      </c>
      <c r="AI3239" s="28">
        <f t="shared" si="662"/>
        <v>10271727.486725662</v>
      </c>
      <c r="AJ3239" s="28">
        <f t="shared" si="663"/>
        <v>1227228.7260761061</v>
      </c>
      <c r="AK3239" s="29">
        <f t="shared" si="664"/>
        <v>0.11947637120066472</v>
      </c>
      <c r="AL3239" s="25"/>
      <c r="AM3239" s="25"/>
      <c r="AN3239" s="25"/>
      <c r="AO3239" s="25"/>
      <c r="AP3239" s="45" t="str">
        <f t="shared" si="665"/>
        <v>202312</v>
      </c>
      <c r="AQ3239" s="45" t="str">
        <f t="shared" si="666"/>
        <v>202312JPY</v>
      </c>
    </row>
    <row r="3240" spans="1:43" s="15" customFormat="1">
      <c r="A3240" s="16" t="s">
        <v>42</v>
      </c>
      <c r="B3240" s="172">
        <v>2023</v>
      </c>
      <c r="C3240" s="172">
        <v>11</v>
      </c>
      <c r="D3240" s="57" t="str">
        <f t="shared" si="656"/>
        <v>Q3</v>
      </c>
      <c r="E3240" s="16" t="s">
        <v>42</v>
      </c>
      <c r="F3240" s="172">
        <v>2023</v>
      </c>
      <c r="G3240" s="172">
        <v>12</v>
      </c>
      <c r="H3240" s="175"/>
      <c r="I3240" s="57" t="str">
        <f t="shared" si="657"/>
        <v>Q3</v>
      </c>
      <c r="J3240" s="175" t="s">
        <v>3055</v>
      </c>
      <c r="K3240" s="175" t="s">
        <v>3056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58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2895</v>
      </c>
      <c r="V3240" s="16" t="s">
        <v>445</v>
      </c>
      <c r="W3240" s="16" t="s">
        <v>96</v>
      </c>
      <c r="X3240" s="34">
        <v>9510000</v>
      </c>
      <c r="Y3240" s="178" t="str">
        <f t="shared" si="667"/>
        <v>1</v>
      </c>
      <c r="Z3240" s="26">
        <f t="shared" si="654"/>
        <v>9510000</v>
      </c>
      <c r="AA3240" s="16">
        <v>5.4199999999999998E-2</v>
      </c>
      <c r="AB3240" s="35">
        <f t="shared" si="659"/>
        <v>515442</v>
      </c>
      <c r="AC3240" s="27">
        <f t="shared" si="660"/>
        <v>77367.844200000007</v>
      </c>
      <c r="AD3240" s="179">
        <v>0.15010000000000001</v>
      </c>
      <c r="AE3240" s="173">
        <f t="shared" si="661"/>
        <v>1</v>
      </c>
      <c r="AF3240" s="173" t="str">
        <f>IF(AND(COUNTIFS($J$18:J3240,J3240)=1,AE3240=1),1,"")</f>
        <v/>
      </c>
      <c r="AG3240" s="173" t="str">
        <f>IF(C3240="","",IF(AND(COUNTIFS($J$18:J3240,J3240)=1,C3240&lt;&gt;""),1,""))</f>
        <v/>
      </c>
      <c r="AH3240" s="173" t="str">
        <f>IF(G3240="","",IF(AND(COUNTIFS($J$18:J3240,J3240)=1,G3240&lt;&gt;""),1,""))</f>
        <v/>
      </c>
      <c r="AI3240" s="28">
        <f t="shared" si="662"/>
        <v>10271727.486725662</v>
      </c>
      <c r="AJ3240" s="28">
        <f t="shared" si="663"/>
        <v>1227228.7260761061</v>
      </c>
      <c r="AK3240" s="29">
        <f t="shared" si="664"/>
        <v>0.11947637120066472</v>
      </c>
      <c r="AL3240" s="25"/>
      <c r="AM3240" s="25"/>
      <c r="AN3240" s="25"/>
      <c r="AO3240" s="25"/>
      <c r="AP3240" s="45" t="str">
        <f t="shared" si="665"/>
        <v>202312</v>
      </c>
      <c r="AQ3240" s="45" t="str">
        <f t="shared" si="666"/>
        <v>202312JPY</v>
      </c>
    </row>
    <row r="3241" spans="1:43" s="15" customFormat="1">
      <c r="A3241" s="16" t="s">
        <v>42</v>
      </c>
      <c r="B3241" s="172">
        <v>2023</v>
      </c>
      <c r="C3241" s="172">
        <v>11</v>
      </c>
      <c r="D3241" s="57" t="str">
        <f t="shared" si="656"/>
        <v>Q3</v>
      </c>
      <c r="E3241" s="16" t="s">
        <v>42</v>
      </c>
      <c r="F3241" s="172">
        <v>2023</v>
      </c>
      <c r="G3241" s="172">
        <v>12</v>
      </c>
      <c r="H3241" s="175"/>
      <c r="I3241" s="57" t="str">
        <f t="shared" si="657"/>
        <v>Q3</v>
      </c>
      <c r="J3241" s="175" t="s">
        <v>3057</v>
      </c>
      <c r="K3241" s="175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58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2895</v>
      </c>
      <c r="V3241" s="16" t="s">
        <v>1343</v>
      </c>
      <c r="W3241" s="16" t="s">
        <v>96</v>
      </c>
      <c r="X3241" s="34">
        <v>8500000</v>
      </c>
      <c r="Y3241" s="178" t="str">
        <f t="shared" si="667"/>
        <v>1</v>
      </c>
      <c r="Z3241" s="26">
        <f t="shared" si="654"/>
        <v>8500000</v>
      </c>
      <c r="AA3241" s="16">
        <v>5.4199999999999998E-2</v>
      </c>
      <c r="AB3241" s="35">
        <f t="shared" si="659"/>
        <v>460700</v>
      </c>
      <c r="AC3241" s="27">
        <f t="shared" si="660"/>
        <v>43536.15</v>
      </c>
      <c r="AD3241" s="179">
        <v>9.4500000000000001E-2</v>
      </c>
      <c r="AE3241" s="173">
        <f t="shared" si="661"/>
        <v>0</v>
      </c>
      <c r="AF3241" s="173" t="str">
        <f>IF(AND(COUNTIFS($J$18:J3241,J3241)=1,AE3241=1),1,"")</f>
        <v/>
      </c>
      <c r="AG3241" s="173">
        <f>IF(C3241="","",IF(AND(COUNTIFS($J$18:J3241,J3241)=1,C3241&lt;&gt;""),1,""))</f>
        <v>1</v>
      </c>
      <c r="AH3241" s="173">
        <f>IF(G3241="","",IF(AND(COUNTIFS($J$18:J3241,J3241)=1,G3241&lt;&gt;""),1,""))</f>
        <v>1</v>
      </c>
      <c r="AI3241" s="28">
        <f t="shared" si="662"/>
        <v>10271727.486725662</v>
      </c>
      <c r="AJ3241" s="28">
        <f t="shared" si="663"/>
        <v>1227228.7260761061</v>
      </c>
      <c r="AK3241" s="29">
        <f t="shared" si="664"/>
        <v>0.11947637120066472</v>
      </c>
      <c r="AL3241" s="25"/>
      <c r="AM3241" s="25"/>
      <c r="AN3241" s="25"/>
      <c r="AO3241" s="25"/>
      <c r="AP3241" s="45" t="str">
        <f t="shared" si="665"/>
        <v>202312</v>
      </c>
      <c r="AQ3241" s="45" t="str">
        <f t="shared" si="666"/>
        <v>202312JPY</v>
      </c>
    </row>
    <row r="3242" spans="1:43" s="15" customFormat="1">
      <c r="A3242" s="177" t="s">
        <v>42</v>
      </c>
      <c r="B3242" s="40">
        <v>2024</v>
      </c>
      <c r="C3242" s="172">
        <v>1</v>
      </c>
      <c r="D3242" s="57" t="str">
        <f t="shared" si="656"/>
        <v>Q4</v>
      </c>
      <c r="E3242" s="172" t="s">
        <v>42</v>
      </c>
      <c r="F3242" s="172">
        <v>2024</v>
      </c>
      <c r="G3242" s="172">
        <v>1</v>
      </c>
      <c r="H3242" s="46"/>
      <c r="I3242" s="57" t="str">
        <f t="shared" si="657"/>
        <v>Q4</v>
      </c>
      <c r="J3242" s="170" t="s">
        <v>3264</v>
      </c>
      <c r="K3242" s="46" t="s">
        <v>2157</v>
      </c>
      <c r="L3242" s="41" t="s">
        <v>79</v>
      </c>
      <c r="M3242" s="39" t="s">
        <v>47</v>
      </c>
      <c r="N3242" s="39">
        <v>1</v>
      </c>
      <c r="O3242" s="39"/>
      <c r="P3242" s="57" t="str">
        <f t="shared" si="658"/>
        <v>MAIN UNIT</v>
      </c>
      <c r="Q3242" s="39" t="s">
        <v>48</v>
      </c>
      <c r="R3242" s="39" t="s">
        <v>49</v>
      </c>
      <c r="S3242" s="39" t="s">
        <v>36</v>
      </c>
      <c r="T3242" s="39" t="s">
        <v>65</v>
      </c>
      <c r="U3242" s="39" t="s">
        <v>66</v>
      </c>
      <c r="V3242" s="39" t="s">
        <v>1343</v>
      </c>
      <c r="W3242" s="39" t="s">
        <v>96</v>
      </c>
      <c r="X3242" s="47">
        <v>12000000</v>
      </c>
      <c r="Y3242" s="48" t="str">
        <f t="shared" si="667"/>
        <v>1</v>
      </c>
      <c r="Z3242" s="26">
        <f t="shared" si="654"/>
        <v>12000000</v>
      </c>
      <c r="AA3242" s="39">
        <v>5.6099999999999997E-2</v>
      </c>
      <c r="AB3242" s="35">
        <f t="shared" si="659"/>
        <v>673200</v>
      </c>
      <c r="AC3242" s="42">
        <f t="shared" si="660"/>
        <v>80784</v>
      </c>
      <c r="AD3242" s="187">
        <v>0.12</v>
      </c>
      <c r="AE3242" s="43">
        <f t="shared" si="661"/>
        <v>0</v>
      </c>
      <c r="AF3242" s="43" t="str">
        <f>IF(AND(COUNTIFS($J$18:J3242,J3242)=1,AE3242=1),1,"")</f>
        <v/>
      </c>
      <c r="AG3242" s="43">
        <f>IF(C3242="","",IF(AND(COUNTIFS($J$18:J3242,J3242)=1,C3242&lt;&gt;""),1,""))</f>
        <v>1</v>
      </c>
      <c r="AH3242" s="43">
        <f>IF(G3242="","",IF(AND(COUNTIFS($J$18:J3242,J3242)=1,G3242&lt;&gt;""),1,""))</f>
        <v>1</v>
      </c>
      <c r="AI3242" s="44">
        <f t="shared" si="662"/>
        <v>19475361.976991154</v>
      </c>
      <c r="AJ3242" s="44">
        <f t="shared" si="663"/>
        <v>2337043.4372389377</v>
      </c>
      <c r="AK3242" s="45">
        <f t="shared" si="664"/>
        <v>0.11999999999999995</v>
      </c>
      <c r="AL3242" s="41"/>
      <c r="AM3242" s="41"/>
      <c r="AN3242" s="41"/>
      <c r="AO3242" s="41"/>
      <c r="AP3242" s="45" t="str">
        <f t="shared" si="665"/>
        <v>20241</v>
      </c>
      <c r="AQ3242" s="45" t="str">
        <f t="shared" si="666"/>
        <v>20241JPY</v>
      </c>
    </row>
    <row r="3243" spans="1:43" s="15" customFormat="1">
      <c r="A3243" s="16" t="s">
        <v>41</v>
      </c>
      <c r="B3243" s="172">
        <v>2022</v>
      </c>
      <c r="C3243" s="172">
        <v>10</v>
      </c>
      <c r="D3243" s="57" t="str">
        <f t="shared" si="656"/>
        <v>Q3</v>
      </c>
      <c r="E3243" s="16" t="s">
        <v>42</v>
      </c>
      <c r="F3243" s="172">
        <v>2024</v>
      </c>
      <c r="G3243" s="172">
        <v>2</v>
      </c>
      <c r="H3243" s="175"/>
      <c r="I3243" s="57" t="str">
        <f t="shared" si="657"/>
        <v>Q4</v>
      </c>
      <c r="J3243" s="175" t="s">
        <v>2042</v>
      </c>
      <c r="K3243" s="175" t="s">
        <v>2043</v>
      </c>
      <c r="L3243" s="25" t="s">
        <v>79</v>
      </c>
      <c r="M3243" s="16" t="s">
        <v>47</v>
      </c>
      <c r="N3243" s="16">
        <v>1</v>
      </c>
      <c r="O3243" s="16"/>
      <c r="P3243" s="57" t="str">
        <f t="shared" si="658"/>
        <v>MAIN UNIT</v>
      </c>
      <c r="Q3243" s="16" t="s">
        <v>56</v>
      </c>
      <c r="R3243" s="16" t="s">
        <v>49</v>
      </c>
      <c r="S3243" s="16" t="s">
        <v>37</v>
      </c>
      <c r="T3243" s="16" t="s">
        <v>88</v>
      </c>
      <c r="U3243" s="16" t="s">
        <v>58</v>
      </c>
      <c r="V3243" s="16" t="s">
        <v>949</v>
      </c>
      <c r="W3243" s="16" t="s">
        <v>51</v>
      </c>
      <c r="X3243" s="34">
        <v>1050000</v>
      </c>
      <c r="Y3243" s="178" t="str">
        <f>IF(W3243="RMB","1.13", "1")</f>
        <v>1.13</v>
      </c>
      <c r="Z3243" s="26">
        <f t="shared" si="654"/>
        <v>1050000</v>
      </c>
      <c r="AA3243" s="16">
        <v>1.0920000000000001</v>
      </c>
      <c r="AB3243" s="35">
        <f t="shared" si="659"/>
        <v>1014690.2654867258</v>
      </c>
      <c r="AC3243" s="27">
        <f t="shared" si="660"/>
        <v>121762.83185840709</v>
      </c>
      <c r="AD3243" s="187">
        <v>0.12</v>
      </c>
      <c r="AE3243" s="173">
        <f t="shared" si="661"/>
        <v>1</v>
      </c>
      <c r="AF3243" s="173">
        <f>IF(AND(COUNTIFS($J$18:J3243,J3243)=1,AE3243=1),1,"")</f>
        <v>1</v>
      </c>
      <c r="AG3243" s="173">
        <f>IF(C3243="","",IF(AND(COUNTIFS($J$18:J3243,J3243)=1,C3243&lt;&gt;""),1,""))</f>
        <v>1</v>
      </c>
      <c r="AH3243" s="173">
        <f>IF(G3243="","",IF(AND(COUNTIFS($J$18:J3243,J3243)=1,G3243&lt;&gt;""),1,""))</f>
        <v>1</v>
      </c>
      <c r="AI3243" s="28">
        <f t="shared" si="662"/>
        <v>11620515.185840709</v>
      </c>
      <c r="AJ3243" s="28">
        <f t="shared" si="663"/>
        <v>1394461.8223008849</v>
      </c>
      <c r="AK3243" s="29">
        <f t="shared" si="664"/>
        <v>0.11999999999999998</v>
      </c>
      <c r="AL3243" s="25"/>
      <c r="AM3243" s="25"/>
      <c r="AN3243" s="25"/>
      <c r="AO3243" s="25"/>
      <c r="AP3243" s="45" t="str">
        <f t="shared" si="665"/>
        <v>20242</v>
      </c>
      <c r="AQ3243" s="45" t="str">
        <f t="shared" si="666"/>
        <v>20242RMB</v>
      </c>
    </row>
    <row r="3244" spans="1:43" s="15" customFormat="1">
      <c r="A3244" s="16" t="s">
        <v>42</v>
      </c>
      <c r="B3244" s="172">
        <v>2023</v>
      </c>
      <c r="C3244" s="172">
        <v>10</v>
      </c>
      <c r="D3244" s="57" t="str">
        <f t="shared" si="656"/>
        <v>Q3</v>
      </c>
      <c r="E3244" s="16" t="s">
        <v>42</v>
      </c>
      <c r="F3244" s="172">
        <v>2024</v>
      </c>
      <c r="G3244" s="172">
        <v>2</v>
      </c>
      <c r="H3244" s="175"/>
      <c r="I3244" s="57" t="str">
        <f t="shared" si="657"/>
        <v>Q4</v>
      </c>
      <c r="J3244" s="175" t="s">
        <v>2314</v>
      </c>
      <c r="K3244" s="175" t="s">
        <v>2185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58"/>
        <v>MAIN UNIT</v>
      </c>
      <c r="Q3244" s="16" t="s">
        <v>48</v>
      </c>
      <c r="R3244" s="16" t="s">
        <v>49</v>
      </c>
      <c r="S3244" s="16" t="s">
        <v>37</v>
      </c>
      <c r="T3244" s="16" t="s">
        <v>155</v>
      </c>
      <c r="U3244" s="16" t="s">
        <v>76</v>
      </c>
      <c r="V3244" s="16" t="s">
        <v>71</v>
      </c>
      <c r="W3244" s="16" t="s">
        <v>51</v>
      </c>
      <c r="X3244" s="34">
        <v>430000</v>
      </c>
      <c r="Y3244" s="178" t="str">
        <f>IF(W3244="","",IF(W3244="RMB","1.13", "1"))</f>
        <v>1.13</v>
      </c>
      <c r="Z3244" s="26">
        <f t="shared" si="654"/>
        <v>430000</v>
      </c>
      <c r="AA3244" s="16">
        <v>1.0920000000000001</v>
      </c>
      <c r="AB3244" s="35">
        <f t="shared" si="659"/>
        <v>415539.82300884963</v>
      </c>
      <c r="AC3244" s="27">
        <f t="shared" si="660"/>
        <v>49864.778761061956</v>
      </c>
      <c r="AD3244" s="187">
        <v>0.12</v>
      </c>
      <c r="AE3244" s="173">
        <f t="shared" si="661"/>
        <v>0</v>
      </c>
      <c r="AF3244" s="173" t="str">
        <f>IF(AND(COUNTIFS($J$18:J3244,J3244)=1,AE3244=1),1,"")</f>
        <v/>
      </c>
      <c r="AG3244" s="173">
        <f>IF(C3244="","",IF(AND(COUNTIFS($J$18:J3244,J3244)=1,C3244&lt;&gt;""),1,""))</f>
        <v>1</v>
      </c>
      <c r="AH3244" s="173">
        <f>IF(G3244="","",IF(AND(COUNTIFS($J$18:J3244,J3244)=1,G3244&lt;&gt;""),1,""))</f>
        <v>1</v>
      </c>
      <c r="AI3244" s="28">
        <f t="shared" si="662"/>
        <v>11620515.185840709</v>
      </c>
      <c r="AJ3244" s="28">
        <f t="shared" si="663"/>
        <v>1394461.8223008849</v>
      </c>
      <c r="AK3244" s="29">
        <f t="shared" si="664"/>
        <v>0.11999999999999998</v>
      </c>
      <c r="AL3244" s="25"/>
      <c r="AM3244" s="25"/>
      <c r="AN3244" s="25"/>
      <c r="AO3244" s="25"/>
      <c r="AP3244" s="45" t="str">
        <f t="shared" si="665"/>
        <v>20242</v>
      </c>
      <c r="AQ3244" s="45" t="str">
        <f t="shared" si="666"/>
        <v>20242RMB</v>
      </c>
    </row>
    <row r="3245" spans="1:43" s="15" customFormat="1">
      <c r="A3245" s="16" t="s">
        <v>42</v>
      </c>
      <c r="B3245" s="172">
        <v>2023</v>
      </c>
      <c r="C3245" s="172">
        <v>4</v>
      </c>
      <c r="D3245" s="57" t="str">
        <f t="shared" si="656"/>
        <v>Q1</v>
      </c>
      <c r="E3245" s="16" t="s">
        <v>42</v>
      </c>
      <c r="F3245" s="172">
        <v>2024</v>
      </c>
      <c r="G3245" s="172">
        <v>2</v>
      </c>
      <c r="H3245" s="175"/>
      <c r="I3245" s="57" t="str">
        <f t="shared" si="657"/>
        <v>Q4</v>
      </c>
      <c r="J3245" s="175" t="s">
        <v>2550</v>
      </c>
      <c r="K3245" s="175" t="s">
        <v>2551</v>
      </c>
      <c r="L3245" s="25" t="s">
        <v>79</v>
      </c>
      <c r="M3245" s="16" t="s">
        <v>47</v>
      </c>
      <c r="N3245" s="16">
        <v>1</v>
      </c>
      <c r="O3245" s="16"/>
      <c r="P3245" s="57" t="str">
        <f t="shared" si="658"/>
        <v>MAIN UNIT</v>
      </c>
      <c r="Q3245" s="16" t="s">
        <v>48</v>
      </c>
      <c r="R3245" s="16" t="s">
        <v>49</v>
      </c>
      <c r="S3245" s="16" t="s">
        <v>39</v>
      </c>
      <c r="T3245" s="16" t="s">
        <v>130</v>
      </c>
      <c r="U3245" s="16" t="s">
        <v>1013</v>
      </c>
      <c r="V3245" s="16" t="s">
        <v>132</v>
      </c>
      <c r="W3245" s="16" t="s">
        <v>51</v>
      </c>
      <c r="X3245" s="34">
        <v>918000</v>
      </c>
      <c r="Y3245" s="178" t="str">
        <f>IF(W3245="RMB","1.13", "1")</f>
        <v>1.13</v>
      </c>
      <c r="Z3245" s="26">
        <f t="shared" si="654"/>
        <v>918000</v>
      </c>
      <c r="AA3245" s="16">
        <v>1.0920000000000001</v>
      </c>
      <c r="AB3245" s="35">
        <f t="shared" si="659"/>
        <v>887129.20353982318</v>
      </c>
      <c r="AC3245" s="27">
        <f t="shared" si="660"/>
        <v>106455.50442477877</v>
      </c>
      <c r="AD3245" s="187">
        <v>0.12</v>
      </c>
      <c r="AE3245" s="173">
        <f t="shared" si="661"/>
        <v>0</v>
      </c>
      <c r="AF3245" s="173" t="str">
        <f>IF(AND(COUNTIFS($J$18:J3245,J3245)=1,AE3245=1),1,"")</f>
        <v/>
      </c>
      <c r="AG3245" s="173">
        <f>IF(C3245="","",IF(AND(COUNTIFS($J$18:J3245,J3245)=1,C3245&lt;&gt;""),1,""))</f>
        <v>1</v>
      </c>
      <c r="AH3245" s="173">
        <f>IF(G3245="","",IF(AND(COUNTIFS($J$18:J3245,J3245)=1,G3245&lt;&gt;""),1,""))</f>
        <v>1</v>
      </c>
      <c r="AI3245" s="28">
        <f t="shared" si="662"/>
        <v>11620515.185840709</v>
      </c>
      <c r="AJ3245" s="28">
        <f t="shared" si="663"/>
        <v>1394461.8223008849</v>
      </c>
      <c r="AK3245" s="29">
        <f t="shared" si="664"/>
        <v>0.11999999999999998</v>
      </c>
      <c r="AL3245" s="25"/>
      <c r="AM3245" s="25"/>
      <c r="AN3245" s="25"/>
      <c r="AO3245" s="25"/>
      <c r="AP3245" s="45" t="str">
        <f t="shared" si="665"/>
        <v>20242</v>
      </c>
      <c r="AQ3245" s="45" t="str">
        <f t="shared" si="666"/>
        <v>20242RMB</v>
      </c>
    </row>
    <row r="3246" spans="1:43" s="15" customFormat="1">
      <c r="A3246" s="16" t="s">
        <v>42</v>
      </c>
      <c r="B3246" s="172">
        <v>2023</v>
      </c>
      <c r="C3246" s="172">
        <v>12</v>
      </c>
      <c r="D3246" s="57" t="str">
        <f t="shared" si="656"/>
        <v>Q3</v>
      </c>
      <c r="E3246" s="172" t="s">
        <v>2521</v>
      </c>
      <c r="F3246" s="172" t="s">
        <v>2529</v>
      </c>
      <c r="G3246" s="172" t="s">
        <v>2529</v>
      </c>
      <c r="H3246" s="175"/>
      <c r="I3246" s="57" t="str">
        <f t="shared" si="657"/>
        <v>TBA</v>
      </c>
      <c r="J3246" s="175" t="s">
        <v>3062</v>
      </c>
      <c r="K3246" s="175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58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2895</v>
      </c>
      <c r="V3246" s="16" t="s">
        <v>67</v>
      </c>
      <c r="W3246" s="16" t="s">
        <v>849</v>
      </c>
      <c r="X3246" s="34">
        <v>58000</v>
      </c>
      <c r="Y3246" s="178" t="str">
        <f>IF(W3246="","",IF(W3246="RMB","1.13", "1"))</f>
        <v>1</v>
      </c>
      <c r="Z3246" s="26">
        <f t="shared" si="654"/>
        <v>58000</v>
      </c>
      <c r="AA3246" s="16">
        <v>7.8</v>
      </c>
      <c r="AB3246" s="35">
        <f t="shared" si="659"/>
        <v>452400</v>
      </c>
      <c r="AC3246" s="27">
        <f t="shared" si="660"/>
        <v>54288</v>
      </c>
      <c r="AD3246" s="174">
        <v>0.12</v>
      </c>
      <c r="AE3246" s="173">
        <f t="shared" si="661"/>
        <v>0</v>
      </c>
      <c r="AF3246" s="173" t="str">
        <f>IF(AND(COUNTIFS($J$18:J3246,J3246)=1,AE3246=1),1,"")</f>
        <v/>
      </c>
      <c r="AG3246" s="173">
        <f>IF(C3246="","",IF(AND(COUNTIFS($J$18:J3246,J3246)=1,C3246&lt;&gt;""),1,""))</f>
        <v>1</v>
      </c>
      <c r="AH3246" s="173">
        <f>IF(G3246="","",IF(AND(COUNTIFS($J$18:J3246,J3246)=1,G3246&lt;&gt;""),1,""))</f>
        <v>1</v>
      </c>
      <c r="AI3246" s="28">
        <f t="shared" si="662"/>
        <v>36227046.48495575</v>
      </c>
      <c r="AJ3246" s="28">
        <f t="shared" si="663"/>
        <v>4278120.4631946906</v>
      </c>
      <c r="AK3246" s="29">
        <f t="shared" si="664"/>
        <v>0.11809189206112329</v>
      </c>
      <c r="AL3246" s="25"/>
      <c r="AM3246" s="25"/>
      <c r="AN3246" s="25"/>
      <c r="AO3246" s="25"/>
      <c r="AP3246" s="45" t="str">
        <f t="shared" si="665"/>
        <v>TBATBA</v>
      </c>
      <c r="AQ3246" s="45" t="str">
        <f t="shared" si="666"/>
        <v>TBATBAUSD</v>
      </c>
    </row>
    <row r="3247" spans="1:43" s="15" customFormat="1">
      <c r="A3247" s="16" t="s">
        <v>42</v>
      </c>
      <c r="B3247" s="172">
        <v>2023</v>
      </c>
      <c r="C3247" s="172">
        <v>12</v>
      </c>
      <c r="D3247" s="57" t="str">
        <f t="shared" si="656"/>
        <v>Q3</v>
      </c>
      <c r="E3247" s="172" t="s">
        <v>2521</v>
      </c>
      <c r="F3247" s="172" t="s">
        <v>2529</v>
      </c>
      <c r="G3247" s="172" t="s">
        <v>2529</v>
      </c>
      <c r="H3247" s="175"/>
      <c r="I3247" s="57" t="str">
        <f t="shared" si="657"/>
        <v>TBA</v>
      </c>
      <c r="J3247" s="175" t="s">
        <v>3062</v>
      </c>
      <c r="K3247" s="175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58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2895</v>
      </c>
      <c r="V3247" s="16" t="s">
        <v>67</v>
      </c>
      <c r="W3247" s="16" t="s">
        <v>849</v>
      </c>
      <c r="X3247" s="34">
        <v>58000</v>
      </c>
      <c r="Y3247" s="178" t="str">
        <f>IF(W3247="","",IF(W3247="RMB","1.13", "1"))</f>
        <v>1</v>
      </c>
      <c r="Z3247" s="26">
        <f t="shared" si="654"/>
        <v>58000</v>
      </c>
      <c r="AA3247" s="16">
        <v>7.8</v>
      </c>
      <c r="AB3247" s="35">
        <f t="shared" si="659"/>
        <v>452400</v>
      </c>
      <c r="AC3247" s="27">
        <f t="shared" si="660"/>
        <v>54288</v>
      </c>
      <c r="AD3247" s="174">
        <v>0.12</v>
      </c>
      <c r="AE3247" s="173">
        <f t="shared" si="661"/>
        <v>0</v>
      </c>
      <c r="AF3247" s="173" t="str">
        <f>IF(AND(COUNTIFS($J$18:J3247,J3247)=1,AE3247=1),1,"")</f>
        <v/>
      </c>
      <c r="AG3247" s="173" t="str">
        <f>IF(C3247="","",IF(AND(COUNTIFS($J$18:J3247,J3247)=1,C3247&lt;&gt;""),1,""))</f>
        <v/>
      </c>
      <c r="AH3247" s="173" t="str">
        <f>IF(G3247="","",IF(AND(COUNTIFS($J$18:J3247,J3247)=1,G3247&lt;&gt;""),1,""))</f>
        <v/>
      </c>
      <c r="AI3247" s="28">
        <f t="shared" si="662"/>
        <v>36227046.48495575</v>
      </c>
      <c r="AJ3247" s="28">
        <f t="shared" si="663"/>
        <v>4278120.4631946906</v>
      </c>
      <c r="AK3247" s="29">
        <f t="shared" si="664"/>
        <v>0.11809189206112329</v>
      </c>
      <c r="AL3247" s="25"/>
      <c r="AM3247" s="25"/>
      <c r="AN3247" s="25"/>
      <c r="AO3247" s="25"/>
      <c r="AP3247" s="45" t="str">
        <f t="shared" si="665"/>
        <v>TBATBA</v>
      </c>
      <c r="AQ3247" s="45" t="str">
        <f t="shared" si="666"/>
        <v>TBATBAUSD</v>
      </c>
    </row>
    <row r="3248" spans="1:43" s="15" customFormat="1">
      <c r="A3248" s="16" t="s">
        <v>42</v>
      </c>
      <c r="B3248" s="172">
        <v>2023</v>
      </c>
      <c r="C3248" s="172">
        <v>6</v>
      </c>
      <c r="D3248" s="57" t="str">
        <f t="shared" si="656"/>
        <v>Q1</v>
      </c>
      <c r="E3248" s="172" t="s">
        <v>42</v>
      </c>
      <c r="F3248" s="172">
        <v>2024</v>
      </c>
      <c r="G3248" s="172">
        <v>2</v>
      </c>
      <c r="H3248" s="175"/>
      <c r="I3248" s="57" t="str">
        <f t="shared" si="657"/>
        <v>Q4</v>
      </c>
      <c r="J3248" s="175" t="s">
        <v>2719</v>
      </c>
      <c r="K3248" s="175" t="s">
        <v>2720</v>
      </c>
      <c r="L3248" s="25" t="s">
        <v>55</v>
      </c>
      <c r="M3248" s="16" t="s">
        <v>47</v>
      </c>
      <c r="N3248" s="16">
        <v>1</v>
      </c>
      <c r="O3248" s="16"/>
      <c r="P3248" s="57" t="str">
        <f t="shared" si="658"/>
        <v>MAIN UNIT</v>
      </c>
      <c r="Q3248" s="16" t="s">
        <v>56</v>
      </c>
      <c r="R3248" s="16" t="s">
        <v>49</v>
      </c>
      <c r="S3248" s="16" t="s">
        <v>36</v>
      </c>
      <c r="T3248" s="16" t="s">
        <v>65</v>
      </c>
      <c r="U3248" s="16" t="s">
        <v>2470</v>
      </c>
      <c r="V3248" s="16" t="s">
        <v>114</v>
      </c>
      <c r="W3248" s="16" t="s">
        <v>96</v>
      </c>
      <c r="X3248" s="34">
        <v>7960000</v>
      </c>
      <c r="Y3248" s="178" t="str">
        <f>IF(W3248="RMB","1.13", "1")</f>
        <v>1</v>
      </c>
      <c r="Z3248" s="26">
        <f t="shared" si="654"/>
        <v>7960000</v>
      </c>
      <c r="AA3248" s="16">
        <v>5.6099999999999997E-2</v>
      </c>
      <c r="AB3248" s="35">
        <f t="shared" si="659"/>
        <v>446556</v>
      </c>
      <c r="AC3248" s="27">
        <f t="shared" si="660"/>
        <v>53586.720000000001</v>
      </c>
      <c r="AD3248" s="187">
        <v>0.12</v>
      </c>
      <c r="AE3248" s="173">
        <f t="shared" si="661"/>
        <v>1</v>
      </c>
      <c r="AF3248" s="173">
        <f>IF(AND(COUNTIFS($J$18:J3248,J3248)=1,AE3248=1),1,"")</f>
        <v>1</v>
      </c>
      <c r="AG3248" s="173">
        <f>IF(C3248="","",IF(AND(COUNTIFS($J$18:J3248,J3248)=1,C3248&lt;&gt;""),1,""))</f>
        <v>1</v>
      </c>
      <c r="AH3248" s="173">
        <f>IF(G3248="","",IF(AND(COUNTIFS($J$18:J3248,J3248)=1,G3248&lt;&gt;""),1,""))</f>
        <v>1</v>
      </c>
      <c r="AI3248" s="28">
        <f t="shared" si="662"/>
        <v>11620515.185840709</v>
      </c>
      <c r="AJ3248" s="28">
        <f t="shared" si="663"/>
        <v>1394461.8223008849</v>
      </c>
      <c r="AK3248" s="29">
        <f t="shared" si="664"/>
        <v>0.11999999999999998</v>
      </c>
      <c r="AL3248" s="25"/>
      <c r="AM3248" s="25"/>
      <c r="AN3248" s="25"/>
      <c r="AO3248" s="25"/>
      <c r="AP3248" s="45" t="str">
        <f t="shared" si="665"/>
        <v>20242</v>
      </c>
      <c r="AQ3248" s="45" t="str">
        <f t="shared" si="666"/>
        <v>20242JPY</v>
      </c>
    </row>
    <row r="3249" spans="1:43" s="15" customFormat="1">
      <c r="A3249" s="16" t="s">
        <v>42</v>
      </c>
      <c r="B3249" s="172">
        <v>2023</v>
      </c>
      <c r="C3249" s="172">
        <v>6</v>
      </c>
      <c r="D3249" s="57" t="str">
        <f t="shared" si="656"/>
        <v>Q1</v>
      </c>
      <c r="E3249" s="172" t="s">
        <v>42</v>
      </c>
      <c r="F3249" s="172">
        <v>2024</v>
      </c>
      <c r="G3249" s="172">
        <v>2</v>
      </c>
      <c r="H3249" s="175"/>
      <c r="I3249" s="57" t="str">
        <f t="shared" si="657"/>
        <v>Q4</v>
      </c>
      <c r="J3249" s="175" t="s">
        <v>2719</v>
      </c>
      <c r="K3249" s="175" t="s">
        <v>2720</v>
      </c>
      <c r="L3249" s="25" t="s">
        <v>55</v>
      </c>
      <c r="M3249" s="16" t="s">
        <v>47</v>
      </c>
      <c r="N3249" s="16">
        <v>1</v>
      </c>
      <c r="O3249" s="16"/>
      <c r="P3249" s="57" t="str">
        <f t="shared" si="658"/>
        <v>MAIN UNIT</v>
      </c>
      <c r="Q3249" s="16" t="s">
        <v>56</v>
      </c>
      <c r="R3249" s="16" t="s">
        <v>49</v>
      </c>
      <c r="S3249" s="16" t="s">
        <v>36</v>
      </c>
      <c r="T3249" s="16" t="s">
        <v>65</v>
      </c>
      <c r="U3249" s="16" t="s">
        <v>2470</v>
      </c>
      <c r="V3249" s="16" t="s">
        <v>114</v>
      </c>
      <c r="W3249" s="16" t="s">
        <v>96</v>
      </c>
      <c r="X3249" s="34">
        <v>7960000</v>
      </c>
      <c r="Y3249" s="178" t="str">
        <f>IF(W3249="RMB","1.13", "1")</f>
        <v>1</v>
      </c>
      <c r="Z3249" s="26">
        <f t="shared" si="654"/>
        <v>7960000</v>
      </c>
      <c r="AA3249" s="16">
        <v>5.6099999999999997E-2</v>
      </c>
      <c r="AB3249" s="35">
        <f t="shared" si="659"/>
        <v>446556</v>
      </c>
      <c r="AC3249" s="27">
        <f t="shared" si="660"/>
        <v>53586.720000000001</v>
      </c>
      <c r="AD3249" s="187">
        <v>0.12</v>
      </c>
      <c r="AE3249" s="173">
        <f t="shared" si="661"/>
        <v>1</v>
      </c>
      <c r="AF3249" s="173" t="str">
        <f>IF(AND(COUNTIFS($J$18:J3249,J3249)=1,AE3249=1),1,"")</f>
        <v/>
      </c>
      <c r="AG3249" s="173" t="str">
        <f>IF(C3249="","",IF(AND(COUNTIFS($J$18:J3249,J3249)=1,C3249&lt;&gt;""),1,""))</f>
        <v/>
      </c>
      <c r="AH3249" s="173" t="str">
        <f>IF(G3249="","",IF(AND(COUNTIFS($J$18:J3249,J3249)=1,G3249&lt;&gt;""),1,""))</f>
        <v/>
      </c>
      <c r="AI3249" s="28">
        <f t="shared" si="662"/>
        <v>11620515.185840709</v>
      </c>
      <c r="AJ3249" s="28">
        <f t="shared" si="663"/>
        <v>1394461.8223008849</v>
      </c>
      <c r="AK3249" s="29">
        <f t="shared" si="664"/>
        <v>0.11999999999999998</v>
      </c>
      <c r="AL3249" s="25"/>
      <c r="AM3249" s="25"/>
      <c r="AN3249" s="25"/>
      <c r="AO3249" s="25"/>
      <c r="AP3249" s="45" t="str">
        <f t="shared" si="665"/>
        <v>20242</v>
      </c>
      <c r="AQ3249" s="45" t="str">
        <f t="shared" si="666"/>
        <v>20242JPY</v>
      </c>
    </row>
    <row r="3250" spans="1:43" s="15" customFormat="1">
      <c r="A3250" s="16" t="s">
        <v>42</v>
      </c>
      <c r="B3250" s="172">
        <v>2023</v>
      </c>
      <c r="C3250" s="172">
        <v>6</v>
      </c>
      <c r="D3250" s="57" t="str">
        <f t="shared" si="656"/>
        <v>Q1</v>
      </c>
      <c r="E3250" s="172" t="s">
        <v>42</v>
      </c>
      <c r="F3250" s="172">
        <v>2024</v>
      </c>
      <c r="G3250" s="172">
        <v>2</v>
      </c>
      <c r="H3250" s="175"/>
      <c r="I3250" s="57" t="str">
        <f t="shared" si="657"/>
        <v>Q4</v>
      </c>
      <c r="J3250" s="175" t="s">
        <v>2719</v>
      </c>
      <c r="K3250" s="175" t="s">
        <v>2720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58"/>
        <v>MAIN UNIT</v>
      </c>
      <c r="Q3250" s="16" t="s">
        <v>56</v>
      </c>
      <c r="R3250" s="16" t="s">
        <v>49</v>
      </c>
      <c r="S3250" s="16" t="s">
        <v>36</v>
      </c>
      <c r="T3250" s="16" t="s">
        <v>65</v>
      </c>
      <c r="U3250" s="16" t="s">
        <v>2470</v>
      </c>
      <c r="V3250" s="16" t="s">
        <v>114</v>
      </c>
      <c r="W3250" s="16" t="s">
        <v>96</v>
      </c>
      <c r="X3250" s="34">
        <v>7960000</v>
      </c>
      <c r="Y3250" s="178" t="str">
        <f>IF(W3250="RMB","1.13", "1")</f>
        <v>1</v>
      </c>
      <c r="Z3250" s="26">
        <f t="shared" si="654"/>
        <v>7960000</v>
      </c>
      <c r="AA3250" s="16">
        <v>5.6099999999999997E-2</v>
      </c>
      <c r="AB3250" s="35">
        <f t="shared" si="659"/>
        <v>446556</v>
      </c>
      <c r="AC3250" s="27">
        <f t="shared" si="660"/>
        <v>53586.720000000001</v>
      </c>
      <c r="AD3250" s="187">
        <v>0.12</v>
      </c>
      <c r="AE3250" s="173">
        <f t="shared" si="661"/>
        <v>1</v>
      </c>
      <c r="AF3250" s="173" t="str">
        <f>IF(AND(COUNTIFS($J$18:J3250,J3250)=1,AE3250=1),1,"")</f>
        <v/>
      </c>
      <c r="AG3250" s="173" t="str">
        <f>IF(C3250="","",IF(AND(COUNTIFS($J$18:J3250,J3250)=1,C3250&lt;&gt;""),1,""))</f>
        <v/>
      </c>
      <c r="AH3250" s="173" t="str">
        <f>IF(G3250="","",IF(AND(COUNTIFS($J$18:J3250,J3250)=1,G3250&lt;&gt;""),1,""))</f>
        <v/>
      </c>
      <c r="AI3250" s="28">
        <f t="shared" si="662"/>
        <v>11620515.185840709</v>
      </c>
      <c r="AJ3250" s="28">
        <f t="shared" si="663"/>
        <v>1394461.8223008849</v>
      </c>
      <c r="AK3250" s="29">
        <f t="shared" si="664"/>
        <v>0.11999999999999998</v>
      </c>
      <c r="AL3250" s="25"/>
      <c r="AM3250" s="25"/>
      <c r="AN3250" s="25"/>
      <c r="AO3250" s="25"/>
      <c r="AP3250" s="45" t="str">
        <f t="shared" si="665"/>
        <v>20242</v>
      </c>
      <c r="AQ3250" s="45" t="str">
        <f t="shared" si="666"/>
        <v>20242JPY</v>
      </c>
    </row>
    <row r="3251" spans="1:43" s="15" customFormat="1">
      <c r="A3251" s="16" t="s">
        <v>42</v>
      </c>
      <c r="B3251" s="172">
        <v>2023</v>
      </c>
      <c r="C3251" s="172">
        <v>12</v>
      </c>
      <c r="D3251" s="57" t="str">
        <f t="shared" si="656"/>
        <v>Q3</v>
      </c>
      <c r="E3251" s="172" t="s">
        <v>2521</v>
      </c>
      <c r="F3251" s="172" t="s">
        <v>2529</v>
      </c>
      <c r="G3251" s="172" t="s">
        <v>2529</v>
      </c>
      <c r="H3251" s="175"/>
      <c r="I3251" s="57" t="str">
        <f t="shared" si="657"/>
        <v>TBA</v>
      </c>
      <c r="J3251" s="175" t="s">
        <v>3063</v>
      </c>
      <c r="K3251" s="175" t="s">
        <v>2386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58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2895</v>
      </c>
      <c r="V3251" s="16" t="s">
        <v>67</v>
      </c>
      <c r="W3251" s="16" t="s">
        <v>51</v>
      </c>
      <c r="X3251" s="34">
        <v>900000</v>
      </c>
      <c r="Y3251" s="178" t="str">
        <f>IF(W3251="","",IF(W3251="RMB","1.13", "1"))</f>
        <v>1.13</v>
      </c>
      <c r="Z3251" s="26">
        <f t="shared" si="654"/>
        <v>900000</v>
      </c>
      <c r="AA3251" s="16">
        <v>1.095</v>
      </c>
      <c r="AB3251" s="35">
        <f t="shared" si="659"/>
        <v>872123.89380530978</v>
      </c>
      <c r="AC3251" s="27">
        <f t="shared" si="660"/>
        <v>104654.86725663717</v>
      </c>
      <c r="AD3251" s="174">
        <v>0.12</v>
      </c>
      <c r="AE3251" s="173">
        <f t="shared" si="661"/>
        <v>0</v>
      </c>
      <c r="AF3251" s="173" t="str">
        <f>IF(AND(COUNTIFS($J$18:J3251,J3251)=1,AE3251=1),1,"")</f>
        <v/>
      </c>
      <c r="AG3251" s="173">
        <f>IF(C3251="","",IF(AND(COUNTIFS($J$18:J3251,J3251)=1,C3251&lt;&gt;""),1,""))</f>
        <v>1</v>
      </c>
      <c r="AH3251" s="173">
        <f>IF(G3251="","",IF(AND(COUNTIFS($J$18:J3251,J3251)=1,G3251&lt;&gt;""),1,""))</f>
        <v>1</v>
      </c>
      <c r="AI3251" s="28">
        <f t="shared" si="662"/>
        <v>36227046.48495575</v>
      </c>
      <c r="AJ3251" s="28">
        <f t="shared" si="663"/>
        <v>4278120.4631946906</v>
      </c>
      <c r="AK3251" s="29">
        <f t="shared" si="664"/>
        <v>0.11809189206112329</v>
      </c>
      <c r="AL3251" s="25"/>
      <c r="AM3251" s="25"/>
      <c r="AN3251" s="25"/>
      <c r="AO3251" s="25"/>
      <c r="AP3251" s="45" t="str">
        <f t="shared" si="665"/>
        <v>TBATBA</v>
      </c>
      <c r="AQ3251" s="45" t="str">
        <f t="shared" si="666"/>
        <v>TBATBARMB</v>
      </c>
    </row>
    <row r="3252" spans="1:43" s="15" customFormat="1">
      <c r="A3252" s="16" t="s">
        <v>42</v>
      </c>
      <c r="B3252" s="172">
        <v>2023</v>
      </c>
      <c r="C3252" s="172">
        <v>12</v>
      </c>
      <c r="D3252" s="57" t="str">
        <f t="shared" si="656"/>
        <v>Q3</v>
      </c>
      <c r="E3252" s="172" t="s">
        <v>2521</v>
      </c>
      <c r="F3252" s="172" t="s">
        <v>2529</v>
      </c>
      <c r="G3252" s="172" t="s">
        <v>2529</v>
      </c>
      <c r="H3252" s="175"/>
      <c r="I3252" s="57" t="str">
        <f t="shared" si="657"/>
        <v>TBA</v>
      </c>
      <c r="J3252" s="175" t="s">
        <v>3063</v>
      </c>
      <c r="K3252" s="175" t="s">
        <v>2386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58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2895</v>
      </c>
      <c r="V3252" s="16" t="s">
        <v>67</v>
      </c>
      <c r="W3252" s="16" t="s">
        <v>51</v>
      </c>
      <c r="X3252" s="34">
        <v>900000</v>
      </c>
      <c r="Y3252" s="178" t="str">
        <f>IF(W3252="","",IF(W3252="RMB","1.13", "1"))</f>
        <v>1.13</v>
      </c>
      <c r="Z3252" s="26">
        <f t="shared" si="654"/>
        <v>900000</v>
      </c>
      <c r="AA3252" s="16">
        <v>1.095</v>
      </c>
      <c r="AB3252" s="35">
        <f t="shared" si="659"/>
        <v>872123.89380530978</v>
      </c>
      <c r="AC3252" s="27">
        <f t="shared" si="660"/>
        <v>104654.86725663717</v>
      </c>
      <c r="AD3252" s="174">
        <v>0.12</v>
      </c>
      <c r="AE3252" s="173">
        <f t="shared" si="661"/>
        <v>0</v>
      </c>
      <c r="AF3252" s="173" t="str">
        <f>IF(AND(COUNTIFS($J$18:J3252,J3252)=1,AE3252=1),1,"")</f>
        <v/>
      </c>
      <c r="AG3252" s="173" t="str">
        <f>IF(C3252="","",IF(AND(COUNTIFS($J$18:J3252,J3252)=1,C3252&lt;&gt;""),1,""))</f>
        <v/>
      </c>
      <c r="AH3252" s="173" t="str">
        <f>IF(G3252="","",IF(AND(COUNTIFS($J$18:J3252,J3252)=1,G3252&lt;&gt;""),1,""))</f>
        <v/>
      </c>
      <c r="AI3252" s="28">
        <f t="shared" si="662"/>
        <v>36227046.48495575</v>
      </c>
      <c r="AJ3252" s="28">
        <f t="shared" si="663"/>
        <v>4278120.4631946906</v>
      </c>
      <c r="AK3252" s="29">
        <f t="shared" si="664"/>
        <v>0.11809189206112329</v>
      </c>
      <c r="AL3252" s="25"/>
      <c r="AM3252" s="25"/>
      <c r="AN3252" s="25"/>
      <c r="AO3252" s="25"/>
      <c r="AP3252" s="45" t="str">
        <f t="shared" si="665"/>
        <v>TBATBA</v>
      </c>
      <c r="AQ3252" s="45" t="str">
        <f t="shared" si="666"/>
        <v>TBATBARMB</v>
      </c>
    </row>
    <row r="3253" spans="1:43" s="15" customFormat="1">
      <c r="A3253" s="16" t="s">
        <v>42</v>
      </c>
      <c r="B3253" s="172">
        <v>2023</v>
      </c>
      <c r="C3253" s="172" t="s">
        <v>171</v>
      </c>
      <c r="D3253" s="57" t="b">
        <f t="shared" si="656"/>
        <v>0</v>
      </c>
      <c r="E3253" s="16" t="s">
        <v>171</v>
      </c>
      <c r="F3253" s="16" t="s">
        <v>171</v>
      </c>
      <c r="G3253" s="172" t="s">
        <v>171</v>
      </c>
      <c r="H3253" s="175"/>
      <c r="I3253" s="57" t="str">
        <f t="shared" si="657"/>
        <v>Cancel</v>
      </c>
      <c r="J3253" s="175" t="s">
        <v>3064</v>
      </c>
      <c r="K3253" s="175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58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78" t="str">
        <f>IF(W3253="","",IF(W3253="RMB","1.13", "1"))</f>
        <v>1</v>
      </c>
      <c r="Z3253" s="26">
        <f t="shared" si="654"/>
        <v>12000000</v>
      </c>
      <c r="AA3253" s="16">
        <v>5.4199999999999998E-2</v>
      </c>
      <c r="AB3253" s="35">
        <f t="shared" si="659"/>
        <v>650400</v>
      </c>
      <c r="AC3253" s="27">
        <f t="shared" si="660"/>
        <v>78048</v>
      </c>
      <c r="AD3253" s="174">
        <v>0.12</v>
      </c>
      <c r="AE3253" s="173">
        <f t="shared" si="661"/>
        <v>0</v>
      </c>
      <c r="AF3253" s="173" t="str">
        <f>IF(AND(COUNTIFS($J$18:J3253,J3253)=1,AE3253=1),1,"")</f>
        <v/>
      </c>
      <c r="AG3253" s="173">
        <f>IF(C3253="","",IF(AND(COUNTIFS($J$18:J3253,J3253)=1,C3253&lt;&gt;""),1,""))</f>
        <v>1</v>
      </c>
      <c r="AH3253" s="173">
        <f>IF(G3253="","",IF(AND(COUNTIFS($J$18:J3253,J3253)=1,G3253&lt;&gt;""),1,""))</f>
        <v>1</v>
      </c>
      <c r="AI3253" s="28">
        <f t="shared" si="662"/>
        <v>468573419.10712183</v>
      </c>
      <c r="AJ3253" s="28">
        <f t="shared" si="663"/>
        <v>55829466.862621114</v>
      </c>
      <c r="AK3253" s="29">
        <f t="shared" si="664"/>
        <v>0.11914774629983395</v>
      </c>
      <c r="AL3253" s="25"/>
      <c r="AM3253" s="25"/>
      <c r="AN3253" s="25"/>
      <c r="AO3253" s="25"/>
      <c r="AP3253" s="45" t="str">
        <f t="shared" si="665"/>
        <v>CancelCancel</v>
      </c>
      <c r="AQ3253" s="45" t="str">
        <f t="shared" si="666"/>
        <v>CancelCancelJPY</v>
      </c>
    </row>
    <row r="3254" spans="1:43" s="15" customFormat="1">
      <c r="A3254" s="16" t="s">
        <v>42</v>
      </c>
      <c r="B3254" s="172">
        <v>2023</v>
      </c>
      <c r="C3254" s="172">
        <v>6</v>
      </c>
      <c r="D3254" s="57" t="str">
        <f t="shared" si="656"/>
        <v>Q1</v>
      </c>
      <c r="E3254" s="172" t="s">
        <v>42</v>
      </c>
      <c r="F3254" s="172">
        <v>2024</v>
      </c>
      <c r="G3254" s="172">
        <v>2</v>
      </c>
      <c r="H3254" s="175"/>
      <c r="I3254" s="57" t="str">
        <f t="shared" si="657"/>
        <v>Q4</v>
      </c>
      <c r="J3254" s="175" t="s">
        <v>2719</v>
      </c>
      <c r="K3254" s="175" t="s">
        <v>2720</v>
      </c>
      <c r="L3254" s="25" t="s">
        <v>55</v>
      </c>
      <c r="M3254" s="16" t="s">
        <v>47</v>
      </c>
      <c r="N3254" s="16">
        <v>1</v>
      </c>
      <c r="O3254" s="16"/>
      <c r="P3254" s="57" t="str">
        <f t="shared" si="658"/>
        <v>MAIN UNIT</v>
      </c>
      <c r="Q3254" s="16" t="s">
        <v>56</v>
      </c>
      <c r="R3254" s="16" t="s">
        <v>49</v>
      </c>
      <c r="S3254" s="16" t="s">
        <v>36</v>
      </c>
      <c r="T3254" s="16" t="s">
        <v>65</v>
      </c>
      <c r="U3254" s="16" t="s">
        <v>2470</v>
      </c>
      <c r="V3254" s="16" t="s">
        <v>114</v>
      </c>
      <c r="W3254" s="16" t="s">
        <v>96</v>
      </c>
      <c r="X3254" s="34">
        <v>7960000</v>
      </c>
      <c r="Y3254" s="178" t="str">
        <f>IF(W3254="RMB","1.13", "1")</f>
        <v>1</v>
      </c>
      <c r="Z3254" s="26">
        <f t="shared" si="654"/>
        <v>7960000</v>
      </c>
      <c r="AA3254" s="16">
        <v>5.6099999999999997E-2</v>
      </c>
      <c r="AB3254" s="35">
        <f t="shared" si="659"/>
        <v>446556</v>
      </c>
      <c r="AC3254" s="27">
        <f t="shared" si="660"/>
        <v>53586.720000000001</v>
      </c>
      <c r="AD3254" s="187">
        <v>0.12</v>
      </c>
      <c r="AE3254" s="173">
        <f t="shared" si="661"/>
        <v>1</v>
      </c>
      <c r="AF3254" s="173" t="str">
        <f>IF(AND(COUNTIFS($J$18:J3254,J3254)=1,AE3254=1),1,"")</f>
        <v/>
      </c>
      <c r="AG3254" s="173" t="str">
        <f>IF(C3254="","",IF(AND(COUNTIFS($J$18:J3254,J3254)=1,C3254&lt;&gt;""),1,""))</f>
        <v/>
      </c>
      <c r="AH3254" s="173" t="str">
        <f>IF(G3254="","",IF(AND(COUNTIFS($J$18:J3254,J3254)=1,G3254&lt;&gt;""),1,""))</f>
        <v/>
      </c>
      <c r="AI3254" s="28">
        <f t="shared" si="662"/>
        <v>11620515.185840709</v>
      </c>
      <c r="AJ3254" s="28">
        <f t="shared" si="663"/>
        <v>1394461.8223008849</v>
      </c>
      <c r="AK3254" s="29">
        <f t="shared" si="664"/>
        <v>0.11999999999999998</v>
      </c>
      <c r="AL3254" s="25"/>
      <c r="AM3254" s="25"/>
      <c r="AN3254" s="25"/>
      <c r="AO3254" s="25"/>
      <c r="AP3254" s="45" t="str">
        <f t="shared" si="665"/>
        <v>20242</v>
      </c>
      <c r="AQ3254" s="45" t="str">
        <f t="shared" si="666"/>
        <v>20242JPY</v>
      </c>
    </row>
    <row r="3255" spans="1:43" s="15" customFormat="1">
      <c r="A3255" s="16" t="s">
        <v>42</v>
      </c>
      <c r="B3255" s="172">
        <v>2023</v>
      </c>
      <c r="C3255" s="172">
        <v>6</v>
      </c>
      <c r="D3255" s="57" t="str">
        <f t="shared" si="656"/>
        <v>Q1</v>
      </c>
      <c r="E3255" s="172" t="s">
        <v>42</v>
      </c>
      <c r="F3255" s="172">
        <v>2024</v>
      </c>
      <c r="G3255" s="172">
        <v>2</v>
      </c>
      <c r="H3255" s="175"/>
      <c r="I3255" s="57" t="str">
        <f t="shared" si="657"/>
        <v>Q4</v>
      </c>
      <c r="J3255" s="175" t="s">
        <v>2719</v>
      </c>
      <c r="K3255" s="175" t="s">
        <v>2720</v>
      </c>
      <c r="L3255" s="25" t="s">
        <v>55</v>
      </c>
      <c r="M3255" s="16" t="s">
        <v>47</v>
      </c>
      <c r="N3255" s="16">
        <v>1</v>
      </c>
      <c r="O3255" s="16"/>
      <c r="P3255" s="57" t="str">
        <f t="shared" si="658"/>
        <v>MAIN UNIT</v>
      </c>
      <c r="Q3255" s="16" t="s">
        <v>56</v>
      </c>
      <c r="R3255" s="16" t="s">
        <v>49</v>
      </c>
      <c r="S3255" s="16" t="s">
        <v>36</v>
      </c>
      <c r="T3255" s="16" t="s">
        <v>65</v>
      </c>
      <c r="U3255" s="16" t="s">
        <v>2470</v>
      </c>
      <c r="V3255" s="16" t="s">
        <v>114</v>
      </c>
      <c r="W3255" s="16" t="s">
        <v>96</v>
      </c>
      <c r="X3255" s="34">
        <v>7960000</v>
      </c>
      <c r="Y3255" s="178" t="str">
        <f>IF(W3255="RMB","1.13", "1")</f>
        <v>1</v>
      </c>
      <c r="Z3255" s="26">
        <f t="shared" si="654"/>
        <v>7960000</v>
      </c>
      <c r="AA3255" s="16">
        <v>5.6099999999999997E-2</v>
      </c>
      <c r="AB3255" s="35">
        <f t="shared" si="659"/>
        <v>446556</v>
      </c>
      <c r="AC3255" s="27">
        <f t="shared" si="660"/>
        <v>53586.720000000001</v>
      </c>
      <c r="AD3255" s="187">
        <v>0.12</v>
      </c>
      <c r="AE3255" s="173">
        <f t="shared" si="661"/>
        <v>1</v>
      </c>
      <c r="AF3255" s="173" t="str">
        <f>IF(AND(COUNTIFS($J$18:J3255,J3255)=1,AE3255=1),1,"")</f>
        <v/>
      </c>
      <c r="AG3255" s="173" t="str">
        <f>IF(C3255="","",IF(AND(COUNTIFS($J$18:J3255,J3255)=1,C3255&lt;&gt;""),1,""))</f>
        <v/>
      </c>
      <c r="AH3255" s="173" t="str">
        <f>IF(G3255="","",IF(AND(COUNTIFS($J$18:J3255,J3255)=1,G3255&lt;&gt;""),1,""))</f>
        <v/>
      </c>
      <c r="AI3255" s="28">
        <f t="shared" si="662"/>
        <v>11620515.185840709</v>
      </c>
      <c r="AJ3255" s="28">
        <f t="shared" si="663"/>
        <v>1394461.8223008849</v>
      </c>
      <c r="AK3255" s="29">
        <f t="shared" si="664"/>
        <v>0.11999999999999998</v>
      </c>
      <c r="AL3255" s="25"/>
      <c r="AM3255" s="25"/>
      <c r="AN3255" s="25"/>
      <c r="AO3255" s="25"/>
      <c r="AP3255" s="45" t="str">
        <f t="shared" si="665"/>
        <v>20242</v>
      </c>
      <c r="AQ3255" s="45" t="str">
        <f t="shared" si="666"/>
        <v>20242JPY</v>
      </c>
    </row>
    <row r="3256" spans="1:43" s="15" customFormat="1">
      <c r="A3256" s="16" t="s">
        <v>42</v>
      </c>
      <c r="B3256" s="172">
        <v>2023</v>
      </c>
      <c r="C3256" s="172">
        <v>6</v>
      </c>
      <c r="D3256" s="57" t="str">
        <f t="shared" si="656"/>
        <v>Q1</v>
      </c>
      <c r="E3256" s="172" t="s">
        <v>42</v>
      </c>
      <c r="F3256" s="172">
        <v>2024</v>
      </c>
      <c r="G3256" s="172">
        <v>2</v>
      </c>
      <c r="H3256" s="175"/>
      <c r="I3256" s="57" t="str">
        <f t="shared" si="657"/>
        <v>Q4</v>
      </c>
      <c r="J3256" s="175" t="s">
        <v>2719</v>
      </c>
      <c r="K3256" s="175" t="s">
        <v>2720</v>
      </c>
      <c r="L3256" s="25" t="s">
        <v>55</v>
      </c>
      <c r="M3256" s="16" t="s">
        <v>47</v>
      </c>
      <c r="N3256" s="16">
        <v>1</v>
      </c>
      <c r="O3256" s="16"/>
      <c r="P3256" s="57" t="str">
        <f t="shared" si="658"/>
        <v>MAIN UNIT</v>
      </c>
      <c r="Q3256" s="16" t="s">
        <v>56</v>
      </c>
      <c r="R3256" s="16" t="s">
        <v>49</v>
      </c>
      <c r="S3256" s="16" t="s">
        <v>36</v>
      </c>
      <c r="T3256" s="16" t="s">
        <v>65</v>
      </c>
      <c r="U3256" s="16" t="s">
        <v>2470</v>
      </c>
      <c r="V3256" s="16" t="s">
        <v>114</v>
      </c>
      <c r="W3256" s="16" t="s">
        <v>96</v>
      </c>
      <c r="X3256" s="34">
        <v>7960000</v>
      </c>
      <c r="Y3256" s="178" t="str">
        <f>IF(W3256="RMB","1.13", "1")</f>
        <v>1</v>
      </c>
      <c r="Z3256" s="26">
        <f t="shared" si="654"/>
        <v>7960000</v>
      </c>
      <c r="AA3256" s="16">
        <v>5.6099999999999997E-2</v>
      </c>
      <c r="AB3256" s="35">
        <f t="shared" si="659"/>
        <v>446556</v>
      </c>
      <c r="AC3256" s="27">
        <f t="shared" si="660"/>
        <v>53586.720000000001</v>
      </c>
      <c r="AD3256" s="187">
        <v>0.12</v>
      </c>
      <c r="AE3256" s="173">
        <f t="shared" si="661"/>
        <v>1</v>
      </c>
      <c r="AF3256" s="173" t="str">
        <f>IF(AND(COUNTIFS($J$18:J3256,J3256)=1,AE3256=1),1,"")</f>
        <v/>
      </c>
      <c r="AG3256" s="173" t="str">
        <f>IF(C3256="","",IF(AND(COUNTIFS($J$18:J3256,J3256)=1,C3256&lt;&gt;""),1,""))</f>
        <v/>
      </c>
      <c r="AH3256" s="173" t="str">
        <f>IF(G3256="","",IF(AND(COUNTIFS($J$18:J3256,J3256)=1,G3256&lt;&gt;""),1,""))</f>
        <v/>
      </c>
      <c r="AI3256" s="28">
        <f t="shared" si="662"/>
        <v>11620515.185840709</v>
      </c>
      <c r="AJ3256" s="28">
        <f t="shared" si="663"/>
        <v>1394461.8223008849</v>
      </c>
      <c r="AK3256" s="29">
        <f t="shared" si="664"/>
        <v>0.11999999999999998</v>
      </c>
      <c r="AL3256" s="25"/>
      <c r="AM3256" s="25"/>
      <c r="AN3256" s="25"/>
      <c r="AO3256" s="25"/>
      <c r="AP3256" s="45" t="str">
        <f t="shared" si="665"/>
        <v>20242</v>
      </c>
      <c r="AQ3256" s="45" t="str">
        <f t="shared" si="666"/>
        <v>20242JPY</v>
      </c>
    </row>
    <row r="3257" spans="1:43" s="15" customFormat="1">
      <c r="A3257" s="177" t="s">
        <v>42</v>
      </c>
      <c r="B3257" s="40">
        <v>2023</v>
      </c>
      <c r="C3257" s="172">
        <v>12</v>
      </c>
      <c r="D3257" s="57" t="str">
        <f t="shared" si="656"/>
        <v>Q3</v>
      </c>
      <c r="E3257" s="16" t="s">
        <v>42</v>
      </c>
      <c r="F3257" s="172">
        <v>2023</v>
      </c>
      <c r="G3257" s="172">
        <v>12</v>
      </c>
      <c r="H3257" s="46"/>
      <c r="I3257" s="57" t="str">
        <f t="shared" si="657"/>
        <v>Q3</v>
      </c>
      <c r="J3257" s="46" t="s">
        <v>3069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58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2305</v>
      </c>
      <c r="V3257" s="39" t="s">
        <v>99</v>
      </c>
      <c r="W3257" s="39" t="s">
        <v>51</v>
      </c>
      <c r="X3257" s="47">
        <v>660000</v>
      </c>
      <c r="Y3257" s="48" t="str">
        <f t="shared" ref="Y3257:Y3278" si="668">IF(W3257="","",IF(W3257="RMB","1.13", "1"))</f>
        <v>1.13</v>
      </c>
      <c r="Z3257" s="26">
        <f t="shared" si="654"/>
        <v>660000</v>
      </c>
      <c r="AA3257" s="39">
        <v>1.095</v>
      </c>
      <c r="AB3257" s="35">
        <f t="shared" si="659"/>
        <v>639557.52212389384</v>
      </c>
      <c r="AC3257" s="42">
        <f t="shared" si="660"/>
        <v>65170.911504424788</v>
      </c>
      <c r="AD3257" s="174">
        <v>0.1019</v>
      </c>
      <c r="AE3257" s="43">
        <f t="shared" si="661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62"/>
        <v>10271727.486725662</v>
      </c>
      <c r="AJ3257" s="44">
        <f t="shared" si="663"/>
        <v>1227228.7260761061</v>
      </c>
      <c r="AK3257" s="45">
        <f t="shared" si="664"/>
        <v>0.11947637120066472</v>
      </c>
      <c r="AL3257" s="41"/>
      <c r="AM3257" s="41"/>
      <c r="AN3257" s="41"/>
      <c r="AO3257" s="41"/>
      <c r="AP3257" s="45" t="str">
        <f t="shared" si="665"/>
        <v>202312</v>
      </c>
      <c r="AQ3257" s="45" t="str">
        <f t="shared" si="666"/>
        <v>202312RMB</v>
      </c>
    </row>
    <row r="3258" spans="1:43" s="15" customFormat="1" ht="15.45" customHeight="1">
      <c r="A3258" s="177" t="s">
        <v>42</v>
      </c>
      <c r="B3258" s="40">
        <v>2023</v>
      </c>
      <c r="C3258" s="172">
        <v>12</v>
      </c>
      <c r="D3258" s="57" t="str">
        <f t="shared" si="656"/>
        <v>Q3</v>
      </c>
      <c r="E3258" s="172" t="s">
        <v>42</v>
      </c>
      <c r="F3258" s="172">
        <v>2023</v>
      </c>
      <c r="G3258" s="172">
        <v>12</v>
      </c>
      <c r="H3258" s="46"/>
      <c r="I3258" s="57" t="str">
        <f t="shared" si="657"/>
        <v>Q3</v>
      </c>
      <c r="J3258" s="46" t="s">
        <v>3070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58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68"/>
        <v>1</v>
      </c>
      <c r="Z3258" s="26">
        <f t="shared" si="654"/>
        <v>15200000</v>
      </c>
      <c r="AA3258" s="39">
        <v>5.4199999999999998E-2</v>
      </c>
      <c r="AB3258" s="35">
        <f t="shared" si="659"/>
        <v>823840</v>
      </c>
      <c r="AC3258" s="42">
        <f t="shared" si="660"/>
        <v>112618.92799999999</v>
      </c>
      <c r="AD3258" s="174">
        <v>0.13669999999999999</v>
      </c>
      <c r="AE3258" s="43">
        <f t="shared" si="661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62"/>
        <v>10271727.486725662</v>
      </c>
      <c r="AJ3258" s="44">
        <f t="shared" si="663"/>
        <v>1227228.7260761061</v>
      </c>
      <c r="AK3258" s="45">
        <f t="shared" si="664"/>
        <v>0.11947637120066472</v>
      </c>
      <c r="AL3258" s="41"/>
      <c r="AM3258" s="41"/>
      <c r="AN3258" s="41"/>
      <c r="AO3258" s="41"/>
      <c r="AP3258" s="45" t="str">
        <f t="shared" si="665"/>
        <v>202312</v>
      </c>
      <c r="AQ3258" s="45" t="str">
        <f t="shared" si="666"/>
        <v>202312JPY</v>
      </c>
    </row>
    <row r="3259" spans="1:43" s="15" customFormat="1">
      <c r="A3259" s="16" t="s">
        <v>42</v>
      </c>
      <c r="B3259" s="172">
        <v>2023</v>
      </c>
      <c r="C3259" s="172">
        <v>11</v>
      </c>
      <c r="D3259" s="57" t="str">
        <f t="shared" si="656"/>
        <v>Q3</v>
      </c>
      <c r="E3259" s="16" t="s">
        <v>42</v>
      </c>
      <c r="F3259" s="172">
        <v>2024</v>
      </c>
      <c r="G3259" s="172">
        <v>2</v>
      </c>
      <c r="H3259" s="175"/>
      <c r="I3259" s="57" t="str">
        <f t="shared" si="657"/>
        <v>Q4</v>
      </c>
      <c r="J3259" s="169" t="s">
        <v>3035</v>
      </c>
      <c r="K3259" s="175" t="s">
        <v>3036</v>
      </c>
      <c r="L3259" s="25" t="s">
        <v>79</v>
      </c>
      <c r="M3259" s="16" t="s">
        <v>47</v>
      </c>
      <c r="N3259" s="16">
        <v>1</v>
      </c>
      <c r="O3259" s="16"/>
      <c r="P3259" s="57" t="str">
        <f t="shared" si="658"/>
        <v>MAIN UNIT</v>
      </c>
      <c r="Q3259" s="16" t="s">
        <v>48</v>
      </c>
      <c r="R3259" s="16" t="s">
        <v>49</v>
      </c>
      <c r="S3259" s="16" t="s">
        <v>36</v>
      </c>
      <c r="T3259" s="16" t="s">
        <v>65</v>
      </c>
      <c r="U3259" s="16" t="s">
        <v>2895</v>
      </c>
      <c r="V3259" s="16" t="s">
        <v>114</v>
      </c>
      <c r="W3259" s="16" t="s">
        <v>96</v>
      </c>
      <c r="X3259" s="34">
        <v>11900000</v>
      </c>
      <c r="Y3259" s="178" t="str">
        <f t="shared" si="668"/>
        <v>1</v>
      </c>
      <c r="Z3259" s="26">
        <f t="shared" si="654"/>
        <v>11900000</v>
      </c>
      <c r="AA3259" s="16">
        <v>5.6099999999999997E-2</v>
      </c>
      <c r="AB3259" s="35">
        <f t="shared" si="659"/>
        <v>667590</v>
      </c>
      <c r="AC3259" s="27">
        <f t="shared" si="660"/>
        <v>80110.8</v>
      </c>
      <c r="AD3259" s="187">
        <v>0.12</v>
      </c>
      <c r="AE3259" s="173">
        <f t="shared" si="661"/>
        <v>0</v>
      </c>
      <c r="AF3259" s="173" t="str">
        <f>IF(AND(COUNTIFS($J$18:J3259,J3259)=1,AE3259=1),1,"")</f>
        <v/>
      </c>
      <c r="AG3259" s="173">
        <f>IF(C3259="","",IF(AND(COUNTIFS($J$18:J3259,J3259)=1,C3259&lt;&gt;""),1,""))</f>
        <v>1</v>
      </c>
      <c r="AH3259" s="173">
        <f>IF(G3259="","",IF(AND(COUNTIFS($J$18:J3259,J3259)=1,G3259&lt;&gt;""),1,""))</f>
        <v>1</v>
      </c>
      <c r="AI3259" s="28">
        <f t="shared" si="662"/>
        <v>11620515.185840709</v>
      </c>
      <c r="AJ3259" s="28">
        <f t="shared" si="663"/>
        <v>1394461.8223008849</v>
      </c>
      <c r="AK3259" s="29">
        <f t="shared" si="664"/>
        <v>0.11999999999999998</v>
      </c>
      <c r="AL3259" s="25"/>
      <c r="AM3259" s="25"/>
      <c r="AN3259" s="25"/>
      <c r="AO3259" s="25"/>
      <c r="AP3259" s="45" t="str">
        <f t="shared" si="665"/>
        <v>20242</v>
      </c>
      <c r="AQ3259" s="45" t="str">
        <f t="shared" si="666"/>
        <v>20242JPY</v>
      </c>
    </row>
    <row r="3260" spans="1:43" s="15" customFormat="1">
      <c r="A3260" s="16" t="s">
        <v>42</v>
      </c>
      <c r="B3260" s="172">
        <v>2023</v>
      </c>
      <c r="C3260" s="172">
        <v>11</v>
      </c>
      <c r="D3260" s="57" t="str">
        <f t="shared" si="656"/>
        <v>Q3</v>
      </c>
      <c r="E3260" s="16" t="s">
        <v>42</v>
      </c>
      <c r="F3260" s="172">
        <v>2024</v>
      </c>
      <c r="G3260" s="172">
        <v>2</v>
      </c>
      <c r="H3260" s="175"/>
      <c r="I3260" s="57" t="str">
        <f t="shared" si="657"/>
        <v>Q4</v>
      </c>
      <c r="J3260" s="175" t="s">
        <v>3043</v>
      </c>
      <c r="K3260" s="175" t="s">
        <v>3044</v>
      </c>
      <c r="L3260" s="25" t="s">
        <v>79</v>
      </c>
      <c r="M3260" s="16" t="s">
        <v>47</v>
      </c>
      <c r="N3260" s="16">
        <v>1</v>
      </c>
      <c r="O3260" s="16"/>
      <c r="P3260" s="57" t="str">
        <f t="shared" si="658"/>
        <v>MAIN UNIT</v>
      </c>
      <c r="Q3260" s="16" t="s">
        <v>958</v>
      </c>
      <c r="R3260" s="16" t="s">
        <v>49</v>
      </c>
      <c r="S3260" s="16" t="s">
        <v>37</v>
      </c>
      <c r="T3260" s="16" t="s">
        <v>75</v>
      </c>
      <c r="U3260" s="16" t="s">
        <v>58</v>
      </c>
      <c r="V3260" s="16" t="s">
        <v>949</v>
      </c>
      <c r="W3260" s="16" t="s">
        <v>51</v>
      </c>
      <c r="X3260" s="34">
        <v>790000</v>
      </c>
      <c r="Y3260" s="178" t="str">
        <f t="shared" si="668"/>
        <v>1.13</v>
      </c>
      <c r="Z3260" s="26">
        <f t="shared" si="654"/>
        <v>790000</v>
      </c>
      <c r="AA3260" s="16">
        <v>1.0920000000000001</v>
      </c>
      <c r="AB3260" s="35">
        <f t="shared" si="659"/>
        <v>763433.62831858417</v>
      </c>
      <c r="AC3260" s="27">
        <f t="shared" si="660"/>
        <v>91612.035398230102</v>
      </c>
      <c r="AD3260" s="187">
        <v>0.12</v>
      </c>
      <c r="AE3260" s="173">
        <f t="shared" si="661"/>
        <v>1</v>
      </c>
      <c r="AF3260" s="173">
        <f>IF(AND(COUNTIFS($J$18:J3260,J3260)=1,AE3260=1),1,"")</f>
        <v>1</v>
      </c>
      <c r="AG3260" s="173">
        <f>IF(C3260="","",IF(AND(COUNTIFS($J$18:J3260,J3260)=1,C3260&lt;&gt;""),1,""))</f>
        <v>1</v>
      </c>
      <c r="AH3260" s="173">
        <f>IF(G3260="","",IF(AND(COUNTIFS($J$18:J3260,J3260)=1,G3260&lt;&gt;""),1,""))</f>
        <v>1</v>
      </c>
      <c r="AI3260" s="28">
        <f t="shared" si="662"/>
        <v>11620515.185840709</v>
      </c>
      <c r="AJ3260" s="28">
        <f t="shared" si="663"/>
        <v>1394461.8223008849</v>
      </c>
      <c r="AK3260" s="29">
        <f t="shared" si="664"/>
        <v>0.11999999999999998</v>
      </c>
      <c r="AL3260" s="25"/>
      <c r="AM3260" s="25"/>
      <c r="AN3260" s="25"/>
      <c r="AO3260" s="25"/>
      <c r="AP3260" s="45" t="str">
        <f t="shared" si="665"/>
        <v>20242</v>
      </c>
      <c r="AQ3260" s="45" t="str">
        <f t="shared" si="666"/>
        <v>20242RMB</v>
      </c>
    </row>
    <row r="3261" spans="1:43" s="15" customFormat="1">
      <c r="A3261" s="177" t="s">
        <v>42</v>
      </c>
      <c r="B3261" s="40">
        <v>2023</v>
      </c>
      <c r="C3261" s="172">
        <v>12</v>
      </c>
      <c r="D3261" s="57" t="str">
        <f t="shared" si="656"/>
        <v>Q3</v>
      </c>
      <c r="E3261" s="172" t="s">
        <v>42</v>
      </c>
      <c r="F3261" s="172">
        <v>2023</v>
      </c>
      <c r="G3261" s="172">
        <v>12</v>
      </c>
      <c r="H3261" s="46"/>
      <c r="I3261" s="57" t="str">
        <f t="shared" si="657"/>
        <v>Q3</v>
      </c>
      <c r="J3261" s="46" t="s">
        <v>3094</v>
      </c>
      <c r="K3261" s="46" t="s">
        <v>3095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58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3096</v>
      </c>
      <c r="W3261" s="39" t="s">
        <v>96</v>
      </c>
      <c r="X3261" s="47">
        <v>14600000</v>
      </c>
      <c r="Y3261" s="48" t="str">
        <f t="shared" si="668"/>
        <v>1</v>
      </c>
      <c r="Z3261" s="26">
        <f t="shared" si="654"/>
        <v>14600000</v>
      </c>
      <c r="AA3261" s="39">
        <v>5.4199999999999998E-2</v>
      </c>
      <c r="AB3261" s="35">
        <f t="shared" si="659"/>
        <v>791320</v>
      </c>
      <c r="AC3261" s="42">
        <f t="shared" si="660"/>
        <v>82851.203999999998</v>
      </c>
      <c r="AD3261" s="174">
        <v>0.1047</v>
      </c>
      <c r="AE3261" s="43">
        <f t="shared" si="661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62"/>
        <v>10271727.486725662</v>
      </c>
      <c r="AJ3261" s="44">
        <f t="shared" si="663"/>
        <v>1227228.7260761061</v>
      </c>
      <c r="AK3261" s="45">
        <f t="shared" si="664"/>
        <v>0.11947637120066472</v>
      </c>
      <c r="AL3261" s="41"/>
      <c r="AM3261" s="41"/>
      <c r="AN3261" s="41"/>
      <c r="AO3261" s="41"/>
      <c r="AP3261" s="45" t="str">
        <f t="shared" si="665"/>
        <v>202312</v>
      </c>
      <c r="AQ3261" s="45" t="str">
        <f t="shared" si="666"/>
        <v>202312JPY</v>
      </c>
    </row>
    <row r="3262" spans="1:43" s="15" customFormat="1">
      <c r="A3262" s="177" t="s">
        <v>42</v>
      </c>
      <c r="B3262" s="40">
        <v>2023</v>
      </c>
      <c r="C3262" s="172">
        <v>12</v>
      </c>
      <c r="D3262" s="57" t="str">
        <f t="shared" si="656"/>
        <v>Q3</v>
      </c>
      <c r="E3262" s="172" t="s">
        <v>42</v>
      </c>
      <c r="F3262" s="172">
        <v>2023</v>
      </c>
      <c r="G3262" s="172">
        <v>12</v>
      </c>
      <c r="H3262" s="46"/>
      <c r="I3262" s="57" t="str">
        <f t="shared" si="657"/>
        <v>Q3</v>
      </c>
      <c r="J3262" s="46" t="s">
        <v>3100</v>
      </c>
      <c r="K3262" s="46" t="s">
        <v>3101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58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68"/>
        <v>1.13</v>
      </c>
      <c r="Z3262" s="26">
        <f t="shared" si="654"/>
        <v>663000</v>
      </c>
      <c r="AA3262" s="39">
        <v>1.095</v>
      </c>
      <c r="AB3262" s="35">
        <f t="shared" si="659"/>
        <v>642464.60176991159</v>
      </c>
      <c r="AC3262" s="42">
        <f t="shared" si="660"/>
        <v>37776.918584070801</v>
      </c>
      <c r="AD3262" s="174">
        <v>5.8799999999999998E-2</v>
      </c>
      <c r="AE3262" s="43">
        <f t="shared" si="661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62"/>
        <v>10271727.486725662</v>
      </c>
      <c r="AJ3262" s="44">
        <f t="shared" si="663"/>
        <v>1227228.7260761061</v>
      </c>
      <c r="AK3262" s="45">
        <f t="shared" si="664"/>
        <v>0.11947637120066472</v>
      </c>
      <c r="AL3262" s="41"/>
      <c r="AM3262" s="41"/>
      <c r="AN3262" s="41"/>
      <c r="AO3262" s="41"/>
      <c r="AP3262" s="45" t="str">
        <f t="shared" si="665"/>
        <v>202312</v>
      </c>
      <c r="AQ3262" s="45" t="str">
        <f t="shared" si="666"/>
        <v>202312RMB</v>
      </c>
    </row>
    <row r="3263" spans="1:43" s="15" customFormat="1">
      <c r="A3263" s="16" t="s">
        <v>42</v>
      </c>
      <c r="B3263" s="172">
        <v>2023</v>
      </c>
      <c r="C3263" s="172">
        <v>11</v>
      </c>
      <c r="D3263" s="57" t="str">
        <f t="shared" si="656"/>
        <v>Q3</v>
      </c>
      <c r="E3263" s="16" t="s">
        <v>42</v>
      </c>
      <c r="F3263" s="172">
        <v>2024</v>
      </c>
      <c r="G3263" s="172">
        <v>2</v>
      </c>
      <c r="H3263" s="175"/>
      <c r="I3263" s="57" t="str">
        <f t="shared" si="657"/>
        <v>Q4</v>
      </c>
      <c r="J3263" s="175" t="s">
        <v>3045</v>
      </c>
      <c r="K3263" s="175" t="s">
        <v>544</v>
      </c>
      <c r="L3263" s="25" t="s">
        <v>2563</v>
      </c>
      <c r="M3263" s="16" t="s">
        <v>47</v>
      </c>
      <c r="N3263" s="16">
        <v>1</v>
      </c>
      <c r="O3263" s="16"/>
      <c r="P3263" s="57" t="str">
        <f t="shared" si="658"/>
        <v>MAIN UNIT</v>
      </c>
      <c r="Q3263" s="16" t="s">
        <v>48</v>
      </c>
      <c r="R3263" s="16" t="s">
        <v>1991</v>
      </c>
      <c r="S3263" s="16" t="s">
        <v>37</v>
      </c>
      <c r="T3263" s="16" t="s">
        <v>88</v>
      </c>
      <c r="U3263" s="16" t="s">
        <v>58</v>
      </c>
      <c r="V3263" s="16" t="s">
        <v>89</v>
      </c>
      <c r="W3263" s="16" t="s">
        <v>51</v>
      </c>
      <c r="X3263" s="34">
        <v>330000</v>
      </c>
      <c r="Y3263" s="178" t="str">
        <f t="shared" si="668"/>
        <v>1.13</v>
      </c>
      <c r="Z3263" s="26">
        <f t="shared" si="654"/>
        <v>330000</v>
      </c>
      <c r="AA3263" s="16">
        <v>1.0920000000000001</v>
      </c>
      <c r="AB3263" s="35">
        <f t="shared" si="659"/>
        <v>318902.6548672567</v>
      </c>
      <c r="AC3263" s="27">
        <f t="shared" si="660"/>
        <v>38268.318584070803</v>
      </c>
      <c r="AD3263" s="187">
        <v>0.12</v>
      </c>
      <c r="AE3263" s="173">
        <f t="shared" si="661"/>
        <v>0</v>
      </c>
      <c r="AF3263" s="173" t="str">
        <f>IF(AND(COUNTIFS($J$18:J3263,J3263)=1,AE3263=1),1,"")</f>
        <v/>
      </c>
      <c r="AG3263" s="173">
        <f>IF(C3263="","",IF(AND(COUNTIFS($J$18:J3263,J3263)=1,C3263&lt;&gt;""),1,""))</f>
        <v>1</v>
      </c>
      <c r="AH3263" s="173">
        <f>IF(G3263="","",IF(AND(COUNTIFS($J$18:J3263,J3263)=1,G3263&lt;&gt;""),1,""))</f>
        <v>1</v>
      </c>
      <c r="AI3263" s="28">
        <f t="shared" si="662"/>
        <v>11620515.185840709</v>
      </c>
      <c r="AJ3263" s="28">
        <f t="shared" si="663"/>
        <v>1394461.8223008849</v>
      </c>
      <c r="AK3263" s="29">
        <f t="shared" si="664"/>
        <v>0.11999999999999998</v>
      </c>
      <c r="AL3263" s="25"/>
      <c r="AM3263" s="25"/>
      <c r="AN3263" s="25"/>
      <c r="AO3263" s="25"/>
      <c r="AP3263" s="45" t="str">
        <f t="shared" si="665"/>
        <v>20242</v>
      </c>
      <c r="AQ3263" s="45" t="str">
        <f t="shared" si="666"/>
        <v>20242RMB</v>
      </c>
    </row>
    <row r="3264" spans="1:43" s="15" customFormat="1">
      <c r="A3264" s="177" t="s">
        <v>42</v>
      </c>
      <c r="B3264" s="40">
        <v>2023</v>
      </c>
      <c r="C3264" s="172">
        <v>12</v>
      </c>
      <c r="D3264" s="57" t="str">
        <f t="shared" si="656"/>
        <v>Q3</v>
      </c>
      <c r="E3264" s="172" t="s">
        <v>42</v>
      </c>
      <c r="F3264" s="172">
        <v>2023</v>
      </c>
      <c r="G3264" s="172">
        <v>12</v>
      </c>
      <c r="H3264" s="46"/>
      <c r="I3264" s="57" t="str">
        <f t="shared" si="657"/>
        <v>Q3</v>
      </c>
      <c r="J3264" s="46" t="s">
        <v>3103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58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68"/>
        <v>1.13</v>
      </c>
      <c r="Z3264" s="26">
        <f t="shared" si="654"/>
        <v>626000</v>
      </c>
      <c r="AA3264" s="39">
        <v>1.095</v>
      </c>
      <c r="AB3264" s="35">
        <f t="shared" si="659"/>
        <v>606610.61946902657</v>
      </c>
      <c r="AC3264" s="42">
        <f t="shared" si="660"/>
        <v>36214.653982300886</v>
      </c>
      <c r="AD3264" s="174">
        <v>5.9700000000000003E-2</v>
      </c>
      <c r="AE3264" s="43">
        <f t="shared" si="661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62"/>
        <v>10271727.486725662</v>
      </c>
      <c r="AJ3264" s="44">
        <f t="shared" si="663"/>
        <v>1227228.7260761061</v>
      </c>
      <c r="AK3264" s="45">
        <f t="shared" si="664"/>
        <v>0.11947637120066472</v>
      </c>
      <c r="AL3264" s="41"/>
      <c r="AM3264" s="41"/>
      <c r="AN3264" s="41"/>
      <c r="AO3264" s="41"/>
      <c r="AP3264" s="45" t="str">
        <f t="shared" si="665"/>
        <v>202312</v>
      </c>
      <c r="AQ3264" s="45" t="str">
        <f t="shared" si="666"/>
        <v>202312RMB</v>
      </c>
    </row>
    <row r="3265" spans="1:43" s="15" customFormat="1">
      <c r="A3265" s="177" t="s">
        <v>42</v>
      </c>
      <c r="B3265" s="40">
        <v>2023</v>
      </c>
      <c r="C3265" s="172">
        <v>12</v>
      </c>
      <c r="D3265" s="57" t="str">
        <f t="shared" si="656"/>
        <v>Q3</v>
      </c>
      <c r="E3265" s="172" t="s">
        <v>42</v>
      </c>
      <c r="F3265" s="172">
        <v>2023</v>
      </c>
      <c r="G3265" s="172">
        <v>12</v>
      </c>
      <c r="H3265" s="46"/>
      <c r="I3265" s="57" t="str">
        <f t="shared" si="657"/>
        <v>Q3</v>
      </c>
      <c r="J3265" s="46" t="s">
        <v>3104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58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68"/>
        <v>1.13</v>
      </c>
      <c r="Z3265" s="26">
        <f t="shared" si="654"/>
        <v>570100</v>
      </c>
      <c r="AA3265" s="39">
        <v>1.095</v>
      </c>
      <c r="AB3265" s="35">
        <f t="shared" si="659"/>
        <v>552442.03539823007</v>
      </c>
      <c r="AC3265" s="42">
        <f t="shared" si="660"/>
        <v>32980.789513274336</v>
      </c>
      <c r="AD3265" s="174">
        <v>5.9700000000000003E-2</v>
      </c>
      <c r="AE3265" s="43">
        <f t="shared" si="661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62"/>
        <v>10271727.486725662</v>
      </c>
      <c r="AJ3265" s="44">
        <f t="shared" si="663"/>
        <v>1227228.7260761061</v>
      </c>
      <c r="AK3265" s="45">
        <f t="shared" si="664"/>
        <v>0.11947637120066472</v>
      </c>
      <c r="AL3265" s="41"/>
      <c r="AM3265" s="41"/>
      <c r="AN3265" s="41"/>
      <c r="AO3265" s="41"/>
      <c r="AP3265" s="45" t="str">
        <f t="shared" si="665"/>
        <v>202312</v>
      </c>
      <c r="AQ3265" s="45" t="str">
        <f t="shared" si="666"/>
        <v>202312RMB</v>
      </c>
    </row>
    <row r="3266" spans="1:43" s="15" customFormat="1">
      <c r="A3266" s="177" t="s">
        <v>42</v>
      </c>
      <c r="B3266" s="40">
        <v>2023</v>
      </c>
      <c r="C3266" s="172">
        <v>12</v>
      </c>
      <c r="D3266" s="57" t="str">
        <f t="shared" si="656"/>
        <v>Q3</v>
      </c>
      <c r="E3266" s="177" t="s">
        <v>42</v>
      </c>
      <c r="F3266" s="172">
        <v>2023</v>
      </c>
      <c r="G3266" s="172">
        <v>12</v>
      </c>
      <c r="H3266" s="46"/>
      <c r="I3266" s="57" t="str">
        <f t="shared" si="657"/>
        <v>Q3</v>
      </c>
      <c r="J3266" s="46" t="s">
        <v>3105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si="658"/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68"/>
        <v>1.13</v>
      </c>
      <c r="Z3266" s="26">
        <f t="shared" si="654"/>
        <v>743000</v>
      </c>
      <c r="AA3266" s="39">
        <v>1.095</v>
      </c>
      <c r="AB3266" s="35">
        <f t="shared" si="659"/>
        <v>719986.72566371679</v>
      </c>
      <c r="AC3266" s="42">
        <f t="shared" si="660"/>
        <v>66670.770796460172</v>
      </c>
      <c r="AD3266" s="174">
        <v>9.2600000000000002E-2</v>
      </c>
      <c r="AE3266" s="43">
        <f t="shared" si="661"/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si="662"/>
        <v>10271727.486725662</v>
      </c>
      <c r="AJ3266" s="44">
        <f t="shared" si="663"/>
        <v>1227228.7260761061</v>
      </c>
      <c r="AK3266" s="45">
        <f t="shared" si="664"/>
        <v>0.11947637120066472</v>
      </c>
      <c r="AL3266" s="41"/>
      <c r="AM3266" s="41"/>
      <c r="AN3266" s="41"/>
      <c r="AO3266" s="41"/>
      <c r="AP3266" s="45" t="str">
        <f t="shared" si="665"/>
        <v>202312</v>
      </c>
      <c r="AQ3266" s="45" t="str">
        <f t="shared" si="666"/>
        <v>202312RMB</v>
      </c>
    </row>
    <row r="3267" spans="1:43" s="15" customFormat="1">
      <c r="A3267" s="16" t="s">
        <v>42</v>
      </c>
      <c r="B3267" s="172">
        <v>2023</v>
      </c>
      <c r="C3267" s="172">
        <v>11</v>
      </c>
      <c r="D3267" s="57" t="str">
        <f t="shared" si="656"/>
        <v>Q3</v>
      </c>
      <c r="E3267" s="16" t="s">
        <v>42</v>
      </c>
      <c r="F3267" s="172">
        <v>2024</v>
      </c>
      <c r="G3267" s="172">
        <v>2</v>
      </c>
      <c r="H3267" s="175"/>
      <c r="I3267" s="57" t="str">
        <f t="shared" si="657"/>
        <v>Q4</v>
      </c>
      <c r="J3267" s="175" t="s">
        <v>3045</v>
      </c>
      <c r="K3267" s="175" t="s">
        <v>544</v>
      </c>
      <c r="L3267" s="25" t="s">
        <v>2563</v>
      </c>
      <c r="M3267" s="16" t="s">
        <v>47</v>
      </c>
      <c r="N3267" s="16">
        <v>1</v>
      </c>
      <c r="O3267" s="16"/>
      <c r="P3267" s="57" t="str">
        <f t="shared" si="658"/>
        <v>MAIN UNIT</v>
      </c>
      <c r="Q3267" s="16" t="s">
        <v>48</v>
      </c>
      <c r="R3267" s="16" t="s">
        <v>1991</v>
      </c>
      <c r="S3267" s="16" t="s">
        <v>37</v>
      </c>
      <c r="T3267" s="16" t="s">
        <v>88</v>
      </c>
      <c r="U3267" s="16" t="s">
        <v>58</v>
      </c>
      <c r="V3267" s="16" t="s">
        <v>89</v>
      </c>
      <c r="W3267" s="16" t="s">
        <v>51</v>
      </c>
      <c r="X3267" s="34">
        <v>330000</v>
      </c>
      <c r="Y3267" s="178" t="str">
        <f t="shared" si="668"/>
        <v>1.13</v>
      </c>
      <c r="Z3267" s="26">
        <f t="shared" si="654"/>
        <v>330000</v>
      </c>
      <c r="AA3267" s="16">
        <v>1.0920000000000001</v>
      </c>
      <c r="AB3267" s="35">
        <f t="shared" si="659"/>
        <v>318902.6548672567</v>
      </c>
      <c r="AC3267" s="27">
        <f t="shared" si="660"/>
        <v>38268.318584070803</v>
      </c>
      <c r="AD3267" s="187">
        <v>0.12</v>
      </c>
      <c r="AE3267" s="173">
        <f t="shared" si="661"/>
        <v>0</v>
      </c>
      <c r="AF3267" s="173" t="str">
        <f>IF(AND(COUNTIFS($J$18:J3267,J3267)=1,AE3267=1),1,"")</f>
        <v/>
      </c>
      <c r="AG3267" s="173" t="str">
        <f>IF(C3267="","",IF(AND(COUNTIFS($J$18:J3267,J3267)=1,C3267&lt;&gt;""),1,""))</f>
        <v/>
      </c>
      <c r="AH3267" s="173" t="str">
        <f>IF(G3267="","",IF(AND(COUNTIFS($J$18:J3267,J3267)=1,G3267&lt;&gt;""),1,""))</f>
        <v/>
      </c>
      <c r="AI3267" s="28">
        <f t="shared" si="662"/>
        <v>11620515.185840709</v>
      </c>
      <c r="AJ3267" s="28">
        <f t="shared" si="663"/>
        <v>1394461.8223008849</v>
      </c>
      <c r="AK3267" s="29">
        <f t="shared" si="664"/>
        <v>0.11999999999999998</v>
      </c>
      <c r="AL3267" s="25"/>
      <c r="AM3267" s="25"/>
      <c r="AN3267" s="25"/>
      <c r="AO3267" s="25"/>
      <c r="AP3267" s="45" t="str">
        <f t="shared" si="665"/>
        <v>20242</v>
      </c>
      <c r="AQ3267" s="45" t="str">
        <f t="shared" si="666"/>
        <v>20242RMB</v>
      </c>
    </row>
    <row r="3268" spans="1:43" s="15" customFormat="1">
      <c r="A3268" s="16" t="s">
        <v>42</v>
      </c>
      <c r="B3268" s="172">
        <v>2023</v>
      </c>
      <c r="C3268" s="172">
        <v>11</v>
      </c>
      <c r="D3268" s="57" t="str">
        <f t="shared" si="656"/>
        <v>Q3</v>
      </c>
      <c r="E3268" s="16" t="s">
        <v>42</v>
      </c>
      <c r="F3268" s="172">
        <v>2024</v>
      </c>
      <c r="G3268" s="172">
        <v>2</v>
      </c>
      <c r="H3268" s="175"/>
      <c r="I3268" s="57" t="str">
        <f t="shared" si="657"/>
        <v>Q4</v>
      </c>
      <c r="J3268" s="175" t="s">
        <v>3058</v>
      </c>
      <c r="K3268" s="175" t="s">
        <v>178</v>
      </c>
      <c r="L3268" s="25" t="s">
        <v>2563</v>
      </c>
      <c r="M3268" s="16" t="s">
        <v>47</v>
      </c>
      <c r="N3268" s="16">
        <v>1</v>
      </c>
      <c r="O3268" s="16"/>
      <c r="P3268" s="57" t="str">
        <f t="shared" si="658"/>
        <v>MAIN UNIT</v>
      </c>
      <c r="Q3268" s="16" t="s">
        <v>48</v>
      </c>
      <c r="R3268" s="16" t="s">
        <v>1991</v>
      </c>
      <c r="S3268" s="16" t="s">
        <v>37</v>
      </c>
      <c r="T3268" s="16" t="s">
        <v>179</v>
      </c>
      <c r="U3268" s="16" t="s">
        <v>58</v>
      </c>
      <c r="V3268" s="16" t="s">
        <v>81</v>
      </c>
      <c r="W3268" s="16" t="s">
        <v>51</v>
      </c>
      <c r="X3268" s="34">
        <v>350000</v>
      </c>
      <c r="Y3268" s="178" t="str">
        <f t="shared" si="668"/>
        <v>1.13</v>
      </c>
      <c r="Z3268" s="26">
        <f t="shared" si="654"/>
        <v>350000</v>
      </c>
      <c r="AA3268" s="16">
        <v>1.0920000000000001</v>
      </c>
      <c r="AB3268" s="35">
        <f t="shared" si="659"/>
        <v>338230.08849557524</v>
      </c>
      <c r="AC3268" s="27">
        <f t="shared" si="660"/>
        <v>40587.610619469029</v>
      </c>
      <c r="AD3268" s="187">
        <v>0.12</v>
      </c>
      <c r="AE3268" s="173">
        <f t="shared" si="661"/>
        <v>0</v>
      </c>
      <c r="AF3268" s="173" t="str">
        <f>IF(AND(COUNTIFS($J$18:J3268,J3268)=1,AE3268=1),1,"")</f>
        <v/>
      </c>
      <c r="AG3268" s="173">
        <f>IF(C3268="","",IF(AND(COUNTIFS($J$18:J3268,J3268)=1,C3268&lt;&gt;""),1,""))</f>
        <v>1</v>
      </c>
      <c r="AH3268" s="173">
        <f>IF(G3268="","",IF(AND(COUNTIFS($J$18:J3268,J3268)=1,G3268&lt;&gt;""),1,""))</f>
        <v>1</v>
      </c>
      <c r="AI3268" s="28">
        <f t="shared" si="662"/>
        <v>11620515.185840709</v>
      </c>
      <c r="AJ3268" s="28">
        <f t="shared" si="663"/>
        <v>1394461.8223008849</v>
      </c>
      <c r="AK3268" s="29">
        <f t="shared" si="664"/>
        <v>0.11999999999999998</v>
      </c>
      <c r="AL3268" s="25"/>
      <c r="AM3268" s="25"/>
      <c r="AN3268" s="25"/>
      <c r="AO3268" s="25"/>
      <c r="AP3268" s="45" t="str">
        <f t="shared" si="665"/>
        <v>20242</v>
      </c>
      <c r="AQ3268" s="45" t="str">
        <f t="shared" si="666"/>
        <v>20242RMB</v>
      </c>
    </row>
    <row r="3269" spans="1:43" s="15" customFormat="1">
      <c r="A3269" s="16" t="s">
        <v>42</v>
      </c>
      <c r="B3269" s="172">
        <v>2023</v>
      </c>
      <c r="C3269" s="172">
        <v>11</v>
      </c>
      <c r="D3269" s="57" t="str">
        <f t="shared" si="656"/>
        <v>Q3</v>
      </c>
      <c r="E3269" s="16" t="s">
        <v>42</v>
      </c>
      <c r="F3269" s="172">
        <v>2024</v>
      </c>
      <c r="G3269" s="172">
        <v>2</v>
      </c>
      <c r="H3269" s="175"/>
      <c r="I3269" s="57" t="str">
        <f t="shared" si="657"/>
        <v>Q4</v>
      </c>
      <c r="J3269" s="175" t="s">
        <v>3059</v>
      </c>
      <c r="K3269" s="175" t="s">
        <v>3060</v>
      </c>
      <c r="L3269" s="25" t="s">
        <v>55</v>
      </c>
      <c r="M3269" s="16" t="s">
        <v>47</v>
      </c>
      <c r="N3269" s="16">
        <v>1</v>
      </c>
      <c r="O3269" s="16"/>
      <c r="P3269" s="57" t="str">
        <f t="shared" si="658"/>
        <v>MAIN UNIT</v>
      </c>
      <c r="Q3269" s="16" t="s">
        <v>958</v>
      </c>
      <c r="R3269" s="16" t="s">
        <v>49</v>
      </c>
      <c r="S3269" s="16" t="s">
        <v>37</v>
      </c>
      <c r="T3269" s="16" t="s">
        <v>75</v>
      </c>
      <c r="U3269" s="16" t="s">
        <v>58</v>
      </c>
      <c r="V3269" s="16" t="s">
        <v>1336</v>
      </c>
      <c r="W3269" s="16" t="s">
        <v>51</v>
      </c>
      <c r="X3269" s="34">
        <v>623600</v>
      </c>
      <c r="Y3269" s="178" t="str">
        <f t="shared" si="668"/>
        <v>1.13</v>
      </c>
      <c r="Z3269" s="26">
        <f t="shared" si="654"/>
        <v>623600</v>
      </c>
      <c r="AA3269" s="16">
        <v>1.0920000000000001</v>
      </c>
      <c r="AB3269" s="35">
        <f t="shared" si="659"/>
        <v>602629.38053097355</v>
      </c>
      <c r="AC3269" s="27">
        <f t="shared" si="660"/>
        <v>72315.52566371682</v>
      </c>
      <c r="AD3269" s="187">
        <v>0.12</v>
      </c>
      <c r="AE3269" s="173">
        <f t="shared" si="661"/>
        <v>1</v>
      </c>
      <c r="AF3269" s="173">
        <f>IF(AND(COUNTIFS($J$18:J3269,J3269)=1,AE3269=1),1,"")</f>
        <v>1</v>
      </c>
      <c r="AG3269" s="173">
        <f>IF(C3269="","",IF(AND(COUNTIFS($J$18:J3269,J3269)=1,C3269&lt;&gt;""),1,""))</f>
        <v>1</v>
      </c>
      <c r="AH3269" s="173">
        <f>IF(G3269="","",IF(AND(COUNTIFS($J$18:J3269,J3269)=1,G3269&lt;&gt;""),1,""))</f>
        <v>1</v>
      </c>
      <c r="AI3269" s="28">
        <f t="shared" si="662"/>
        <v>11620515.185840709</v>
      </c>
      <c r="AJ3269" s="28">
        <f t="shared" si="663"/>
        <v>1394461.8223008849</v>
      </c>
      <c r="AK3269" s="29">
        <f t="shared" si="664"/>
        <v>0.11999999999999998</v>
      </c>
      <c r="AL3269" s="25"/>
      <c r="AM3269" s="25"/>
      <c r="AN3269" s="25"/>
      <c r="AO3269" s="25"/>
      <c r="AP3269" s="45" t="str">
        <f t="shared" si="665"/>
        <v>20242</v>
      </c>
      <c r="AQ3269" s="45" t="str">
        <f t="shared" si="666"/>
        <v>20242RMB</v>
      </c>
    </row>
    <row r="3270" spans="1:43" s="15" customFormat="1">
      <c r="A3270" s="16" t="s">
        <v>42</v>
      </c>
      <c r="B3270" s="172">
        <v>2023</v>
      </c>
      <c r="C3270" s="172">
        <v>11</v>
      </c>
      <c r="D3270" s="57" t="str">
        <f t="shared" si="656"/>
        <v>Q3</v>
      </c>
      <c r="E3270" s="16" t="s">
        <v>42</v>
      </c>
      <c r="F3270" s="172">
        <v>2024</v>
      </c>
      <c r="G3270" s="172">
        <v>2</v>
      </c>
      <c r="H3270" s="175"/>
      <c r="I3270" s="57" t="str">
        <f t="shared" si="657"/>
        <v>Q4</v>
      </c>
      <c r="J3270" s="175" t="s">
        <v>3059</v>
      </c>
      <c r="K3270" s="175" t="s">
        <v>3060</v>
      </c>
      <c r="L3270" s="25" t="s">
        <v>55</v>
      </c>
      <c r="M3270" s="16" t="s">
        <v>47</v>
      </c>
      <c r="N3270" s="16">
        <v>1</v>
      </c>
      <c r="O3270" s="16"/>
      <c r="P3270" s="57" t="str">
        <f t="shared" si="658"/>
        <v>MAIN UNIT</v>
      </c>
      <c r="Q3270" s="16" t="s">
        <v>958</v>
      </c>
      <c r="R3270" s="16" t="s">
        <v>49</v>
      </c>
      <c r="S3270" s="16" t="s">
        <v>37</v>
      </c>
      <c r="T3270" s="16" t="s">
        <v>75</v>
      </c>
      <c r="U3270" s="16" t="s">
        <v>58</v>
      </c>
      <c r="V3270" s="16" t="s">
        <v>1336</v>
      </c>
      <c r="W3270" s="16" t="s">
        <v>51</v>
      </c>
      <c r="X3270" s="34">
        <v>623600</v>
      </c>
      <c r="Y3270" s="178" t="str">
        <f t="shared" si="668"/>
        <v>1.13</v>
      </c>
      <c r="Z3270" s="26">
        <f t="shared" ref="Z3270:Z3333" si="669">IF(X3270="","",X3270*MAX(O3270,N3270))</f>
        <v>623600</v>
      </c>
      <c r="AA3270" s="16">
        <v>1.0920000000000001</v>
      </c>
      <c r="AB3270" s="35">
        <f t="shared" si="659"/>
        <v>602629.38053097355</v>
      </c>
      <c r="AC3270" s="27">
        <f t="shared" si="660"/>
        <v>72315.52566371682</v>
      </c>
      <c r="AD3270" s="187">
        <v>0.12</v>
      </c>
      <c r="AE3270" s="173">
        <f t="shared" si="661"/>
        <v>1</v>
      </c>
      <c r="AF3270" s="173" t="str">
        <f>IF(AND(COUNTIFS($J$18:J3270,J3270)=1,AE3270=1),1,"")</f>
        <v/>
      </c>
      <c r="AG3270" s="173" t="str">
        <f>IF(C3270="","",IF(AND(COUNTIFS($J$18:J3270,J3270)=1,C3270&lt;&gt;""),1,""))</f>
        <v/>
      </c>
      <c r="AH3270" s="173" t="str">
        <f>IF(G3270="","",IF(AND(COUNTIFS($J$18:J3270,J3270)=1,G3270&lt;&gt;""),1,""))</f>
        <v/>
      </c>
      <c r="AI3270" s="28">
        <f t="shared" si="662"/>
        <v>11620515.185840709</v>
      </c>
      <c r="AJ3270" s="28">
        <f t="shared" si="663"/>
        <v>1394461.8223008849</v>
      </c>
      <c r="AK3270" s="29">
        <f t="shared" si="664"/>
        <v>0.11999999999999998</v>
      </c>
      <c r="AL3270" s="25"/>
      <c r="AM3270" s="25"/>
      <c r="AN3270" s="25"/>
      <c r="AO3270" s="25"/>
      <c r="AP3270" s="45" t="str">
        <f t="shared" si="665"/>
        <v>20242</v>
      </c>
      <c r="AQ3270" s="45" t="str">
        <f t="shared" si="666"/>
        <v>20242RMB</v>
      </c>
    </row>
    <row r="3271" spans="1:43" s="15" customFormat="1">
      <c r="A3271" s="16" t="s">
        <v>42</v>
      </c>
      <c r="B3271" s="172">
        <v>2023</v>
      </c>
      <c r="C3271" s="172">
        <v>11</v>
      </c>
      <c r="D3271" s="57" t="str">
        <f t="shared" si="656"/>
        <v>Q3</v>
      </c>
      <c r="E3271" s="16" t="s">
        <v>42</v>
      </c>
      <c r="F3271" s="172">
        <v>2024</v>
      </c>
      <c r="G3271" s="172">
        <v>2</v>
      </c>
      <c r="H3271" s="175"/>
      <c r="I3271" s="57" t="str">
        <f t="shared" si="657"/>
        <v>Q4</v>
      </c>
      <c r="J3271" s="175" t="s">
        <v>3061</v>
      </c>
      <c r="K3271" s="175" t="s">
        <v>1335</v>
      </c>
      <c r="L3271" s="25" t="s">
        <v>55</v>
      </c>
      <c r="M3271" s="16" t="s">
        <v>47</v>
      </c>
      <c r="N3271" s="16">
        <v>1</v>
      </c>
      <c r="O3271" s="16"/>
      <c r="P3271" s="57" t="str">
        <f t="shared" si="658"/>
        <v>MAIN UNIT</v>
      </c>
      <c r="Q3271" s="16" t="s">
        <v>48</v>
      </c>
      <c r="R3271" s="16" t="s">
        <v>49</v>
      </c>
      <c r="S3271" s="16" t="s">
        <v>37</v>
      </c>
      <c r="T3271" s="16" t="s">
        <v>75</v>
      </c>
      <c r="U3271" s="16" t="s">
        <v>58</v>
      </c>
      <c r="V3271" s="16" t="s">
        <v>1336</v>
      </c>
      <c r="W3271" s="16" t="s">
        <v>51</v>
      </c>
      <c r="X3271" s="34">
        <v>390000</v>
      </c>
      <c r="Y3271" s="178" t="str">
        <f t="shared" si="668"/>
        <v>1.13</v>
      </c>
      <c r="Z3271" s="26">
        <f t="shared" si="669"/>
        <v>390000</v>
      </c>
      <c r="AA3271" s="16">
        <v>1.0920000000000001</v>
      </c>
      <c r="AB3271" s="35">
        <f t="shared" si="659"/>
        <v>376884.95575221244</v>
      </c>
      <c r="AC3271" s="27">
        <f t="shared" si="660"/>
        <v>45226.194690265489</v>
      </c>
      <c r="AD3271" s="187">
        <v>0.12</v>
      </c>
      <c r="AE3271" s="173">
        <f t="shared" si="661"/>
        <v>0</v>
      </c>
      <c r="AF3271" s="173" t="str">
        <f>IF(AND(COUNTIFS($J$18:J3271,J3271)=1,AE3271=1),1,"")</f>
        <v/>
      </c>
      <c r="AG3271" s="173">
        <f>IF(C3271="","",IF(AND(COUNTIFS($J$18:J3271,J3271)=1,C3271&lt;&gt;""),1,""))</f>
        <v>1</v>
      </c>
      <c r="AH3271" s="173">
        <f>IF(G3271="","",IF(AND(COUNTIFS($J$18:J3271,J3271)=1,G3271&lt;&gt;""),1,""))</f>
        <v>1</v>
      </c>
      <c r="AI3271" s="28">
        <f t="shared" si="662"/>
        <v>11620515.185840709</v>
      </c>
      <c r="AJ3271" s="28">
        <f t="shared" si="663"/>
        <v>1394461.8223008849</v>
      </c>
      <c r="AK3271" s="29">
        <f t="shared" si="664"/>
        <v>0.11999999999999998</v>
      </c>
      <c r="AL3271" s="25"/>
      <c r="AM3271" s="25"/>
      <c r="AN3271" s="25"/>
      <c r="AO3271" s="25"/>
      <c r="AP3271" s="45" t="str">
        <f t="shared" si="665"/>
        <v>20242</v>
      </c>
      <c r="AQ3271" s="45" t="str">
        <f t="shared" si="666"/>
        <v>20242RMB</v>
      </c>
    </row>
    <row r="3272" spans="1:43" s="15" customFormat="1">
      <c r="A3272" s="16" t="s">
        <v>42</v>
      </c>
      <c r="B3272" s="172">
        <v>2023</v>
      </c>
      <c r="C3272" s="172">
        <v>12</v>
      </c>
      <c r="D3272" s="57" t="str">
        <f t="shared" si="656"/>
        <v>Q3</v>
      </c>
      <c r="E3272" s="16" t="s">
        <v>42</v>
      </c>
      <c r="F3272" s="172">
        <v>2024</v>
      </c>
      <c r="G3272" s="172">
        <v>2</v>
      </c>
      <c r="H3272" s="175"/>
      <c r="I3272" s="57" t="str">
        <f t="shared" si="657"/>
        <v>Q4</v>
      </c>
      <c r="J3272" s="175" t="s">
        <v>3065</v>
      </c>
      <c r="K3272" s="175" t="s">
        <v>2442</v>
      </c>
      <c r="L3272" s="25" t="s">
        <v>79</v>
      </c>
      <c r="M3272" s="16" t="s">
        <v>47</v>
      </c>
      <c r="N3272" s="16">
        <v>1</v>
      </c>
      <c r="O3272" s="16"/>
      <c r="P3272" s="57" t="str">
        <f t="shared" si="658"/>
        <v>MAIN UNIT</v>
      </c>
      <c r="Q3272" s="16" t="s">
        <v>48</v>
      </c>
      <c r="R3272" s="16" t="s">
        <v>49</v>
      </c>
      <c r="S3272" s="16" t="s">
        <v>36</v>
      </c>
      <c r="T3272" s="16" t="s">
        <v>65</v>
      </c>
      <c r="U3272" s="16" t="s">
        <v>3066</v>
      </c>
      <c r="V3272" s="16" t="s">
        <v>1993</v>
      </c>
      <c r="W3272" s="16" t="s">
        <v>849</v>
      </c>
      <c r="X3272" s="34">
        <v>134000</v>
      </c>
      <c r="Y3272" s="178" t="str">
        <f t="shared" si="668"/>
        <v>1</v>
      </c>
      <c r="Z3272" s="26">
        <f t="shared" si="669"/>
        <v>134000</v>
      </c>
      <c r="AA3272" s="16">
        <v>7.8</v>
      </c>
      <c r="AB3272" s="35">
        <f t="shared" si="659"/>
        <v>1045200</v>
      </c>
      <c r="AC3272" s="27">
        <f t="shared" si="660"/>
        <v>125424</v>
      </c>
      <c r="AD3272" s="187">
        <v>0.12</v>
      </c>
      <c r="AE3272" s="173">
        <f t="shared" si="661"/>
        <v>0</v>
      </c>
      <c r="AF3272" s="173" t="str">
        <f>IF(AND(COUNTIFS($J$18:J3272,J3272)=1,AE3272=1),1,"")</f>
        <v/>
      </c>
      <c r="AG3272" s="173">
        <f>IF(C3272="","",IF(AND(COUNTIFS($J$18:J3272,J3272)=1,C3272&lt;&gt;""),1,""))</f>
        <v>1</v>
      </c>
      <c r="AH3272" s="173">
        <f>IF(G3272="","",IF(AND(COUNTIFS($J$18:J3272,J3272)=1,G3272&lt;&gt;""),1,""))</f>
        <v>1</v>
      </c>
      <c r="AI3272" s="28">
        <f t="shared" si="662"/>
        <v>11620515.185840709</v>
      </c>
      <c r="AJ3272" s="28">
        <f t="shared" si="663"/>
        <v>1394461.8223008849</v>
      </c>
      <c r="AK3272" s="29">
        <f t="shared" si="664"/>
        <v>0.11999999999999998</v>
      </c>
      <c r="AL3272" s="25"/>
      <c r="AM3272" s="25"/>
      <c r="AN3272" s="25"/>
      <c r="AO3272" s="25"/>
      <c r="AP3272" s="45" t="str">
        <f t="shared" si="665"/>
        <v>20242</v>
      </c>
      <c r="AQ3272" s="45" t="str">
        <f t="shared" si="666"/>
        <v>20242USD</v>
      </c>
    </row>
    <row r="3273" spans="1:43" s="15" customFormat="1">
      <c r="A3273" s="177" t="s">
        <v>42</v>
      </c>
      <c r="B3273" s="40">
        <v>2023</v>
      </c>
      <c r="C3273" s="172">
        <v>12</v>
      </c>
      <c r="D3273" s="57" t="str">
        <f t="shared" si="656"/>
        <v>Q3</v>
      </c>
      <c r="E3273" s="16" t="s">
        <v>42</v>
      </c>
      <c r="F3273" s="172">
        <v>2024</v>
      </c>
      <c r="G3273" s="172">
        <v>2</v>
      </c>
      <c r="H3273" s="46"/>
      <c r="I3273" s="57" t="str">
        <f t="shared" si="657"/>
        <v>Q4</v>
      </c>
      <c r="J3273" s="46" t="s">
        <v>3067</v>
      </c>
      <c r="K3273" s="175" t="s">
        <v>2442</v>
      </c>
      <c r="L3273" s="41" t="s">
        <v>3184</v>
      </c>
      <c r="M3273" s="39" t="s">
        <v>2777</v>
      </c>
      <c r="N3273" s="39">
        <v>1</v>
      </c>
      <c r="O3273" s="39"/>
      <c r="P3273" s="57" t="str">
        <f t="shared" si="658"/>
        <v>MAIN UNIT</v>
      </c>
      <c r="Q3273" s="39" t="s">
        <v>48</v>
      </c>
      <c r="R3273" s="39" t="s">
        <v>1991</v>
      </c>
      <c r="S3273" s="39" t="s">
        <v>36</v>
      </c>
      <c r="T3273" s="39" t="s">
        <v>65</v>
      </c>
      <c r="U3273" s="39" t="s">
        <v>3066</v>
      </c>
      <c r="V3273" s="39" t="s">
        <v>3068</v>
      </c>
      <c r="W3273" s="39" t="s">
        <v>849</v>
      </c>
      <c r="X3273" s="47">
        <v>45000</v>
      </c>
      <c r="Y3273" s="48" t="str">
        <f t="shared" si="668"/>
        <v>1</v>
      </c>
      <c r="Z3273" s="26">
        <f t="shared" si="669"/>
        <v>45000</v>
      </c>
      <c r="AA3273" s="39">
        <v>7.8</v>
      </c>
      <c r="AB3273" s="35">
        <f t="shared" si="659"/>
        <v>351000</v>
      </c>
      <c r="AC3273" s="42">
        <f t="shared" si="660"/>
        <v>42120</v>
      </c>
      <c r="AD3273" s="187">
        <v>0.12</v>
      </c>
      <c r="AE3273" s="43">
        <f t="shared" si="661"/>
        <v>0</v>
      </c>
      <c r="AF3273" s="43" t="str">
        <f>IF(AND(COUNTIFS($J$18:J3273,J3273)=1,AE3273=1),1,"")</f>
        <v/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2"/>
        <v>11620515.185840709</v>
      </c>
      <c r="AJ3273" s="44">
        <f t="shared" si="663"/>
        <v>1394461.8223008849</v>
      </c>
      <c r="AK3273" s="45">
        <f t="shared" si="664"/>
        <v>0.11999999999999998</v>
      </c>
      <c r="AL3273" s="41"/>
      <c r="AM3273" s="41"/>
      <c r="AN3273" s="41"/>
      <c r="AO3273" s="41"/>
      <c r="AP3273" s="45" t="str">
        <f t="shared" si="665"/>
        <v>20242</v>
      </c>
      <c r="AQ3273" s="45" t="str">
        <f t="shared" si="666"/>
        <v>20242USD</v>
      </c>
    </row>
    <row r="3274" spans="1:43" s="15" customFormat="1">
      <c r="A3274" s="177" t="s">
        <v>42</v>
      </c>
      <c r="B3274" s="40">
        <v>2023</v>
      </c>
      <c r="C3274" s="172">
        <v>12</v>
      </c>
      <c r="D3274" s="57" t="str">
        <f t="shared" si="656"/>
        <v>Q3</v>
      </c>
      <c r="E3274" s="16" t="s">
        <v>42</v>
      </c>
      <c r="F3274" s="172">
        <v>2024</v>
      </c>
      <c r="G3274" s="172">
        <v>2</v>
      </c>
      <c r="H3274" s="46"/>
      <c r="I3274" s="57" t="str">
        <f t="shared" si="657"/>
        <v>Q4</v>
      </c>
      <c r="J3274" s="46" t="s">
        <v>3067</v>
      </c>
      <c r="K3274" s="175" t="s">
        <v>2442</v>
      </c>
      <c r="L3274" s="41" t="s">
        <v>3185</v>
      </c>
      <c r="M3274" s="39" t="s">
        <v>2545</v>
      </c>
      <c r="N3274" s="39">
        <v>1</v>
      </c>
      <c r="O3274" s="39"/>
      <c r="P3274" s="57" t="str">
        <f t="shared" si="658"/>
        <v>MAIN UNIT</v>
      </c>
      <c r="Q3274" s="39" t="s">
        <v>48</v>
      </c>
      <c r="R3274" s="39" t="s">
        <v>1991</v>
      </c>
      <c r="S3274" s="39" t="s">
        <v>36</v>
      </c>
      <c r="T3274" s="39" t="s">
        <v>65</v>
      </c>
      <c r="U3274" s="39" t="s">
        <v>3066</v>
      </c>
      <c r="V3274" s="39" t="s">
        <v>3068</v>
      </c>
      <c r="W3274" s="39" t="s">
        <v>849</v>
      </c>
      <c r="X3274" s="47">
        <v>64000</v>
      </c>
      <c r="Y3274" s="48" t="str">
        <f t="shared" si="668"/>
        <v>1</v>
      </c>
      <c r="Z3274" s="26">
        <f t="shared" si="669"/>
        <v>64000</v>
      </c>
      <c r="AA3274" s="39">
        <v>7.8</v>
      </c>
      <c r="AB3274" s="35">
        <f t="shared" si="659"/>
        <v>499200</v>
      </c>
      <c r="AC3274" s="42">
        <f t="shared" si="660"/>
        <v>59904</v>
      </c>
      <c r="AD3274" s="187">
        <v>0.12</v>
      </c>
      <c r="AE3274" s="43">
        <f t="shared" si="661"/>
        <v>0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2"/>
        <v>11620515.185840709</v>
      </c>
      <c r="AJ3274" s="44">
        <f t="shared" si="663"/>
        <v>1394461.8223008849</v>
      </c>
      <c r="AK3274" s="45">
        <f t="shared" si="664"/>
        <v>0.11999999999999998</v>
      </c>
      <c r="AL3274" s="41"/>
      <c r="AM3274" s="41"/>
      <c r="AN3274" s="41"/>
      <c r="AO3274" s="41"/>
      <c r="AP3274" s="45" t="str">
        <f t="shared" si="665"/>
        <v>20242</v>
      </c>
      <c r="AQ3274" s="45" t="str">
        <f t="shared" si="666"/>
        <v>20242USD</v>
      </c>
    </row>
    <row r="3275" spans="1:43" s="15" customFormat="1">
      <c r="A3275" s="177" t="s">
        <v>42</v>
      </c>
      <c r="B3275" s="40">
        <v>2023</v>
      </c>
      <c r="C3275" s="172">
        <v>12</v>
      </c>
      <c r="D3275" s="57" t="str">
        <f t="shared" si="656"/>
        <v>Q3</v>
      </c>
      <c r="E3275" s="16" t="s">
        <v>42</v>
      </c>
      <c r="F3275" s="172">
        <v>2024</v>
      </c>
      <c r="G3275" s="172">
        <v>2</v>
      </c>
      <c r="H3275" s="46"/>
      <c r="I3275" s="57" t="str">
        <f t="shared" si="657"/>
        <v>Q4</v>
      </c>
      <c r="J3275" s="46" t="s">
        <v>3102</v>
      </c>
      <c r="K3275" s="46" t="s">
        <v>1995</v>
      </c>
      <c r="L3275" s="41" t="s">
        <v>1996</v>
      </c>
      <c r="M3275" s="39" t="s">
        <v>1990</v>
      </c>
      <c r="N3275" s="39">
        <v>1</v>
      </c>
      <c r="O3275" s="39"/>
      <c r="P3275" s="57" t="str">
        <f t="shared" si="658"/>
        <v>MAIN UNIT</v>
      </c>
      <c r="Q3275" s="39" t="s">
        <v>48</v>
      </c>
      <c r="R3275" s="39" t="s">
        <v>1991</v>
      </c>
      <c r="S3275" s="39" t="s">
        <v>37</v>
      </c>
      <c r="T3275" s="39" t="s">
        <v>65</v>
      </c>
      <c r="U3275" s="39" t="s">
        <v>58</v>
      </c>
      <c r="V3275" s="39" t="s">
        <v>1993</v>
      </c>
      <c r="W3275" s="39" t="s">
        <v>51</v>
      </c>
      <c r="X3275" s="47">
        <v>30000</v>
      </c>
      <c r="Y3275" s="48" t="str">
        <f t="shared" si="668"/>
        <v>1.13</v>
      </c>
      <c r="Z3275" s="26">
        <f t="shared" si="669"/>
        <v>30000</v>
      </c>
      <c r="AA3275" s="39">
        <v>1.0920000000000001</v>
      </c>
      <c r="AB3275" s="35">
        <f t="shared" si="659"/>
        <v>28991.15044247788</v>
      </c>
      <c r="AC3275" s="42">
        <f t="shared" si="660"/>
        <v>3478.9380530973453</v>
      </c>
      <c r="AD3275" s="187">
        <v>0.12</v>
      </c>
      <c r="AE3275" s="43">
        <f t="shared" si="661"/>
        <v>0</v>
      </c>
      <c r="AF3275" s="43" t="str">
        <f>IF(AND(COUNTIFS($J$18:J3275,J3275)=1,AE3275=1),1,"")</f>
        <v/>
      </c>
      <c r="AG3275" s="43">
        <f>IF(C3275="","",IF(AND(COUNTIFS($J$18:J3275,J3275)=1,C3275&lt;&gt;""),1,""))</f>
        <v>1</v>
      </c>
      <c r="AH3275" s="43">
        <f>IF(G3275="","",IF(AND(COUNTIFS($J$18:J3275,J3275)=1,G3275&lt;&gt;""),1,""))</f>
        <v>1</v>
      </c>
      <c r="AI3275" s="44">
        <f t="shared" si="662"/>
        <v>11620515.185840709</v>
      </c>
      <c r="AJ3275" s="44">
        <f t="shared" si="663"/>
        <v>1394461.8223008849</v>
      </c>
      <c r="AK3275" s="45">
        <f t="shared" si="664"/>
        <v>0.11999999999999998</v>
      </c>
      <c r="AL3275" s="41"/>
      <c r="AM3275" s="41"/>
      <c r="AN3275" s="41"/>
      <c r="AO3275" s="41"/>
      <c r="AP3275" s="45" t="str">
        <f t="shared" si="665"/>
        <v>20242</v>
      </c>
      <c r="AQ3275" s="45" t="str">
        <f t="shared" si="666"/>
        <v>20242RMB</v>
      </c>
    </row>
    <row r="3276" spans="1:43" s="15" customFormat="1">
      <c r="A3276" s="177" t="s">
        <v>42</v>
      </c>
      <c r="B3276" s="40">
        <v>2024</v>
      </c>
      <c r="C3276" s="172">
        <v>1</v>
      </c>
      <c r="D3276" s="57" t="str">
        <f t="shared" si="656"/>
        <v>Q4</v>
      </c>
      <c r="E3276" s="172" t="s">
        <v>42</v>
      </c>
      <c r="F3276" s="172">
        <v>2024</v>
      </c>
      <c r="G3276" s="172">
        <v>2</v>
      </c>
      <c r="H3276" s="46"/>
      <c r="I3276" s="57" t="str">
        <f t="shared" si="657"/>
        <v>Q4</v>
      </c>
      <c r="J3276" s="170" t="s">
        <v>3259</v>
      </c>
      <c r="K3276" s="46" t="s">
        <v>1483</v>
      </c>
      <c r="L3276" s="41" t="s">
        <v>79</v>
      </c>
      <c r="M3276" s="39" t="s">
        <v>47</v>
      </c>
      <c r="N3276" s="39">
        <v>1</v>
      </c>
      <c r="O3276" s="39"/>
      <c r="P3276" s="57" t="str">
        <f t="shared" si="658"/>
        <v>MAIN UNIT</v>
      </c>
      <c r="Q3276" s="39" t="s">
        <v>48</v>
      </c>
      <c r="R3276" s="39" t="s">
        <v>49</v>
      </c>
      <c r="S3276" s="39" t="s">
        <v>36</v>
      </c>
      <c r="T3276" s="39" t="s">
        <v>65</v>
      </c>
      <c r="U3276" s="39" t="s">
        <v>66</v>
      </c>
      <c r="V3276" s="39" t="s">
        <v>114</v>
      </c>
      <c r="W3276" s="39" t="s">
        <v>96</v>
      </c>
      <c r="X3276" s="47">
        <v>12660000</v>
      </c>
      <c r="Y3276" s="48" t="str">
        <f t="shared" si="668"/>
        <v>1</v>
      </c>
      <c r="Z3276" s="26">
        <f t="shared" si="669"/>
        <v>12660000</v>
      </c>
      <c r="AA3276" s="39">
        <v>5.6099999999999997E-2</v>
      </c>
      <c r="AB3276" s="35">
        <f t="shared" si="659"/>
        <v>710226</v>
      </c>
      <c r="AC3276" s="42">
        <f t="shared" si="660"/>
        <v>85227.12</v>
      </c>
      <c r="AD3276" s="187">
        <v>0.12</v>
      </c>
      <c r="AE3276" s="43">
        <f t="shared" si="661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2"/>
        <v>11620515.185840709</v>
      </c>
      <c r="AJ3276" s="44">
        <f t="shared" si="663"/>
        <v>1394461.8223008849</v>
      </c>
      <c r="AK3276" s="45">
        <f t="shared" si="664"/>
        <v>0.11999999999999998</v>
      </c>
      <c r="AL3276" s="41"/>
      <c r="AM3276" s="41"/>
      <c r="AN3276" s="41"/>
      <c r="AO3276" s="41"/>
      <c r="AP3276" s="45" t="str">
        <f t="shared" si="665"/>
        <v>20242</v>
      </c>
      <c r="AQ3276" s="45" t="str">
        <f t="shared" si="666"/>
        <v>20242JPY</v>
      </c>
    </row>
    <row r="3277" spans="1:43" s="15" customFormat="1">
      <c r="A3277" s="177" t="s">
        <v>42</v>
      </c>
      <c r="B3277" s="40">
        <v>2023</v>
      </c>
      <c r="C3277" s="172">
        <v>12</v>
      </c>
      <c r="D3277" s="57" t="str">
        <f t="shared" si="656"/>
        <v>Q3</v>
      </c>
      <c r="E3277" s="172" t="s">
        <v>2521</v>
      </c>
      <c r="F3277" s="172" t="s">
        <v>2529</v>
      </c>
      <c r="G3277" s="172" t="s">
        <v>2529</v>
      </c>
      <c r="H3277" s="46"/>
      <c r="I3277" s="57" t="str">
        <f t="shared" si="657"/>
        <v>TBA</v>
      </c>
      <c r="J3277" s="46" t="s">
        <v>3191</v>
      </c>
      <c r="K3277" s="46" t="s">
        <v>3126</v>
      </c>
      <c r="L3277" s="41" t="s">
        <v>2563</v>
      </c>
      <c r="M3277" s="39" t="s">
        <v>47</v>
      </c>
      <c r="N3277" s="39">
        <v>1</v>
      </c>
      <c r="O3277" s="39"/>
      <c r="P3277" s="57" t="str">
        <f t="shared" si="658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68"/>
        <v>1.13</v>
      </c>
      <c r="Z3277" s="26">
        <f t="shared" si="669"/>
        <v>350000</v>
      </c>
      <c r="AA3277" s="39">
        <v>1.095</v>
      </c>
      <c r="AB3277" s="35">
        <f t="shared" si="659"/>
        <v>339159.29203539825</v>
      </c>
      <c r="AC3277" s="42">
        <f t="shared" si="660"/>
        <v>40699.115044247788</v>
      </c>
      <c r="AD3277" s="174">
        <v>0.12</v>
      </c>
      <c r="AE3277" s="43">
        <f t="shared" si="661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2"/>
        <v>36227046.48495575</v>
      </c>
      <c r="AJ3277" s="44">
        <f t="shared" si="663"/>
        <v>4278120.4631946906</v>
      </c>
      <c r="AK3277" s="45">
        <f t="shared" si="664"/>
        <v>0.11809189206112329</v>
      </c>
      <c r="AL3277" s="41"/>
      <c r="AM3277" s="41"/>
      <c r="AN3277" s="41"/>
      <c r="AO3277" s="41"/>
      <c r="AP3277" s="45" t="str">
        <f t="shared" si="665"/>
        <v>TBATBA</v>
      </c>
      <c r="AQ3277" s="45" t="str">
        <f t="shared" si="666"/>
        <v>TBATBARMB</v>
      </c>
    </row>
    <row r="3278" spans="1:43" s="15" customFormat="1">
      <c r="A3278" s="177" t="s">
        <v>42</v>
      </c>
      <c r="B3278" s="40">
        <v>2023</v>
      </c>
      <c r="C3278" s="172">
        <v>12</v>
      </c>
      <c r="D3278" s="57" t="str">
        <f t="shared" si="656"/>
        <v>Q3</v>
      </c>
      <c r="E3278" s="172" t="s">
        <v>2521</v>
      </c>
      <c r="F3278" s="172" t="s">
        <v>2529</v>
      </c>
      <c r="G3278" s="172" t="s">
        <v>2529</v>
      </c>
      <c r="H3278" s="46"/>
      <c r="I3278" s="57" t="str">
        <f t="shared" si="657"/>
        <v>TBA</v>
      </c>
      <c r="J3278" s="46" t="s">
        <v>3191</v>
      </c>
      <c r="K3278" s="46" t="s">
        <v>3126</v>
      </c>
      <c r="L3278" s="41" t="s">
        <v>2563</v>
      </c>
      <c r="M3278" s="39" t="s">
        <v>47</v>
      </c>
      <c r="N3278" s="39">
        <v>1</v>
      </c>
      <c r="O3278" s="39"/>
      <c r="P3278" s="57" t="str">
        <f t="shared" si="658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68"/>
        <v>1.13</v>
      </c>
      <c r="Z3278" s="26">
        <f t="shared" si="669"/>
        <v>350000</v>
      </c>
      <c r="AA3278" s="39">
        <v>1.095</v>
      </c>
      <c r="AB3278" s="35">
        <f t="shared" si="659"/>
        <v>339159.29203539825</v>
      </c>
      <c r="AC3278" s="42">
        <f t="shared" si="660"/>
        <v>40699.115044247788</v>
      </c>
      <c r="AD3278" s="174">
        <v>0.12</v>
      </c>
      <c r="AE3278" s="43">
        <f t="shared" si="661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2"/>
        <v>36227046.48495575</v>
      </c>
      <c r="AJ3278" s="44">
        <f t="shared" si="663"/>
        <v>4278120.4631946906</v>
      </c>
      <c r="AK3278" s="45">
        <f t="shared" si="664"/>
        <v>0.11809189206112329</v>
      </c>
      <c r="AL3278" s="41"/>
      <c r="AM3278" s="41"/>
      <c r="AN3278" s="41"/>
      <c r="AO3278" s="41"/>
      <c r="AP3278" s="45" t="str">
        <f t="shared" si="665"/>
        <v>TBATBA</v>
      </c>
      <c r="AQ3278" s="45" t="str">
        <f t="shared" si="666"/>
        <v>TBATBARMB</v>
      </c>
    </row>
    <row r="3279" spans="1:43" s="15" customFormat="1">
      <c r="A3279" s="16" t="s">
        <v>42</v>
      </c>
      <c r="B3279" s="172">
        <v>2023</v>
      </c>
      <c r="C3279" s="172">
        <v>8</v>
      </c>
      <c r="D3279" s="57" t="str">
        <f t="shared" si="656"/>
        <v>Q2</v>
      </c>
      <c r="E3279" s="16" t="s">
        <v>42</v>
      </c>
      <c r="F3279" s="172">
        <v>2024</v>
      </c>
      <c r="G3279" s="172">
        <v>3</v>
      </c>
      <c r="H3279" s="175"/>
      <c r="I3279" s="57" t="str">
        <f t="shared" si="657"/>
        <v>Q4</v>
      </c>
      <c r="J3279" s="175" t="s">
        <v>2553</v>
      </c>
      <c r="K3279" s="175" t="s">
        <v>2554</v>
      </c>
      <c r="L3279" s="25" t="s">
        <v>2555</v>
      </c>
      <c r="M3279" s="16" t="s">
        <v>47</v>
      </c>
      <c r="N3279" s="16">
        <v>1</v>
      </c>
      <c r="O3279" s="16"/>
      <c r="P3279" s="57" t="str">
        <f t="shared" si="658"/>
        <v>MAIN UNIT</v>
      </c>
      <c r="Q3279" s="16" t="s">
        <v>48</v>
      </c>
      <c r="R3279" s="16" t="s">
        <v>49</v>
      </c>
      <c r="S3279" s="16" t="s">
        <v>39</v>
      </c>
      <c r="T3279" s="16" t="s">
        <v>2273</v>
      </c>
      <c r="U3279" s="16" t="s">
        <v>2274</v>
      </c>
      <c r="V3279" s="16" t="s">
        <v>67</v>
      </c>
      <c r="W3279" s="16" t="s">
        <v>51</v>
      </c>
      <c r="X3279" s="34">
        <v>740000</v>
      </c>
      <c r="Y3279" s="178" t="str">
        <f>IF(W3279="RMB","1.13", "1")</f>
        <v>1.13</v>
      </c>
      <c r="Z3279" s="26">
        <f t="shared" si="669"/>
        <v>740000</v>
      </c>
      <c r="AA3279" s="16">
        <v>1.0920000000000001</v>
      </c>
      <c r="AB3279" s="35">
        <f t="shared" si="659"/>
        <v>715115.0442477878</v>
      </c>
      <c r="AC3279" s="27">
        <f t="shared" si="660"/>
        <v>85813.805309734526</v>
      </c>
      <c r="AD3279" s="174">
        <v>0.12</v>
      </c>
      <c r="AE3279" s="173">
        <f t="shared" si="661"/>
        <v>0</v>
      </c>
      <c r="AF3279" s="173" t="str">
        <f>IF(AND(COUNTIFS($J$18:J3279,J3279)=1,AE3279=1),1,"")</f>
        <v/>
      </c>
      <c r="AG3279" s="173">
        <f>IF(C3279="","",IF(AND(COUNTIFS($J$18:J3279,J3279)=1,C3279&lt;&gt;""),1,""))</f>
        <v>1</v>
      </c>
      <c r="AH3279" s="173">
        <f>IF(G3279="","",IF(AND(COUNTIFS($J$18:J3279,J3279)=1,G3279&lt;&gt;""),1,""))</f>
        <v>1</v>
      </c>
      <c r="AI3279" s="28">
        <f t="shared" si="662"/>
        <v>3078432.1061946908</v>
      </c>
      <c r="AJ3279" s="28">
        <f t="shared" si="663"/>
        <v>339156.00074336282</v>
      </c>
      <c r="AK3279" s="29">
        <f t="shared" si="664"/>
        <v>0.11017166825309657</v>
      </c>
      <c r="AL3279" s="25"/>
      <c r="AM3279" s="25"/>
      <c r="AN3279" s="25"/>
      <c r="AO3279" s="25"/>
      <c r="AP3279" s="45" t="str">
        <f t="shared" si="665"/>
        <v>20243</v>
      </c>
      <c r="AQ3279" s="45" t="str">
        <f t="shared" si="666"/>
        <v>20243RMB</v>
      </c>
    </row>
    <row r="3280" spans="1:43" s="15" customFormat="1" ht="39.6">
      <c r="A3280" s="39"/>
      <c r="B3280" s="40"/>
      <c r="C3280" s="40"/>
      <c r="D3280" s="57" t="str">
        <f t="shared" si="656"/>
        <v/>
      </c>
      <c r="E3280" s="16" t="s">
        <v>42</v>
      </c>
      <c r="F3280" s="172">
        <v>2023</v>
      </c>
      <c r="G3280" s="172">
        <v>12</v>
      </c>
      <c r="H3280" s="46"/>
      <c r="I3280" s="57" t="str">
        <f t="shared" si="657"/>
        <v>Q3</v>
      </c>
      <c r="J3280" s="4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8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>IF(W3280="","",IF(W3280="RMB","1.13", "1"))</f>
        <v/>
      </c>
      <c r="Z3280" s="26" t="str">
        <f t="shared" si="669"/>
        <v/>
      </c>
      <c r="AA3280" s="39"/>
      <c r="AB3280" s="35">
        <v>5000</v>
      </c>
      <c r="AC3280" s="42">
        <f t="shared" si="660"/>
        <v>0</v>
      </c>
      <c r="AD3280" s="38"/>
      <c r="AE3280" s="43">
        <f t="shared" si="661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2"/>
        <v>10271727.486725662</v>
      </c>
      <c r="AJ3280" s="44">
        <f t="shared" si="663"/>
        <v>1227228.7260761061</v>
      </c>
      <c r="AK3280" s="45">
        <f t="shared" si="664"/>
        <v>0.11947637120066472</v>
      </c>
      <c r="AL3280" s="41"/>
      <c r="AM3280" s="41"/>
      <c r="AN3280" s="41"/>
      <c r="AO3280" s="41"/>
      <c r="AP3280" s="45" t="str">
        <f t="shared" si="665"/>
        <v>202312</v>
      </c>
      <c r="AQ3280" s="45" t="str">
        <f t="shared" si="666"/>
        <v/>
      </c>
    </row>
    <row r="3281" spans="1:43" s="15" customFormat="1" ht="39.6">
      <c r="A3281" s="39"/>
      <c r="B3281" s="40"/>
      <c r="C3281" s="40"/>
      <c r="D3281" s="57" t="str">
        <f t="shared" si="656"/>
        <v/>
      </c>
      <c r="E3281" s="16" t="s">
        <v>42</v>
      </c>
      <c r="F3281" s="172">
        <v>2023</v>
      </c>
      <c r="G3281" s="172">
        <v>12</v>
      </c>
      <c r="H3281" s="46"/>
      <c r="I3281" s="57" t="str">
        <f t="shared" si="657"/>
        <v>Q3</v>
      </c>
      <c r="J3281" s="4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8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>IF(W3281="","",IF(W3281="RMB","1.13", "1"))</f>
        <v/>
      </c>
      <c r="Z3281" s="26" t="str">
        <f t="shared" si="669"/>
        <v/>
      </c>
      <c r="AA3281" s="39"/>
      <c r="AB3281" s="35">
        <v>100000</v>
      </c>
      <c r="AC3281" s="42">
        <f t="shared" si="660"/>
        <v>0</v>
      </c>
      <c r="AD3281" s="38"/>
      <c r="AE3281" s="43">
        <f t="shared" si="661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2"/>
        <v>10271727.486725662</v>
      </c>
      <c r="AJ3281" s="44">
        <f t="shared" si="663"/>
        <v>1227228.7260761061</v>
      </c>
      <c r="AK3281" s="45">
        <f t="shared" si="664"/>
        <v>0.11947637120066472</v>
      </c>
      <c r="AL3281" s="41"/>
      <c r="AM3281" s="41"/>
      <c r="AN3281" s="41"/>
      <c r="AO3281" s="41"/>
      <c r="AP3281" s="45" t="str">
        <f t="shared" si="665"/>
        <v>202312</v>
      </c>
      <c r="AQ3281" s="45" t="str">
        <f t="shared" si="666"/>
        <v/>
      </c>
    </row>
    <row r="3282" spans="1:43" s="15" customFormat="1" ht="39.6">
      <c r="A3282" s="39"/>
      <c r="B3282" s="40"/>
      <c r="C3282" s="40"/>
      <c r="D3282" s="57" t="str">
        <f t="shared" si="656"/>
        <v/>
      </c>
      <c r="E3282" s="16" t="s">
        <v>42</v>
      </c>
      <c r="F3282" s="172">
        <v>2023</v>
      </c>
      <c r="G3282" s="172">
        <v>12</v>
      </c>
      <c r="H3282" s="46"/>
      <c r="I3282" s="57" t="str">
        <f t="shared" si="657"/>
        <v>Q3</v>
      </c>
      <c r="J3282" s="4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8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>IF(W3282="","",IF(W3282="RMB","1.13", "1"))</f>
        <v/>
      </c>
      <c r="Z3282" s="26" t="str">
        <f t="shared" si="669"/>
        <v/>
      </c>
      <c r="AA3282" s="39"/>
      <c r="AB3282" s="35">
        <v>200000</v>
      </c>
      <c r="AC3282" s="42">
        <f t="shared" si="660"/>
        <v>0</v>
      </c>
      <c r="AD3282" s="38"/>
      <c r="AE3282" s="43">
        <f t="shared" si="661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2"/>
        <v>10271727.486725662</v>
      </c>
      <c r="AJ3282" s="44">
        <f t="shared" si="663"/>
        <v>1227228.7260761061</v>
      </c>
      <c r="AK3282" s="45">
        <f t="shared" si="664"/>
        <v>0.11947637120066472</v>
      </c>
      <c r="AL3282" s="41"/>
      <c r="AM3282" s="41"/>
      <c r="AN3282" s="41"/>
      <c r="AO3282" s="41"/>
      <c r="AP3282" s="45" t="str">
        <f t="shared" si="665"/>
        <v>202312</v>
      </c>
      <c r="AQ3282" s="45" t="str">
        <f t="shared" si="666"/>
        <v/>
      </c>
    </row>
    <row r="3283" spans="1:43" s="15" customFormat="1" ht="39.6">
      <c r="A3283" s="39"/>
      <c r="B3283" s="40"/>
      <c r="C3283" s="40"/>
      <c r="D3283" s="57" t="str">
        <f t="shared" si="656"/>
        <v/>
      </c>
      <c r="E3283" s="16" t="s">
        <v>42</v>
      </c>
      <c r="F3283" s="172">
        <v>2023</v>
      </c>
      <c r="G3283" s="172">
        <v>12</v>
      </c>
      <c r="H3283" s="46"/>
      <c r="I3283" s="57" t="str">
        <f t="shared" si="657"/>
        <v>Q3</v>
      </c>
      <c r="J3283" s="4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8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>IF(W3283="","",IF(W3283="RMB","1.13", "1"))</f>
        <v/>
      </c>
      <c r="Z3283" s="26" t="str">
        <f t="shared" si="669"/>
        <v/>
      </c>
      <c r="AA3283" s="39"/>
      <c r="AB3283" s="35">
        <v>250000</v>
      </c>
      <c r="AC3283" s="42">
        <f t="shared" si="660"/>
        <v>0</v>
      </c>
      <c r="AD3283" s="38"/>
      <c r="AE3283" s="43">
        <f t="shared" si="661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2"/>
        <v>10271727.486725662</v>
      </c>
      <c r="AJ3283" s="44">
        <f t="shared" si="663"/>
        <v>1227228.7260761061</v>
      </c>
      <c r="AK3283" s="45">
        <f t="shared" si="664"/>
        <v>0.11947637120066472</v>
      </c>
      <c r="AL3283" s="41"/>
      <c r="AM3283" s="41"/>
      <c r="AN3283" s="41"/>
      <c r="AO3283" s="41"/>
      <c r="AP3283" s="45" t="str">
        <f t="shared" si="665"/>
        <v>202312</v>
      </c>
      <c r="AQ3283" s="45" t="str">
        <f t="shared" si="666"/>
        <v/>
      </c>
    </row>
    <row r="3284" spans="1:43" s="15" customFormat="1">
      <c r="A3284" s="16" t="s">
        <v>41</v>
      </c>
      <c r="B3284" s="172">
        <v>2022</v>
      </c>
      <c r="C3284" s="172">
        <v>4</v>
      </c>
      <c r="D3284" s="57" t="str">
        <f t="shared" si="656"/>
        <v>Q1</v>
      </c>
      <c r="E3284" s="16" t="s">
        <v>42</v>
      </c>
      <c r="F3284" s="172">
        <v>2024</v>
      </c>
      <c r="G3284" s="172">
        <v>3</v>
      </c>
      <c r="H3284" s="175"/>
      <c r="I3284" s="57" t="str">
        <f t="shared" si="657"/>
        <v>Q4</v>
      </c>
      <c r="J3284" s="175" t="s">
        <v>2176</v>
      </c>
      <c r="K3284" s="175" t="s">
        <v>1683</v>
      </c>
      <c r="L3284" s="25" t="s">
        <v>79</v>
      </c>
      <c r="M3284" s="16" t="s">
        <v>47</v>
      </c>
      <c r="N3284" s="16">
        <v>1</v>
      </c>
      <c r="O3284" s="16"/>
      <c r="P3284" s="57" t="str">
        <f t="shared" si="658"/>
        <v>MAIN UNIT</v>
      </c>
      <c r="Q3284" s="16" t="s">
        <v>48</v>
      </c>
      <c r="R3284" s="16" t="s">
        <v>49</v>
      </c>
      <c r="S3284" s="16" t="s">
        <v>36</v>
      </c>
      <c r="T3284" s="16" t="s">
        <v>65</v>
      </c>
      <c r="U3284" s="16" t="s">
        <v>66</v>
      </c>
      <c r="V3284" s="16" t="s">
        <v>114</v>
      </c>
      <c r="W3284" s="16" t="s">
        <v>96</v>
      </c>
      <c r="X3284" s="34">
        <v>13900000</v>
      </c>
      <c r="Y3284" s="178" t="str">
        <f>IF(W3284="RMB","1.13", "1")</f>
        <v>1</v>
      </c>
      <c r="Z3284" s="26">
        <f t="shared" si="669"/>
        <v>13900000</v>
      </c>
      <c r="AA3284" s="16">
        <v>5.6099999999999997E-2</v>
      </c>
      <c r="AB3284" s="35">
        <f t="shared" ref="AB3284:AB3347" si="670">IF(AND(R3284&lt;&gt;"C66",R3284&lt;&gt;""),Z3284/Y3284*AA3284,"")</f>
        <v>779790</v>
      </c>
      <c r="AC3284" s="27">
        <f t="shared" si="660"/>
        <v>78446.873999999996</v>
      </c>
      <c r="AD3284" s="174">
        <v>0.10059999999999999</v>
      </c>
      <c r="AE3284" s="173">
        <f t="shared" si="661"/>
        <v>0</v>
      </c>
      <c r="AF3284" s="173" t="str">
        <f>IF(AND(COUNTIFS($J$18:J3284,J3284)=1,AE3284=1),1,"")</f>
        <v/>
      </c>
      <c r="AG3284" s="173" t="str">
        <f>IF(C3284="","",IF(AND(COUNTIFS($J$18:J3284,J3284)=1,C3284&lt;&gt;""),1,""))</f>
        <v/>
      </c>
      <c r="AH3284" s="173" t="str">
        <f>IF(G3284="","",IF(AND(COUNTIFS($J$18:J3284,J3284)=1,G3284&lt;&gt;""),1,""))</f>
        <v/>
      </c>
      <c r="AI3284" s="28">
        <f t="shared" si="662"/>
        <v>3078432.1061946908</v>
      </c>
      <c r="AJ3284" s="28">
        <f t="shared" si="663"/>
        <v>339156.00074336282</v>
      </c>
      <c r="AK3284" s="29">
        <f t="shared" si="664"/>
        <v>0.11017166825309657</v>
      </c>
      <c r="AL3284" s="25"/>
      <c r="AM3284" s="25"/>
      <c r="AN3284" s="25"/>
      <c r="AO3284" s="25"/>
      <c r="AP3284" s="45" t="str">
        <f t="shared" si="665"/>
        <v>20243</v>
      </c>
      <c r="AQ3284" s="45" t="str">
        <f t="shared" si="666"/>
        <v>20243JPY</v>
      </c>
    </row>
    <row r="3285" spans="1:43" s="15" customFormat="1">
      <c r="A3285" s="16" t="s">
        <v>41</v>
      </c>
      <c r="B3285" s="172">
        <v>2022</v>
      </c>
      <c r="C3285" s="172">
        <v>4</v>
      </c>
      <c r="D3285" s="57" t="str">
        <f t="shared" si="656"/>
        <v>Q1</v>
      </c>
      <c r="E3285" s="16" t="s">
        <v>42</v>
      </c>
      <c r="F3285" s="172">
        <v>2024</v>
      </c>
      <c r="G3285" s="172">
        <v>3</v>
      </c>
      <c r="H3285" s="175"/>
      <c r="I3285" s="57" t="str">
        <f t="shared" si="657"/>
        <v>Q4</v>
      </c>
      <c r="J3285" s="175" t="s">
        <v>2176</v>
      </c>
      <c r="K3285" s="175" t="s">
        <v>1683</v>
      </c>
      <c r="L3285" s="25" t="s">
        <v>79</v>
      </c>
      <c r="M3285" s="16" t="s">
        <v>47</v>
      </c>
      <c r="N3285" s="16">
        <v>1</v>
      </c>
      <c r="O3285" s="16"/>
      <c r="P3285" s="57" t="str">
        <f t="shared" si="658"/>
        <v>MAIN UNIT</v>
      </c>
      <c r="Q3285" s="16" t="s">
        <v>48</v>
      </c>
      <c r="R3285" s="16" t="s">
        <v>49</v>
      </c>
      <c r="S3285" s="16" t="s">
        <v>36</v>
      </c>
      <c r="T3285" s="16" t="s">
        <v>65</v>
      </c>
      <c r="U3285" s="16" t="s">
        <v>66</v>
      </c>
      <c r="V3285" s="16" t="s">
        <v>114</v>
      </c>
      <c r="W3285" s="16" t="s">
        <v>96</v>
      </c>
      <c r="X3285" s="34">
        <v>13900000</v>
      </c>
      <c r="Y3285" s="178" t="str">
        <f>IF(W3285="RMB","1.13", "1")</f>
        <v>1</v>
      </c>
      <c r="Z3285" s="26">
        <f t="shared" si="669"/>
        <v>13900000</v>
      </c>
      <c r="AA3285" s="16">
        <v>5.6099999999999997E-2</v>
      </c>
      <c r="AB3285" s="35">
        <f t="shared" si="670"/>
        <v>779790</v>
      </c>
      <c r="AC3285" s="27">
        <f t="shared" si="660"/>
        <v>78446.873999999996</v>
      </c>
      <c r="AD3285" s="174">
        <v>0.10059999999999999</v>
      </c>
      <c r="AE3285" s="173">
        <f t="shared" si="661"/>
        <v>0</v>
      </c>
      <c r="AF3285" s="173" t="str">
        <f>IF(AND(COUNTIFS($J$18:J3285,J3285)=1,AE3285=1),1,"")</f>
        <v/>
      </c>
      <c r="AG3285" s="173" t="str">
        <f>IF(C3285="","",IF(AND(COUNTIFS($J$18:J3285,J3285)=1,C3285&lt;&gt;""),1,""))</f>
        <v/>
      </c>
      <c r="AH3285" s="173" t="str">
        <f>IF(G3285="","",IF(AND(COUNTIFS($J$18:J3285,J3285)=1,G3285&lt;&gt;""),1,""))</f>
        <v/>
      </c>
      <c r="AI3285" s="28">
        <f t="shared" si="662"/>
        <v>3078432.1061946908</v>
      </c>
      <c r="AJ3285" s="28">
        <f t="shared" si="663"/>
        <v>339156.00074336282</v>
      </c>
      <c r="AK3285" s="29">
        <f t="shared" si="664"/>
        <v>0.11017166825309657</v>
      </c>
      <c r="AL3285" s="25"/>
      <c r="AM3285" s="25"/>
      <c r="AN3285" s="25"/>
      <c r="AO3285" s="25"/>
      <c r="AP3285" s="45" t="str">
        <f t="shared" si="665"/>
        <v>20243</v>
      </c>
      <c r="AQ3285" s="45" t="str">
        <f t="shared" si="666"/>
        <v>20243JPY</v>
      </c>
    </row>
    <row r="3286" spans="1:43" s="15" customFormat="1">
      <c r="A3286" s="16" t="s">
        <v>42</v>
      </c>
      <c r="B3286" s="172">
        <v>2023</v>
      </c>
      <c r="C3286" s="172">
        <v>11</v>
      </c>
      <c r="D3286" s="57" t="str">
        <f t="shared" si="656"/>
        <v>Q3</v>
      </c>
      <c r="E3286" s="16" t="s">
        <v>42</v>
      </c>
      <c r="F3286" s="172">
        <v>2024</v>
      </c>
      <c r="G3286" s="172">
        <v>3</v>
      </c>
      <c r="H3286" s="175"/>
      <c r="I3286" s="57" t="str">
        <f t="shared" si="657"/>
        <v>Q4</v>
      </c>
      <c r="J3286" s="175" t="s">
        <v>3034</v>
      </c>
      <c r="K3286" s="175" t="s">
        <v>669</v>
      </c>
      <c r="L3286" s="25" t="s">
        <v>2563</v>
      </c>
      <c r="M3286" s="16" t="s">
        <v>47</v>
      </c>
      <c r="N3286" s="16">
        <v>1</v>
      </c>
      <c r="O3286" s="16"/>
      <c r="P3286" s="57" t="str">
        <f t="shared" si="658"/>
        <v>MAIN UNIT</v>
      </c>
      <c r="Q3286" s="16" t="s">
        <v>48</v>
      </c>
      <c r="R3286" s="16" t="s">
        <v>1991</v>
      </c>
      <c r="S3286" s="16" t="s">
        <v>36</v>
      </c>
      <c r="T3286" s="16" t="s">
        <v>65</v>
      </c>
      <c r="U3286" s="16" t="s">
        <v>66</v>
      </c>
      <c r="V3286" s="16" t="s">
        <v>99</v>
      </c>
      <c r="W3286" s="16" t="s">
        <v>96</v>
      </c>
      <c r="X3286" s="34">
        <v>8160000</v>
      </c>
      <c r="Y3286" s="178" t="str">
        <f t="shared" ref="Y3286:Y3349" si="671">IF(W3286="","",IF(W3286="RMB","1.13", "1"))</f>
        <v>1</v>
      </c>
      <c r="Z3286" s="26">
        <f t="shared" si="669"/>
        <v>8160000</v>
      </c>
      <c r="AA3286" s="16">
        <v>5.6099999999999997E-2</v>
      </c>
      <c r="AB3286" s="35">
        <f t="shared" si="670"/>
        <v>457776</v>
      </c>
      <c r="AC3286" s="27">
        <f t="shared" si="660"/>
        <v>54933.119999999995</v>
      </c>
      <c r="AD3286" s="174">
        <v>0.12</v>
      </c>
      <c r="AE3286" s="173">
        <f t="shared" si="661"/>
        <v>0</v>
      </c>
      <c r="AF3286" s="173" t="str">
        <f>IF(AND(COUNTIFS($J$18:J3286,J3286)=1,AE3286=1),1,"")</f>
        <v/>
      </c>
      <c r="AG3286" s="173">
        <f>IF(C3286="","",IF(AND(COUNTIFS($J$18:J3286,J3286)=1,C3286&lt;&gt;""),1,""))</f>
        <v>1</v>
      </c>
      <c r="AH3286" s="173">
        <f>IF(G3286="","",IF(AND(COUNTIFS($J$18:J3286,J3286)=1,G3286&lt;&gt;""),1,""))</f>
        <v>1</v>
      </c>
      <c r="AI3286" s="28">
        <f t="shared" si="662"/>
        <v>3078432.1061946908</v>
      </c>
      <c r="AJ3286" s="28">
        <f t="shared" si="663"/>
        <v>339156.00074336282</v>
      </c>
      <c r="AK3286" s="29">
        <f t="shared" si="664"/>
        <v>0.11017166825309657</v>
      </c>
      <c r="AL3286" s="25"/>
      <c r="AM3286" s="25"/>
      <c r="AN3286" s="25"/>
      <c r="AO3286" s="25"/>
      <c r="AP3286" s="45" t="str">
        <f t="shared" si="665"/>
        <v>20243</v>
      </c>
      <c r="AQ3286" s="45" t="str">
        <f t="shared" si="666"/>
        <v>20243JPY</v>
      </c>
    </row>
    <row r="3287" spans="1:43" s="15" customFormat="1">
      <c r="A3287" s="177" t="s">
        <v>42</v>
      </c>
      <c r="B3287" s="40">
        <v>2024</v>
      </c>
      <c r="C3287" s="172">
        <v>1</v>
      </c>
      <c r="D3287" s="57" t="str">
        <f t="shared" si="656"/>
        <v>Q4</v>
      </c>
      <c r="E3287" s="172" t="s">
        <v>2521</v>
      </c>
      <c r="F3287" s="172" t="s">
        <v>2529</v>
      </c>
      <c r="G3287" s="172" t="s">
        <v>2529</v>
      </c>
      <c r="H3287" s="46"/>
      <c r="I3287" s="57" t="str">
        <f t="shared" si="657"/>
        <v>TBA</v>
      </c>
      <c r="J3287" s="46" t="s">
        <v>3260</v>
      </c>
      <c r="K3287" s="46" t="s">
        <v>3261</v>
      </c>
      <c r="L3287" s="41" t="s">
        <v>55</v>
      </c>
      <c r="M3287" s="39" t="s">
        <v>47</v>
      </c>
      <c r="N3287" s="39">
        <v>1</v>
      </c>
      <c r="O3287" s="39"/>
      <c r="P3287" s="57" t="str">
        <f t="shared" si="658"/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 t="shared" si="671"/>
        <v>1.13</v>
      </c>
      <c r="Z3287" s="26">
        <f t="shared" si="669"/>
        <v>525000</v>
      </c>
      <c r="AA3287" s="39">
        <v>1.0920000000000001</v>
      </c>
      <c r="AB3287" s="35">
        <f t="shared" si="670"/>
        <v>507345.13274336292</v>
      </c>
      <c r="AC3287" s="42">
        <f t="shared" si="660"/>
        <v>60881.415929203547</v>
      </c>
      <c r="AD3287" s="174">
        <v>0.12</v>
      </c>
      <c r="AE3287" s="43">
        <f t="shared" si="661"/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 t="shared" si="662"/>
        <v>36227046.48495575</v>
      </c>
      <c r="AJ3287" s="44">
        <f t="shared" si="663"/>
        <v>4278120.4631946906</v>
      </c>
      <c r="AK3287" s="45">
        <f t="shared" si="664"/>
        <v>0.11809189206112329</v>
      </c>
      <c r="AL3287" s="41"/>
      <c r="AM3287" s="41"/>
      <c r="AN3287" s="41"/>
      <c r="AO3287" s="41"/>
      <c r="AP3287" s="45" t="str">
        <f t="shared" si="665"/>
        <v>TBATBA</v>
      </c>
      <c r="AQ3287" s="45" t="str">
        <f t="shared" si="666"/>
        <v>TBATBARMB</v>
      </c>
    </row>
    <row r="3288" spans="1:43" s="15" customFormat="1">
      <c r="A3288" s="177" t="s">
        <v>42</v>
      </c>
      <c r="B3288" s="40">
        <v>2024</v>
      </c>
      <c r="C3288" s="172">
        <v>1</v>
      </c>
      <c r="D3288" s="57" t="str">
        <f t="shared" si="656"/>
        <v>Q4</v>
      </c>
      <c r="E3288" s="172" t="s">
        <v>2521</v>
      </c>
      <c r="F3288" s="172" t="s">
        <v>2529</v>
      </c>
      <c r="G3288" s="172" t="s">
        <v>2529</v>
      </c>
      <c r="H3288" s="46"/>
      <c r="I3288" s="57" t="str">
        <f t="shared" si="657"/>
        <v>TBA</v>
      </c>
      <c r="J3288" s="46" t="s">
        <v>3260</v>
      </c>
      <c r="K3288" s="46" t="s">
        <v>3261</v>
      </c>
      <c r="L3288" s="41" t="s">
        <v>55</v>
      </c>
      <c r="M3288" s="39" t="s">
        <v>47</v>
      </c>
      <c r="N3288" s="39">
        <v>1</v>
      </c>
      <c r="O3288" s="39"/>
      <c r="P3288" s="57" t="str">
        <f t="shared" si="658"/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 t="shared" si="671"/>
        <v>1.13</v>
      </c>
      <c r="Z3288" s="26">
        <f t="shared" si="669"/>
        <v>525000</v>
      </c>
      <c r="AA3288" s="39">
        <v>1.0920000000000001</v>
      </c>
      <c r="AB3288" s="35">
        <f t="shared" si="670"/>
        <v>507345.13274336292</v>
      </c>
      <c r="AC3288" s="42">
        <f t="shared" si="660"/>
        <v>60881.415929203547</v>
      </c>
      <c r="AD3288" s="174">
        <v>0.12</v>
      </c>
      <c r="AE3288" s="43">
        <f t="shared" si="661"/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2"/>
        <v>36227046.48495575</v>
      </c>
      <c r="AJ3288" s="44">
        <f t="shared" si="663"/>
        <v>4278120.4631946906</v>
      </c>
      <c r="AK3288" s="45">
        <f t="shared" si="664"/>
        <v>0.11809189206112329</v>
      </c>
      <c r="AL3288" s="41"/>
      <c r="AM3288" s="41"/>
      <c r="AN3288" s="41"/>
      <c r="AO3288" s="41"/>
      <c r="AP3288" s="45" t="str">
        <f t="shared" si="665"/>
        <v>TBATBA</v>
      </c>
      <c r="AQ3288" s="45" t="str">
        <f t="shared" si="666"/>
        <v>TBATBARMB</v>
      </c>
    </row>
    <row r="3289" spans="1:43" s="15" customFormat="1">
      <c r="A3289" s="177" t="s">
        <v>42</v>
      </c>
      <c r="B3289" s="40">
        <v>2024</v>
      </c>
      <c r="C3289" s="172">
        <v>1</v>
      </c>
      <c r="D3289" s="57" t="str">
        <f t="shared" ref="D3289:D3352" si="672">IF(B3289="","",IF(AND(C3289&gt;=10,C3289&lt;=12),"Q3",IF(AND(C3289&gt;=1,C3289&lt;=3),"Q4",IF(AND(C3289&gt;=7,C3289&lt;=9),"Q2",IF(AND(C3289&gt;=4,C3289&lt;=6),"Q1")))))</f>
        <v>Q4</v>
      </c>
      <c r="E3289" s="172" t="s">
        <v>2521</v>
      </c>
      <c r="F3289" s="172" t="s">
        <v>2529</v>
      </c>
      <c r="G3289" s="172" t="s">
        <v>2529</v>
      </c>
      <c r="H3289" s="46"/>
      <c r="I3289" s="57" t="str">
        <f t="shared" ref="I3289:I3352" si="673">IFERROR(IF(F3289="","",IF(F3289="TBA","TBA",IF(F3289="Cancel","Cancel",IF(AND(G3289&gt;=10,G3289&lt;=12),"Q3",IF(AND(G3289&gt;=1,G3289&lt;=3),"Q4",IF(AND(G3289&gt;=7,G3289&lt;=9),"Q2",IF(AND(G3289&gt;=4,G3289&lt;=6),"Q1"))))))),"")</f>
        <v>TBA</v>
      </c>
      <c r="J3289" s="46" t="s">
        <v>3262</v>
      </c>
      <c r="K3289" s="46" t="s">
        <v>3263</v>
      </c>
      <c r="L3289" s="41" t="s">
        <v>55</v>
      </c>
      <c r="M3289" s="39" t="s">
        <v>47</v>
      </c>
      <c r="N3289" s="39">
        <v>1</v>
      </c>
      <c r="O3289" s="39"/>
      <c r="P3289" s="57" t="str">
        <f t="shared" ref="P3289:P3352" si="674">IF(M3289="","",IF(AND(N3289&gt;0,L3289&lt;&gt;""),"MAIN UNIT",IF(AND(O3289&gt;0,L3289&lt;&gt;""),"SERVICE/ PARTS","C66 SERVICE/OTHERS")))</f>
        <v>MAIN UNIT</v>
      </c>
      <c r="Q3289" s="39" t="s">
        <v>56</v>
      </c>
      <c r="R3289" s="39" t="s">
        <v>49</v>
      </c>
      <c r="S3289" s="39" t="s">
        <v>36</v>
      </c>
      <c r="T3289" s="39" t="s">
        <v>372</v>
      </c>
      <c r="U3289" s="39" t="s">
        <v>1704</v>
      </c>
      <c r="V3289" s="39" t="s">
        <v>1948</v>
      </c>
      <c r="W3289" s="39" t="s">
        <v>51</v>
      </c>
      <c r="X3289" s="47">
        <v>650000</v>
      </c>
      <c r="Y3289" s="48" t="str">
        <f t="shared" si="671"/>
        <v>1.13</v>
      </c>
      <c r="Z3289" s="26">
        <f t="shared" si="669"/>
        <v>650000</v>
      </c>
      <c r="AA3289" s="39">
        <v>1.0920000000000001</v>
      </c>
      <c r="AB3289" s="35">
        <f t="shared" si="670"/>
        <v>628141.5929203541</v>
      </c>
      <c r="AC3289" s="42">
        <f t="shared" ref="AC3289:AC3352" si="675">IF(R3289&lt;&gt;"",AB3289*AD3289,"")</f>
        <v>75376.991150442496</v>
      </c>
      <c r="AD3289" s="174">
        <v>0.12</v>
      </c>
      <c r="AE3289" s="43">
        <f t="shared" ref="AE3289:AE3352" si="676">IF(Q3289="","",IF(Q3289="Yes",1,0))</f>
        <v>1</v>
      </c>
      <c r="AF3289" s="43">
        <f>IF(AND(COUNTIFS($J$18:J3289,J3289)=1,AE3289=1),1,"")</f>
        <v>1</v>
      </c>
      <c r="AG3289" s="43">
        <f>IF(C3289="","",IF(AND(COUNTIFS($J$18:J3289,J3289)=1,C3289&lt;&gt;""),1,""))</f>
        <v>1</v>
      </c>
      <c r="AH3289" s="43">
        <f>IF(G3289="","",IF(AND(COUNTIFS($J$18:J3289,J3289)=1,G3289&lt;&gt;""),1,""))</f>
        <v>1</v>
      </c>
      <c r="AI3289" s="44">
        <f t="shared" ref="AI3289:AI3352" si="677">IF(P3289="C66 SERVICE","",SUMIFS(AB:AB,F:F,F3289,G:G,G3289,E:E,E3289))</f>
        <v>36227046.48495575</v>
      </c>
      <c r="AJ3289" s="44">
        <f t="shared" ref="AJ3289:AJ3352" si="678">IF(P3289="C66 SERVICE","",SUMIFS(AC:AC,F:F,F3289,G:G,G3289,E:E,E3289))</f>
        <v>4278120.4631946906</v>
      </c>
      <c r="AK3289" s="45">
        <f t="shared" ref="AK3289:AK3352" si="679">IF(AJ3289&gt;0,AJ3289/AI3289,"")</f>
        <v>0.11809189206112329</v>
      </c>
      <c r="AL3289" s="41"/>
      <c r="AM3289" s="41"/>
      <c r="AN3289" s="41"/>
      <c r="AO3289" s="41"/>
      <c r="AP3289" s="45" t="str">
        <f t="shared" ref="AP3289:AP3352" si="680">IF(F3289="","",F3289&amp;G3289)</f>
        <v>TBATBA</v>
      </c>
      <c r="AQ3289" s="45" t="str">
        <f t="shared" ref="AQ3289:AQ3352" si="681">IF(W3289="","",F3289&amp;G3289&amp;W3289)</f>
        <v>TBATBARMB</v>
      </c>
    </row>
    <row r="3290" spans="1:43" s="15" customFormat="1">
      <c r="A3290" s="177" t="s">
        <v>42</v>
      </c>
      <c r="B3290" s="40">
        <v>2023</v>
      </c>
      <c r="C3290" s="172">
        <v>12</v>
      </c>
      <c r="D3290" s="57" t="str">
        <f t="shared" si="672"/>
        <v>Q3</v>
      </c>
      <c r="E3290" s="16" t="s">
        <v>42</v>
      </c>
      <c r="F3290" s="172">
        <v>2024</v>
      </c>
      <c r="G3290" s="172">
        <v>3</v>
      </c>
      <c r="H3290" s="46"/>
      <c r="I3290" s="57" t="str">
        <f t="shared" si="673"/>
        <v>Q4</v>
      </c>
      <c r="J3290" s="46" t="s">
        <v>3192</v>
      </c>
      <c r="K3290" s="46" t="s">
        <v>3193</v>
      </c>
      <c r="L3290" s="41" t="s">
        <v>2563</v>
      </c>
      <c r="M3290" s="39" t="s">
        <v>47</v>
      </c>
      <c r="N3290" s="39">
        <v>1</v>
      </c>
      <c r="O3290" s="39"/>
      <c r="P3290" s="57" t="str">
        <f t="shared" si="674"/>
        <v>MAIN UNIT</v>
      </c>
      <c r="Q3290" s="39" t="s">
        <v>48</v>
      </c>
      <c r="R3290" s="39" t="s">
        <v>1991</v>
      </c>
      <c r="S3290" s="39" t="s">
        <v>37</v>
      </c>
      <c r="T3290" s="39" t="s">
        <v>155</v>
      </c>
      <c r="U3290" s="39" t="s">
        <v>76</v>
      </c>
      <c r="V3290" s="39" t="s">
        <v>71</v>
      </c>
      <c r="W3290" s="39" t="s">
        <v>51</v>
      </c>
      <c r="X3290" s="47">
        <v>358000</v>
      </c>
      <c r="Y3290" s="48" t="str">
        <f t="shared" si="671"/>
        <v>1.13</v>
      </c>
      <c r="Z3290" s="26">
        <f t="shared" si="669"/>
        <v>358000</v>
      </c>
      <c r="AA3290" s="39">
        <v>1.0920000000000001</v>
      </c>
      <c r="AB3290" s="35">
        <f t="shared" si="670"/>
        <v>345961.06194690272</v>
      </c>
      <c r="AC3290" s="42">
        <f t="shared" si="675"/>
        <v>41515.327433628321</v>
      </c>
      <c r="AD3290" s="174">
        <v>0.12</v>
      </c>
      <c r="AE3290" s="43">
        <f t="shared" si="676"/>
        <v>0</v>
      </c>
      <c r="AF3290" s="43" t="str">
        <f>IF(AND(COUNTIFS($J$18:J3290,J3290)=1,AE3290=1),1,"")</f>
        <v/>
      </c>
      <c r="AG3290" s="43">
        <f>IF(C3290="","",IF(AND(COUNTIFS($J$18:J3290,J3290)=1,C3290&lt;&gt;""),1,""))</f>
        <v>1</v>
      </c>
      <c r="AH3290" s="43">
        <f>IF(G3290="","",IF(AND(COUNTIFS($J$18:J3290,J3290)=1,G3290&lt;&gt;""),1,""))</f>
        <v>1</v>
      </c>
      <c r="AI3290" s="44">
        <f t="shared" si="677"/>
        <v>3078432.1061946908</v>
      </c>
      <c r="AJ3290" s="44">
        <f t="shared" si="678"/>
        <v>339156.00074336282</v>
      </c>
      <c r="AK3290" s="45">
        <f t="shared" si="679"/>
        <v>0.11017166825309657</v>
      </c>
      <c r="AL3290" s="41"/>
      <c r="AM3290" s="41"/>
      <c r="AN3290" s="41"/>
      <c r="AO3290" s="41"/>
      <c r="AP3290" s="45" t="str">
        <f t="shared" si="680"/>
        <v>20243</v>
      </c>
      <c r="AQ3290" s="45" t="str">
        <f t="shared" si="681"/>
        <v>20243RMB</v>
      </c>
    </row>
    <row r="3291" spans="1:43" s="15" customFormat="1">
      <c r="A3291" s="177" t="s">
        <v>42</v>
      </c>
      <c r="B3291" s="40">
        <v>2024</v>
      </c>
      <c r="C3291" s="172">
        <v>1</v>
      </c>
      <c r="D3291" s="57" t="str">
        <f t="shared" si="672"/>
        <v>Q4</v>
      </c>
      <c r="E3291" s="172" t="s">
        <v>2521</v>
      </c>
      <c r="F3291" s="172" t="s">
        <v>2529</v>
      </c>
      <c r="G3291" s="172" t="s">
        <v>2529</v>
      </c>
      <c r="H3291" s="46"/>
      <c r="I3291" s="57" t="str">
        <f t="shared" si="673"/>
        <v>TBA</v>
      </c>
      <c r="J3291" s="46" t="s">
        <v>3265</v>
      </c>
      <c r="K3291" s="46" t="s">
        <v>3266</v>
      </c>
      <c r="L3291" s="41" t="s">
        <v>79</v>
      </c>
      <c r="M3291" s="39" t="s">
        <v>47</v>
      </c>
      <c r="N3291" s="39">
        <v>1</v>
      </c>
      <c r="O3291" s="39"/>
      <c r="P3291" s="57" t="str">
        <f t="shared" si="674"/>
        <v>MAIN UNIT</v>
      </c>
      <c r="Q3291" s="39" t="s">
        <v>56</v>
      </c>
      <c r="R3291" s="39" t="s">
        <v>49</v>
      </c>
      <c r="S3291" s="39" t="s">
        <v>36</v>
      </c>
      <c r="T3291" s="39" t="s">
        <v>1008</v>
      </c>
      <c r="U3291" s="39" t="s">
        <v>2895</v>
      </c>
      <c r="V3291" s="39" t="s">
        <v>109</v>
      </c>
      <c r="W3291" s="39" t="s">
        <v>51</v>
      </c>
      <c r="X3291" s="47">
        <v>770000</v>
      </c>
      <c r="Y3291" s="48" t="str">
        <f t="shared" si="671"/>
        <v>1.13</v>
      </c>
      <c r="Z3291" s="26">
        <f t="shared" si="669"/>
        <v>770000</v>
      </c>
      <c r="AA3291" s="39">
        <v>1.0920000000000001</v>
      </c>
      <c r="AB3291" s="35">
        <f t="shared" si="670"/>
        <v>744106.19469026558</v>
      </c>
      <c r="AC3291" s="42">
        <f t="shared" si="675"/>
        <v>89292.743362831869</v>
      </c>
      <c r="AD3291" s="174">
        <v>0.12</v>
      </c>
      <c r="AE3291" s="43">
        <f t="shared" si="676"/>
        <v>1</v>
      </c>
      <c r="AF3291" s="43">
        <f>IF(AND(COUNTIFS($J$18:J3291,J3291)=1,AE3291=1),1,"")</f>
        <v>1</v>
      </c>
      <c r="AG3291" s="43">
        <f>IF(C3291="","",IF(AND(COUNTIFS($J$18:J3291,J3291)=1,C3291&lt;&gt;""),1,""))</f>
        <v>1</v>
      </c>
      <c r="AH3291" s="43">
        <f>IF(G3291="","",IF(AND(COUNTIFS($J$18:J3291,J3291)=1,G3291&lt;&gt;""),1,""))</f>
        <v>1</v>
      </c>
      <c r="AI3291" s="44">
        <f t="shared" si="677"/>
        <v>36227046.48495575</v>
      </c>
      <c r="AJ3291" s="44">
        <f t="shared" si="678"/>
        <v>4278120.4631946906</v>
      </c>
      <c r="AK3291" s="45">
        <f t="shared" si="679"/>
        <v>0.11809189206112329</v>
      </c>
      <c r="AL3291" s="41"/>
      <c r="AM3291" s="41"/>
      <c r="AN3291" s="41"/>
      <c r="AO3291" s="41"/>
      <c r="AP3291" s="45" t="str">
        <f t="shared" si="680"/>
        <v>TBATBA</v>
      </c>
      <c r="AQ3291" s="45" t="str">
        <f t="shared" si="681"/>
        <v>TBATBARMB</v>
      </c>
    </row>
    <row r="3292" spans="1:43" s="15" customFormat="1">
      <c r="A3292" s="177" t="s">
        <v>42</v>
      </c>
      <c r="B3292" s="40">
        <v>2024</v>
      </c>
      <c r="C3292" s="172">
        <v>1</v>
      </c>
      <c r="D3292" s="57" t="str">
        <f t="shared" si="672"/>
        <v>Q4</v>
      </c>
      <c r="E3292" s="172" t="s">
        <v>2521</v>
      </c>
      <c r="F3292" s="172" t="s">
        <v>2529</v>
      </c>
      <c r="G3292" s="172" t="s">
        <v>2529</v>
      </c>
      <c r="H3292" s="46"/>
      <c r="I3292" s="57" t="str">
        <f t="shared" si="673"/>
        <v>TBA</v>
      </c>
      <c r="J3292" s="46" t="s">
        <v>3265</v>
      </c>
      <c r="K3292" s="46" t="s">
        <v>3266</v>
      </c>
      <c r="L3292" s="41" t="s">
        <v>55</v>
      </c>
      <c r="M3292" s="39" t="s">
        <v>47</v>
      </c>
      <c r="N3292" s="39">
        <v>1</v>
      </c>
      <c r="O3292" s="39"/>
      <c r="P3292" s="57" t="str">
        <f t="shared" si="674"/>
        <v>MAIN UNIT</v>
      </c>
      <c r="Q3292" s="39" t="s">
        <v>56</v>
      </c>
      <c r="R3292" s="39" t="s">
        <v>49</v>
      </c>
      <c r="S3292" s="39" t="s">
        <v>36</v>
      </c>
      <c r="T3292" s="39" t="s">
        <v>1008</v>
      </c>
      <c r="U3292" s="39" t="s">
        <v>2895</v>
      </c>
      <c r="V3292" s="39" t="s">
        <v>109</v>
      </c>
      <c r="W3292" s="39" t="s">
        <v>51</v>
      </c>
      <c r="X3292" s="47">
        <v>600000</v>
      </c>
      <c r="Y3292" s="48" t="str">
        <f t="shared" si="671"/>
        <v>1.13</v>
      </c>
      <c r="Z3292" s="26">
        <f t="shared" si="669"/>
        <v>600000</v>
      </c>
      <c r="AA3292" s="39">
        <v>1.0920000000000001</v>
      </c>
      <c r="AB3292" s="35">
        <f t="shared" si="670"/>
        <v>579823.00884955761</v>
      </c>
      <c r="AC3292" s="42">
        <f t="shared" si="675"/>
        <v>69578.761061946905</v>
      </c>
      <c r="AD3292" s="174">
        <v>0.12</v>
      </c>
      <c r="AE3292" s="43">
        <f t="shared" si="676"/>
        <v>1</v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77"/>
        <v>36227046.48495575</v>
      </c>
      <c r="AJ3292" s="44">
        <f t="shared" si="678"/>
        <v>4278120.4631946906</v>
      </c>
      <c r="AK3292" s="45">
        <f t="shared" si="679"/>
        <v>0.11809189206112329</v>
      </c>
      <c r="AL3292" s="41"/>
      <c r="AM3292" s="41"/>
      <c r="AN3292" s="41"/>
      <c r="AO3292" s="41"/>
      <c r="AP3292" s="45" t="str">
        <f t="shared" si="680"/>
        <v>TBATBA</v>
      </c>
      <c r="AQ3292" s="45" t="str">
        <f t="shared" si="681"/>
        <v>TBATBARMB</v>
      </c>
    </row>
    <row r="3293" spans="1:43" s="15" customFormat="1">
      <c r="A3293" s="177" t="s">
        <v>42</v>
      </c>
      <c r="B3293" s="40">
        <v>2024</v>
      </c>
      <c r="C3293" s="172">
        <v>1</v>
      </c>
      <c r="D3293" s="57" t="str">
        <f t="shared" si="672"/>
        <v>Q4</v>
      </c>
      <c r="E3293" s="172" t="s">
        <v>2521</v>
      </c>
      <c r="F3293" s="172" t="s">
        <v>2529</v>
      </c>
      <c r="G3293" s="172" t="s">
        <v>2529</v>
      </c>
      <c r="H3293" s="46"/>
      <c r="I3293" s="57" t="str">
        <f t="shared" si="673"/>
        <v>TBA</v>
      </c>
      <c r="J3293" s="46" t="s">
        <v>3267</v>
      </c>
      <c r="K3293" s="46" t="s">
        <v>1249</v>
      </c>
      <c r="L3293" s="41" t="s">
        <v>55</v>
      </c>
      <c r="M3293" s="39" t="s">
        <v>47</v>
      </c>
      <c r="N3293" s="39">
        <v>1</v>
      </c>
      <c r="O3293" s="39"/>
      <c r="P3293" s="57" t="str">
        <f t="shared" si="674"/>
        <v>MAIN UNIT</v>
      </c>
      <c r="Q3293" s="39" t="s">
        <v>48</v>
      </c>
      <c r="R3293" s="39" t="s">
        <v>49</v>
      </c>
      <c r="S3293" s="39" t="s">
        <v>36</v>
      </c>
      <c r="T3293" s="39" t="s">
        <v>1008</v>
      </c>
      <c r="U3293" s="39" t="s">
        <v>2895</v>
      </c>
      <c r="V3293" s="39" t="s">
        <v>67</v>
      </c>
      <c r="W3293" s="39" t="s">
        <v>849</v>
      </c>
      <c r="X3293" s="47">
        <v>60000</v>
      </c>
      <c r="Y3293" s="48" t="str">
        <f t="shared" si="671"/>
        <v>1</v>
      </c>
      <c r="Z3293" s="26">
        <f t="shared" si="669"/>
        <v>60000</v>
      </c>
      <c r="AA3293" s="39">
        <v>7.8</v>
      </c>
      <c r="AB3293" s="35">
        <f t="shared" si="670"/>
        <v>468000</v>
      </c>
      <c r="AC3293" s="42">
        <f t="shared" si="675"/>
        <v>56160</v>
      </c>
      <c r="AD3293" s="174">
        <v>0.12</v>
      </c>
      <c r="AE3293" s="43">
        <f t="shared" si="676"/>
        <v>0</v>
      </c>
      <c r="AF3293" s="43" t="str">
        <f>IF(AND(COUNTIFS($J$18:J3293,J3293)=1,AE3293=1),1,"")</f>
        <v/>
      </c>
      <c r="AG3293" s="43">
        <f>IF(C3293="","",IF(AND(COUNTIFS($J$18:J3293,J3293)=1,C3293&lt;&gt;""),1,""))</f>
        <v>1</v>
      </c>
      <c r="AH3293" s="43">
        <f>IF(G3293="","",IF(AND(COUNTIFS($J$18:J3293,J3293)=1,G3293&lt;&gt;""),1,""))</f>
        <v>1</v>
      </c>
      <c r="AI3293" s="44">
        <f t="shared" si="677"/>
        <v>36227046.48495575</v>
      </c>
      <c r="AJ3293" s="44">
        <f t="shared" si="678"/>
        <v>4278120.4631946906</v>
      </c>
      <c r="AK3293" s="45">
        <f t="shared" si="679"/>
        <v>0.11809189206112329</v>
      </c>
      <c r="AL3293" s="41"/>
      <c r="AM3293" s="41"/>
      <c r="AN3293" s="41"/>
      <c r="AO3293" s="41"/>
      <c r="AP3293" s="45" t="str">
        <f t="shared" si="680"/>
        <v>TBATBA</v>
      </c>
      <c r="AQ3293" s="45" t="str">
        <f t="shared" si="681"/>
        <v>TBATBAUSD</v>
      </c>
    </row>
    <row r="3294" spans="1:43" s="15" customFormat="1">
      <c r="A3294" s="177" t="s">
        <v>42</v>
      </c>
      <c r="B3294" s="40">
        <v>2024</v>
      </c>
      <c r="C3294" s="172">
        <v>1</v>
      </c>
      <c r="D3294" s="57" t="str">
        <f t="shared" si="672"/>
        <v>Q4</v>
      </c>
      <c r="E3294" s="172" t="s">
        <v>2521</v>
      </c>
      <c r="F3294" s="172" t="s">
        <v>2529</v>
      </c>
      <c r="G3294" s="172" t="s">
        <v>2529</v>
      </c>
      <c r="H3294" s="46"/>
      <c r="I3294" s="57" t="str">
        <f t="shared" si="673"/>
        <v>TBA</v>
      </c>
      <c r="J3294" s="46" t="s">
        <v>3267</v>
      </c>
      <c r="K3294" s="46" t="s">
        <v>1249</v>
      </c>
      <c r="L3294" s="41" t="s">
        <v>55</v>
      </c>
      <c r="M3294" s="39" t="s">
        <v>47</v>
      </c>
      <c r="N3294" s="39">
        <v>1</v>
      </c>
      <c r="O3294" s="39"/>
      <c r="P3294" s="57" t="str">
        <f t="shared" si="674"/>
        <v>MAIN UNIT</v>
      </c>
      <c r="Q3294" s="39" t="s">
        <v>48</v>
      </c>
      <c r="R3294" s="39" t="s">
        <v>49</v>
      </c>
      <c r="S3294" s="39" t="s">
        <v>36</v>
      </c>
      <c r="T3294" s="39" t="s">
        <v>1008</v>
      </c>
      <c r="U3294" s="39" t="s">
        <v>2895</v>
      </c>
      <c r="V3294" s="39" t="s">
        <v>67</v>
      </c>
      <c r="W3294" s="39" t="s">
        <v>849</v>
      </c>
      <c r="X3294" s="47">
        <v>60000</v>
      </c>
      <c r="Y3294" s="48" t="str">
        <f t="shared" si="671"/>
        <v>1</v>
      </c>
      <c r="Z3294" s="26">
        <f t="shared" si="669"/>
        <v>60000</v>
      </c>
      <c r="AA3294" s="39">
        <v>7.8</v>
      </c>
      <c r="AB3294" s="35">
        <f t="shared" si="670"/>
        <v>468000</v>
      </c>
      <c r="AC3294" s="42">
        <f t="shared" si="675"/>
        <v>56160</v>
      </c>
      <c r="AD3294" s="174">
        <v>0.12</v>
      </c>
      <c r="AE3294" s="43">
        <f t="shared" si="676"/>
        <v>0</v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77"/>
        <v>36227046.48495575</v>
      </c>
      <c r="AJ3294" s="44">
        <f t="shared" si="678"/>
        <v>4278120.4631946906</v>
      </c>
      <c r="AK3294" s="45">
        <f t="shared" si="679"/>
        <v>0.11809189206112329</v>
      </c>
      <c r="AL3294" s="41"/>
      <c r="AM3294" s="41"/>
      <c r="AN3294" s="41"/>
      <c r="AO3294" s="41"/>
      <c r="AP3294" s="45" t="str">
        <f t="shared" si="680"/>
        <v>TBATBA</v>
      </c>
      <c r="AQ3294" s="45" t="str">
        <f t="shared" si="681"/>
        <v>TBATBAUSD</v>
      </c>
    </row>
    <row r="3295" spans="1:43" s="15" customFormat="1">
      <c r="A3295" s="177" t="s">
        <v>42</v>
      </c>
      <c r="B3295" s="40">
        <v>2024</v>
      </c>
      <c r="C3295" s="172">
        <v>1</v>
      </c>
      <c r="D3295" s="57" t="str">
        <f t="shared" si="672"/>
        <v>Q4</v>
      </c>
      <c r="E3295" s="172" t="s">
        <v>2521</v>
      </c>
      <c r="F3295" s="172" t="s">
        <v>2529</v>
      </c>
      <c r="G3295" s="172" t="s">
        <v>2529</v>
      </c>
      <c r="H3295" s="46"/>
      <c r="I3295" s="57" t="str">
        <f t="shared" si="673"/>
        <v>TBA</v>
      </c>
      <c r="J3295" s="46" t="s">
        <v>3268</v>
      </c>
      <c r="K3295" s="46" t="s">
        <v>3269</v>
      </c>
      <c r="L3295" s="41" t="s">
        <v>79</v>
      </c>
      <c r="M3295" s="39" t="s">
        <v>47</v>
      </c>
      <c r="N3295" s="39">
        <v>1</v>
      </c>
      <c r="O3295" s="39"/>
      <c r="P3295" s="57" t="str">
        <f t="shared" si="674"/>
        <v>MAIN UNIT</v>
      </c>
      <c r="Q3295" s="39" t="s">
        <v>48</v>
      </c>
      <c r="R3295" s="39" t="s">
        <v>49</v>
      </c>
      <c r="S3295" s="39" t="s">
        <v>36</v>
      </c>
      <c r="T3295" s="39" t="s">
        <v>1008</v>
      </c>
      <c r="U3295" s="39" t="s">
        <v>2895</v>
      </c>
      <c r="V3295" s="39" t="s">
        <v>109</v>
      </c>
      <c r="W3295" s="39" t="s">
        <v>96</v>
      </c>
      <c r="X3295" s="47">
        <v>12750000</v>
      </c>
      <c r="Y3295" s="48" t="str">
        <f t="shared" si="671"/>
        <v>1</v>
      </c>
      <c r="Z3295" s="26">
        <f t="shared" si="669"/>
        <v>12750000</v>
      </c>
      <c r="AA3295" s="39">
        <v>5.6099999999999997E-2</v>
      </c>
      <c r="AB3295" s="35">
        <f t="shared" si="670"/>
        <v>715275</v>
      </c>
      <c r="AC3295" s="42">
        <f t="shared" si="675"/>
        <v>85833</v>
      </c>
      <c r="AD3295" s="174">
        <v>0.12</v>
      </c>
      <c r="AE3295" s="43">
        <f t="shared" si="676"/>
        <v>0</v>
      </c>
      <c r="AF3295" s="43" t="str">
        <f>IF(AND(COUNTIFS($J$18:J3295,J3295)=1,AE3295=1),1,"")</f>
        <v/>
      </c>
      <c r="AG3295" s="43">
        <f>IF(C3295="","",IF(AND(COUNTIFS($J$18:J3295,J3295)=1,C3295&lt;&gt;""),1,""))</f>
        <v>1</v>
      </c>
      <c r="AH3295" s="43">
        <f>IF(G3295="","",IF(AND(COUNTIFS($J$18:J3295,J3295)=1,G3295&lt;&gt;""),1,""))</f>
        <v>1</v>
      </c>
      <c r="AI3295" s="44">
        <f t="shared" si="677"/>
        <v>36227046.48495575</v>
      </c>
      <c r="AJ3295" s="44">
        <f t="shared" si="678"/>
        <v>4278120.4631946906</v>
      </c>
      <c r="AK3295" s="45">
        <f t="shared" si="679"/>
        <v>0.11809189206112329</v>
      </c>
      <c r="AL3295" s="41"/>
      <c r="AM3295" s="41"/>
      <c r="AN3295" s="41"/>
      <c r="AO3295" s="41"/>
      <c r="AP3295" s="45" t="str">
        <f t="shared" si="680"/>
        <v>TBATBA</v>
      </c>
      <c r="AQ3295" s="45" t="str">
        <f t="shared" si="681"/>
        <v>TBATBAJPY</v>
      </c>
    </row>
    <row r="3296" spans="1:43" s="15" customFormat="1">
      <c r="A3296" s="177" t="s">
        <v>42</v>
      </c>
      <c r="B3296" s="40">
        <v>2024</v>
      </c>
      <c r="C3296" s="172">
        <v>1</v>
      </c>
      <c r="D3296" s="57" t="str">
        <f t="shared" si="672"/>
        <v>Q4</v>
      </c>
      <c r="E3296" s="172" t="s">
        <v>2521</v>
      </c>
      <c r="F3296" s="172" t="s">
        <v>2529</v>
      </c>
      <c r="G3296" s="172" t="s">
        <v>2529</v>
      </c>
      <c r="H3296" s="46"/>
      <c r="I3296" s="57" t="str">
        <f t="shared" si="673"/>
        <v>TBA</v>
      </c>
      <c r="J3296" s="46" t="s">
        <v>3268</v>
      </c>
      <c r="K3296" s="46" t="s">
        <v>3269</v>
      </c>
      <c r="L3296" s="41" t="s">
        <v>79</v>
      </c>
      <c r="M3296" s="39" t="s">
        <v>47</v>
      </c>
      <c r="N3296" s="39">
        <v>1</v>
      </c>
      <c r="O3296" s="39"/>
      <c r="P3296" s="57" t="str">
        <f t="shared" si="674"/>
        <v>MAIN UNIT</v>
      </c>
      <c r="Q3296" s="39" t="s">
        <v>48</v>
      </c>
      <c r="R3296" s="39" t="s">
        <v>49</v>
      </c>
      <c r="S3296" s="39" t="s">
        <v>36</v>
      </c>
      <c r="T3296" s="39" t="s">
        <v>1008</v>
      </c>
      <c r="U3296" s="39" t="s">
        <v>2895</v>
      </c>
      <c r="V3296" s="39" t="s">
        <v>109</v>
      </c>
      <c r="W3296" s="39" t="s">
        <v>96</v>
      </c>
      <c r="X3296" s="47">
        <v>12750000</v>
      </c>
      <c r="Y3296" s="48" t="str">
        <f t="shared" si="671"/>
        <v>1</v>
      </c>
      <c r="Z3296" s="26">
        <f t="shared" si="669"/>
        <v>12750000</v>
      </c>
      <c r="AA3296" s="39">
        <v>5.6099999999999997E-2</v>
      </c>
      <c r="AB3296" s="35">
        <f t="shared" si="670"/>
        <v>715275</v>
      </c>
      <c r="AC3296" s="42">
        <f t="shared" si="675"/>
        <v>85833</v>
      </c>
      <c r="AD3296" s="174">
        <v>0.12</v>
      </c>
      <c r="AE3296" s="43">
        <f t="shared" si="676"/>
        <v>0</v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77"/>
        <v>36227046.48495575</v>
      </c>
      <c r="AJ3296" s="44">
        <f t="shared" si="678"/>
        <v>4278120.4631946906</v>
      </c>
      <c r="AK3296" s="45">
        <f t="shared" si="679"/>
        <v>0.11809189206112329</v>
      </c>
      <c r="AL3296" s="41"/>
      <c r="AM3296" s="41"/>
      <c r="AN3296" s="41"/>
      <c r="AO3296" s="41"/>
      <c r="AP3296" s="45" t="str">
        <f t="shared" si="680"/>
        <v>TBATBA</v>
      </c>
      <c r="AQ3296" s="45" t="str">
        <f t="shared" si="681"/>
        <v>TBATBAJPY</v>
      </c>
    </row>
    <row r="3297" spans="1:43" s="15" customFormat="1">
      <c r="A3297" s="177" t="s">
        <v>42</v>
      </c>
      <c r="B3297" s="40">
        <v>2024</v>
      </c>
      <c r="C3297" s="172">
        <v>1</v>
      </c>
      <c r="D3297" s="57" t="str">
        <f t="shared" si="672"/>
        <v>Q4</v>
      </c>
      <c r="E3297" s="172" t="s">
        <v>2521</v>
      </c>
      <c r="F3297" s="172" t="s">
        <v>2529</v>
      </c>
      <c r="G3297" s="172" t="s">
        <v>2529</v>
      </c>
      <c r="H3297" s="46"/>
      <c r="I3297" s="57" t="str">
        <f t="shared" si="673"/>
        <v>TBA</v>
      </c>
      <c r="J3297" s="46" t="s">
        <v>3268</v>
      </c>
      <c r="K3297" s="46" t="s">
        <v>3269</v>
      </c>
      <c r="L3297" s="41" t="s">
        <v>55</v>
      </c>
      <c r="M3297" s="39" t="s">
        <v>47</v>
      </c>
      <c r="N3297" s="39">
        <v>1</v>
      </c>
      <c r="O3297" s="39"/>
      <c r="P3297" s="57" t="str">
        <f t="shared" si="674"/>
        <v>MAIN UNIT</v>
      </c>
      <c r="Q3297" s="39" t="s">
        <v>48</v>
      </c>
      <c r="R3297" s="39" t="s">
        <v>49</v>
      </c>
      <c r="S3297" s="39" t="s">
        <v>36</v>
      </c>
      <c r="T3297" s="39" t="s">
        <v>1008</v>
      </c>
      <c r="U3297" s="39" t="s">
        <v>2895</v>
      </c>
      <c r="V3297" s="39" t="s">
        <v>109</v>
      </c>
      <c r="W3297" s="39" t="s">
        <v>96</v>
      </c>
      <c r="X3297" s="47">
        <v>8000000</v>
      </c>
      <c r="Y3297" s="48" t="str">
        <f t="shared" si="671"/>
        <v>1</v>
      </c>
      <c r="Z3297" s="26">
        <f t="shared" si="669"/>
        <v>8000000</v>
      </c>
      <c r="AA3297" s="39">
        <v>5.6099999999999997E-2</v>
      </c>
      <c r="AB3297" s="35">
        <f t="shared" si="670"/>
        <v>448800</v>
      </c>
      <c r="AC3297" s="42">
        <f t="shared" si="675"/>
        <v>53856</v>
      </c>
      <c r="AD3297" s="174">
        <v>0.12</v>
      </c>
      <c r="AE3297" s="43">
        <f t="shared" si="676"/>
        <v>0</v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77"/>
        <v>36227046.48495575</v>
      </c>
      <c r="AJ3297" s="44">
        <f t="shared" si="678"/>
        <v>4278120.4631946906</v>
      </c>
      <c r="AK3297" s="45">
        <f t="shared" si="679"/>
        <v>0.11809189206112329</v>
      </c>
      <c r="AL3297" s="41"/>
      <c r="AM3297" s="41"/>
      <c r="AN3297" s="41"/>
      <c r="AO3297" s="41"/>
      <c r="AP3297" s="45" t="str">
        <f t="shared" si="680"/>
        <v>TBATBA</v>
      </c>
      <c r="AQ3297" s="45" t="str">
        <f t="shared" si="681"/>
        <v>TBATBAJPY</v>
      </c>
    </row>
    <row r="3298" spans="1:43" s="15" customFormat="1">
      <c r="A3298" s="177" t="s">
        <v>42</v>
      </c>
      <c r="B3298" s="40">
        <v>2024</v>
      </c>
      <c r="C3298" s="172">
        <v>1</v>
      </c>
      <c r="D3298" s="57" t="str">
        <f t="shared" si="672"/>
        <v>Q4</v>
      </c>
      <c r="E3298" s="172" t="s">
        <v>2521</v>
      </c>
      <c r="F3298" s="172" t="s">
        <v>2529</v>
      </c>
      <c r="G3298" s="172" t="s">
        <v>2529</v>
      </c>
      <c r="H3298" s="46"/>
      <c r="I3298" s="57" t="str">
        <f t="shared" si="673"/>
        <v>TBA</v>
      </c>
      <c r="J3298" s="46" t="s">
        <v>3268</v>
      </c>
      <c r="K3298" s="46" t="s">
        <v>3269</v>
      </c>
      <c r="L3298" s="41" t="s">
        <v>55</v>
      </c>
      <c r="M3298" s="39" t="s">
        <v>47</v>
      </c>
      <c r="N3298" s="39">
        <v>1</v>
      </c>
      <c r="O3298" s="39"/>
      <c r="P3298" s="57" t="str">
        <f t="shared" si="674"/>
        <v>MAIN UNIT</v>
      </c>
      <c r="Q3298" s="39" t="s">
        <v>48</v>
      </c>
      <c r="R3298" s="39" t="s">
        <v>49</v>
      </c>
      <c r="S3298" s="39" t="s">
        <v>36</v>
      </c>
      <c r="T3298" s="39" t="s">
        <v>1008</v>
      </c>
      <c r="U3298" s="39" t="s">
        <v>2895</v>
      </c>
      <c r="V3298" s="39" t="s">
        <v>109</v>
      </c>
      <c r="W3298" s="39" t="s">
        <v>96</v>
      </c>
      <c r="X3298" s="47">
        <v>8000000</v>
      </c>
      <c r="Y3298" s="48" t="str">
        <f t="shared" si="671"/>
        <v>1</v>
      </c>
      <c r="Z3298" s="26">
        <f t="shared" si="669"/>
        <v>8000000</v>
      </c>
      <c r="AA3298" s="39">
        <v>5.6099999999999997E-2</v>
      </c>
      <c r="AB3298" s="35">
        <f t="shared" si="670"/>
        <v>448800</v>
      </c>
      <c r="AC3298" s="42">
        <f t="shared" si="675"/>
        <v>53856</v>
      </c>
      <c r="AD3298" s="174">
        <v>0.12</v>
      </c>
      <c r="AE3298" s="43">
        <f t="shared" si="676"/>
        <v>0</v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77"/>
        <v>36227046.48495575</v>
      </c>
      <c r="AJ3298" s="44">
        <f t="shared" si="678"/>
        <v>4278120.4631946906</v>
      </c>
      <c r="AK3298" s="45">
        <f t="shared" si="679"/>
        <v>0.11809189206112329</v>
      </c>
      <c r="AL3298" s="41"/>
      <c r="AM3298" s="41"/>
      <c r="AN3298" s="41"/>
      <c r="AO3298" s="41"/>
      <c r="AP3298" s="45" t="str">
        <f t="shared" si="680"/>
        <v>TBATBA</v>
      </c>
      <c r="AQ3298" s="45" t="str">
        <f t="shared" si="681"/>
        <v>TBATBAJPY</v>
      </c>
    </row>
    <row r="3299" spans="1:43" s="15" customFormat="1">
      <c r="A3299" s="177" t="s">
        <v>42</v>
      </c>
      <c r="B3299" s="40">
        <v>2024</v>
      </c>
      <c r="C3299" s="172">
        <v>1</v>
      </c>
      <c r="D3299" s="57" t="str">
        <f t="shared" si="672"/>
        <v>Q4</v>
      </c>
      <c r="E3299" s="172" t="s">
        <v>2521</v>
      </c>
      <c r="F3299" s="172" t="s">
        <v>2529</v>
      </c>
      <c r="G3299" s="172" t="s">
        <v>2529</v>
      </c>
      <c r="H3299" s="46"/>
      <c r="I3299" s="57" t="str">
        <f t="shared" si="673"/>
        <v>TBA</v>
      </c>
      <c r="J3299" s="46" t="s">
        <v>3268</v>
      </c>
      <c r="K3299" s="46" t="s">
        <v>3269</v>
      </c>
      <c r="L3299" s="41" t="s">
        <v>55</v>
      </c>
      <c r="M3299" s="39" t="s">
        <v>47</v>
      </c>
      <c r="N3299" s="39">
        <v>1</v>
      </c>
      <c r="O3299" s="39"/>
      <c r="P3299" s="57" t="str">
        <f t="shared" si="674"/>
        <v>MAIN UNIT</v>
      </c>
      <c r="Q3299" s="39" t="s">
        <v>48</v>
      </c>
      <c r="R3299" s="39" t="s">
        <v>49</v>
      </c>
      <c r="S3299" s="39" t="s">
        <v>36</v>
      </c>
      <c r="T3299" s="39" t="s">
        <v>1008</v>
      </c>
      <c r="U3299" s="39" t="s">
        <v>2895</v>
      </c>
      <c r="V3299" s="39" t="s">
        <v>109</v>
      </c>
      <c r="W3299" s="39" t="s">
        <v>96</v>
      </c>
      <c r="X3299" s="47">
        <v>8000000</v>
      </c>
      <c r="Y3299" s="48" t="str">
        <f t="shared" si="671"/>
        <v>1</v>
      </c>
      <c r="Z3299" s="26">
        <f t="shared" si="669"/>
        <v>8000000</v>
      </c>
      <c r="AA3299" s="39">
        <v>5.6099999999999997E-2</v>
      </c>
      <c r="AB3299" s="35">
        <f t="shared" si="670"/>
        <v>448800</v>
      </c>
      <c r="AC3299" s="42">
        <f t="shared" si="675"/>
        <v>53856</v>
      </c>
      <c r="AD3299" s="174">
        <v>0.12</v>
      </c>
      <c r="AE3299" s="43">
        <f t="shared" si="676"/>
        <v>0</v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77"/>
        <v>36227046.48495575</v>
      </c>
      <c r="AJ3299" s="44">
        <f t="shared" si="678"/>
        <v>4278120.4631946906</v>
      </c>
      <c r="AK3299" s="45">
        <f t="shared" si="679"/>
        <v>0.11809189206112329</v>
      </c>
      <c r="AL3299" s="41"/>
      <c r="AM3299" s="41"/>
      <c r="AN3299" s="41"/>
      <c r="AO3299" s="41"/>
      <c r="AP3299" s="45" t="str">
        <f t="shared" si="680"/>
        <v>TBATBA</v>
      </c>
      <c r="AQ3299" s="45" t="str">
        <f t="shared" si="681"/>
        <v>TBATBAJPY</v>
      </c>
    </row>
    <row r="3300" spans="1:43" s="15" customFormat="1">
      <c r="A3300" s="177" t="s">
        <v>42</v>
      </c>
      <c r="B3300" s="40">
        <v>2024</v>
      </c>
      <c r="C3300" s="172">
        <v>1</v>
      </c>
      <c r="D3300" s="57" t="str">
        <f t="shared" si="672"/>
        <v>Q4</v>
      </c>
      <c r="E3300" s="172" t="s">
        <v>2521</v>
      </c>
      <c r="F3300" s="172" t="s">
        <v>2529</v>
      </c>
      <c r="G3300" s="172" t="s">
        <v>2529</v>
      </c>
      <c r="H3300" s="46"/>
      <c r="I3300" s="57" t="str">
        <f t="shared" si="673"/>
        <v>TBA</v>
      </c>
      <c r="J3300" s="46" t="s">
        <v>3270</v>
      </c>
      <c r="K3300" s="46" t="s">
        <v>3269</v>
      </c>
      <c r="L3300" s="41" t="s">
        <v>79</v>
      </c>
      <c r="M3300" s="39" t="s">
        <v>47</v>
      </c>
      <c r="N3300" s="39">
        <v>1</v>
      </c>
      <c r="O3300" s="39"/>
      <c r="P3300" s="57" t="str">
        <f t="shared" si="674"/>
        <v>MAIN UNIT</v>
      </c>
      <c r="Q3300" s="39" t="s">
        <v>48</v>
      </c>
      <c r="R3300" s="39" t="s">
        <v>49</v>
      </c>
      <c r="S3300" s="39" t="s">
        <v>36</v>
      </c>
      <c r="T3300" s="39" t="s">
        <v>1008</v>
      </c>
      <c r="U3300" s="39" t="s">
        <v>2895</v>
      </c>
      <c r="V3300" s="39" t="s">
        <v>109</v>
      </c>
      <c r="W3300" s="39" t="s">
        <v>96</v>
      </c>
      <c r="X3300" s="47">
        <v>12700000</v>
      </c>
      <c r="Y3300" s="48" t="str">
        <f t="shared" si="671"/>
        <v>1</v>
      </c>
      <c r="Z3300" s="26">
        <f t="shared" si="669"/>
        <v>12700000</v>
      </c>
      <c r="AA3300" s="39">
        <v>5.6099999999999997E-2</v>
      </c>
      <c r="AB3300" s="35">
        <f t="shared" si="670"/>
        <v>712470</v>
      </c>
      <c r="AC3300" s="42">
        <f t="shared" si="675"/>
        <v>85496.4</v>
      </c>
      <c r="AD3300" s="174">
        <v>0.12</v>
      </c>
      <c r="AE3300" s="43">
        <f t="shared" si="676"/>
        <v>0</v>
      </c>
      <c r="AF3300" s="43" t="str">
        <f>IF(AND(COUNTIFS($J$18:J3300,J3300)=1,AE3300=1),1,"")</f>
        <v/>
      </c>
      <c r="AG3300" s="43">
        <f>IF(C3300="","",IF(AND(COUNTIFS($J$18:J3300,J3300)=1,C3300&lt;&gt;""),1,""))</f>
        <v>1</v>
      </c>
      <c r="AH3300" s="43">
        <f>IF(G3300="","",IF(AND(COUNTIFS($J$18:J3300,J3300)=1,G3300&lt;&gt;""),1,""))</f>
        <v>1</v>
      </c>
      <c r="AI3300" s="44">
        <f t="shared" si="677"/>
        <v>36227046.48495575</v>
      </c>
      <c r="AJ3300" s="44">
        <f t="shared" si="678"/>
        <v>4278120.4631946906</v>
      </c>
      <c r="AK3300" s="45">
        <f t="shared" si="679"/>
        <v>0.11809189206112329</v>
      </c>
      <c r="AL3300" s="41"/>
      <c r="AM3300" s="41"/>
      <c r="AN3300" s="41"/>
      <c r="AO3300" s="41"/>
      <c r="AP3300" s="45" t="str">
        <f t="shared" si="680"/>
        <v>TBATBA</v>
      </c>
      <c r="AQ3300" s="45" t="str">
        <f t="shared" si="681"/>
        <v>TBATBAJPY</v>
      </c>
    </row>
    <row r="3301" spans="1:43" s="15" customFormat="1">
      <c r="A3301" s="177" t="s">
        <v>42</v>
      </c>
      <c r="B3301" s="40">
        <v>2024</v>
      </c>
      <c r="C3301" s="172">
        <v>1</v>
      </c>
      <c r="D3301" s="57" t="str">
        <f t="shared" si="672"/>
        <v>Q4</v>
      </c>
      <c r="E3301" s="172" t="s">
        <v>2521</v>
      </c>
      <c r="F3301" s="172" t="s">
        <v>2529</v>
      </c>
      <c r="G3301" s="172" t="s">
        <v>2529</v>
      </c>
      <c r="H3301" s="46"/>
      <c r="I3301" s="57" t="str">
        <f t="shared" si="673"/>
        <v>TBA</v>
      </c>
      <c r="J3301" s="46" t="s">
        <v>3270</v>
      </c>
      <c r="K3301" s="46" t="s">
        <v>3269</v>
      </c>
      <c r="L3301" s="41" t="s">
        <v>79</v>
      </c>
      <c r="M3301" s="39" t="s">
        <v>47</v>
      </c>
      <c r="N3301" s="39">
        <v>1</v>
      </c>
      <c r="O3301" s="39"/>
      <c r="P3301" s="57" t="str">
        <f t="shared" si="674"/>
        <v>MAIN UNIT</v>
      </c>
      <c r="Q3301" s="39" t="s">
        <v>48</v>
      </c>
      <c r="R3301" s="39" t="s">
        <v>49</v>
      </c>
      <c r="S3301" s="39" t="s">
        <v>36</v>
      </c>
      <c r="T3301" s="39" t="s">
        <v>1008</v>
      </c>
      <c r="U3301" s="39" t="s">
        <v>2895</v>
      </c>
      <c r="V3301" s="39" t="s">
        <v>109</v>
      </c>
      <c r="W3301" s="39" t="s">
        <v>96</v>
      </c>
      <c r="X3301" s="47">
        <v>12700000</v>
      </c>
      <c r="Y3301" s="48" t="str">
        <f t="shared" si="671"/>
        <v>1</v>
      </c>
      <c r="Z3301" s="26">
        <f t="shared" si="669"/>
        <v>12700000</v>
      </c>
      <c r="AA3301" s="39">
        <v>5.6099999999999997E-2</v>
      </c>
      <c r="AB3301" s="35">
        <f t="shared" si="670"/>
        <v>712470</v>
      </c>
      <c r="AC3301" s="42">
        <f t="shared" si="675"/>
        <v>85496.4</v>
      </c>
      <c r="AD3301" s="174">
        <v>0.12</v>
      </c>
      <c r="AE3301" s="43">
        <f t="shared" si="676"/>
        <v>0</v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77"/>
        <v>36227046.48495575</v>
      </c>
      <c r="AJ3301" s="44">
        <f t="shared" si="678"/>
        <v>4278120.4631946906</v>
      </c>
      <c r="AK3301" s="45">
        <f t="shared" si="679"/>
        <v>0.11809189206112329</v>
      </c>
      <c r="AL3301" s="41"/>
      <c r="AM3301" s="41"/>
      <c r="AN3301" s="41"/>
      <c r="AO3301" s="41"/>
      <c r="AP3301" s="45" t="str">
        <f t="shared" si="680"/>
        <v>TBATBA</v>
      </c>
      <c r="AQ3301" s="45" t="str">
        <f t="shared" si="681"/>
        <v>TBATBAJPY</v>
      </c>
    </row>
    <row r="3302" spans="1:43" s="15" customFormat="1">
      <c r="A3302" s="177" t="s">
        <v>42</v>
      </c>
      <c r="B3302" s="40">
        <v>2024</v>
      </c>
      <c r="C3302" s="172">
        <v>1</v>
      </c>
      <c r="D3302" s="57" t="str">
        <f t="shared" si="672"/>
        <v>Q4</v>
      </c>
      <c r="E3302" s="172" t="s">
        <v>2521</v>
      </c>
      <c r="F3302" s="172" t="s">
        <v>2529</v>
      </c>
      <c r="G3302" s="172" t="s">
        <v>2529</v>
      </c>
      <c r="H3302" s="46"/>
      <c r="I3302" s="57" t="str">
        <f t="shared" si="673"/>
        <v>TBA</v>
      </c>
      <c r="J3302" s="46" t="s">
        <v>3270</v>
      </c>
      <c r="K3302" s="46" t="s">
        <v>3269</v>
      </c>
      <c r="L3302" s="41" t="s">
        <v>55</v>
      </c>
      <c r="M3302" s="39" t="s">
        <v>47</v>
      </c>
      <c r="N3302" s="39">
        <v>1</v>
      </c>
      <c r="O3302" s="39"/>
      <c r="P3302" s="57" t="str">
        <f t="shared" si="674"/>
        <v>MAIN UNIT</v>
      </c>
      <c r="Q3302" s="39" t="s">
        <v>48</v>
      </c>
      <c r="R3302" s="39" t="s">
        <v>49</v>
      </c>
      <c r="S3302" s="39" t="s">
        <v>36</v>
      </c>
      <c r="T3302" s="39" t="s">
        <v>1008</v>
      </c>
      <c r="U3302" s="39" t="s">
        <v>2895</v>
      </c>
      <c r="V3302" s="39" t="s">
        <v>109</v>
      </c>
      <c r="W3302" s="39" t="s">
        <v>96</v>
      </c>
      <c r="X3302" s="47">
        <v>8000000</v>
      </c>
      <c r="Y3302" s="48" t="str">
        <f t="shared" si="671"/>
        <v>1</v>
      </c>
      <c r="Z3302" s="26">
        <f t="shared" si="669"/>
        <v>8000000</v>
      </c>
      <c r="AA3302" s="39">
        <v>5.6099999999999997E-2</v>
      </c>
      <c r="AB3302" s="35">
        <f t="shared" si="670"/>
        <v>448800</v>
      </c>
      <c r="AC3302" s="42">
        <f t="shared" si="675"/>
        <v>53856</v>
      </c>
      <c r="AD3302" s="174">
        <v>0.12</v>
      </c>
      <c r="AE3302" s="43">
        <f t="shared" si="676"/>
        <v>0</v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77"/>
        <v>36227046.48495575</v>
      </c>
      <c r="AJ3302" s="44">
        <f t="shared" si="678"/>
        <v>4278120.4631946906</v>
      </c>
      <c r="AK3302" s="45">
        <f t="shared" si="679"/>
        <v>0.11809189206112329</v>
      </c>
      <c r="AL3302" s="41"/>
      <c r="AM3302" s="41"/>
      <c r="AN3302" s="41"/>
      <c r="AO3302" s="41"/>
      <c r="AP3302" s="45" t="str">
        <f t="shared" si="680"/>
        <v>TBATBA</v>
      </c>
      <c r="AQ3302" s="45" t="str">
        <f t="shared" si="681"/>
        <v>TBATBAJPY</v>
      </c>
    </row>
    <row r="3303" spans="1:43" s="15" customFormat="1">
      <c r="A3303" s="177" t="s">
        <v>42</v>
      </c>
      <c r="B3303" s="40">
        <v>2024</v>
      </c>
      <c r="C3303" s="172">
        <v>1</v>
      </c>
      <c r="D3303" s="57" t="str">
        <f t="shared" si="672"/>
        <v>Q4</v>
      </c>
      <c r="E3303" s="172" t="s">
        <v>2521</v>
      </c>
      <c r="F3303" s="172" t="s">
        <v>2529</v>
      </c>
      <c r="G3303" s="172" t="s">
        <v>2529</v>
      </c>
      <c r="H3303" s="46"/>
      <c r="I3303" s="57" t="str">
        <f t="shared" si="673"/>
        <v>TBA</v>
      </c>
      <c r="J3303" s="46" t="s">
        <v>3270</v>
      </c>
      <c r="K3303" s="46" t="s">
        <v>3269</v>
      </c>
      <c r="L3303" s="41" t="s">
        <v>55</v>
      </c>
      <c r="M3303" s="39" t="s">
        <v>47</v>
      </c>
      <c r="N3303" s="39">
        <v>1</v>
      </c>
      <c r="O3303" s="39"/>
      <c r="P3303" s="57" t="str">
        <f t="shared" si="674"/>
        <v>MAIN UNIT</v>
      </c>
      <c r="Q3303" s="39" t="s">
        <v>48</v>
      </c>
      <c r="R3303" s="39" t="s">
        <v>49</v>
      </c>
      <c r="S3303" s="39" t="s">
        <v>36</v>
      </c>
      <c r="T3303" s="39" t="s">
        <v>1008</v>
      </c>
      <c r="U3303" s="39" t="s">
        <v>2895</v>
      </c>
      <c r="V3303" s="39" t="s">
        <v>109</v>
      </c>
      <c r="W3303" s="39" t="s">
        <v>96</v>
      </c>
      <c r="X3303" s="47">
        <v>8000000</v>
      </c>
      <c r="Y3303" s="48" t="str">
        <f t="shared" si="671"/>
        <v>1</v>
      </c>
      <c r="Z3303" s="26">
        <f t="shared" si="669"/>
        <v>8000000</v>
      </c>
      <c r="AA3303" s="39">
        <v>5.6099999999999997E-2</v>
      </c>
      <c r="AB3303" s="35">
        <f t="shared" si="670"/>
        <v>448800</v>
      </c>
      <c r="AC3303" s="42">
        <f t="shared" si="675"/>
        <v>53856</v>
      </c>
      <c r="AD3303" s="174">
        <v>0.12</v>
      </c>
      <c r="AE3303" s="43">
        <f t="shared" si="676"/>
        <v>0</v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77"/>
        <v>36227046.48495575</v>
      </c>
      <c r="AJ3303" s="44">
        <f t="shared" si="678"/>
        <v>4278120.4631946906</v>
      </c>
      <c r="AK3303" s="45">
        <f t="shared" si="679"/>
        <v>0.11809189206112329</v>
      </c>
      <c r="AL3303" s="41"/>
      <c r="AM3303" s="41"/>
      <c r="AN3303" s="41"/>
      <c r="AO3303" s="41"/>
      <c r="AP3303" s="45" t="str">
        <f t="shared" si="680"/>
        <v>TBATBA</v>
      </c>
      <c r="AQ3303" s="45" t="str">
        <f t="shared" si="681"/>
        <v>TBATBAJPY</v>
      </c>
    </row>
    <row r="3304" spans="1:43" s="15" customFormat="1">
      <c r="A3304" s="177" t="s">
        <v>42</v>
      </c>
      <c r="B3304" s="40">
        <v>2024</v>
      </c>
      <c r="C3304" s="172">
        <v>1</v>
      </c>
      <c r="D3304" s="57" t="str">
        <f t="shared" si="672"/>
        <v>Q4</v>
      </c>
      <c r="E3304" s="172" t="s">
        <v>2521</v>
      </c>
      <c r="F3304" s="172" t="s">
        <v>2529</v>
      </c>
      <c r="G3304" s="172" t="s">
        <v>2529</v>
      </c>
      <c r="H3304" s="46"/>
      <c r="I3304" s="57" t="str">
        <f t="shared" si="673"/>
        <v>TBA</v>
      </c>
      <c r="J3304" s="46" t="s">
        <v>3271</v>
      </c>
      <c r="K3304" s="46" t="s">
        <v>3269</v>
      </c>
      <c r="L3304" s="41" t="s">
        <v>2563</v>
      </c>
      <c r="M3304" s="39" t="s">
        <v>47</v>
      </c>
      <c r="N3304" s="39">
        <v>1</v>
      </c>
      <c r="O3304" s="39"/>
      <c r="P3304" s="57" t="str">
        <f t="shared" si="674"/>
        <v>MAIN UNIT</v>
      </c>
      <c r="Q3304" s="39" t="s">
        <v>48</v>
      </c>
      <c r="R3304" s="39" t="s">
        <v>1991</v>
      </c>
      <c r="S3304" s="39" t="s">
        <v>36</v>
      </c>
      <c r="T3304" s="39" t="s">
        <v>1008</v>
      </c>
      <c r="U3304" s="39" t="s">
        <v>2895</v>
      </c>
      <c r="V3304" s="39" t="s">
        <v>109</v>
      </c>
      <c r="W3304" s="39" t="s">
        <v>96</v>
      </c>
      <c r="X3304" s="47">
        <v>8500000</v>
      </c>
      <c r="Y3304" s="48" t="str">
        <f t="shared" si="671"/>
        <v>1</v>
      </c>
      <c r="Z3304" s="26">
        <f t="shared" si="669"/>
        <v>8500000</v>
      </c>
      <c r="AA3304" s="39">
        <v>5.6099999999999997E-2</v>
      </c>
      <c r="AB3304" s="35">
        <f t="shared" si="670"/>
        <v>476850</v>
      </c>
      <c r="AC3304" s="42">
        <f t="shared" si="675"/>
        <v>57222</v>
      </c>
      <c r="AD3304" s="174">
        <v>0.12</v>
      </c>
      <c r="AE3304" s="43">
        <f t="shared" si="676"/>
        <v>0</v>
      </c>
      <c r="AF3304" s="43" t="str">
        <f>IF(AND(COUNTIFS($J$18:J3304,J3304)=1,AE3304=1),1,"")</f>
        <v/>
      </c>
      <c r="AG3304" s="43">
        <f>IF(C3304="","",IF(AND(COUNTIFS($J$18:J3304,J3304)=1,C3304&lt;&gt;""),1,""))</f>
        <v>1</v>
      </c>
      <c r="AH3304" s="43">
        <f>IF(G3304="","",IF(AND(COUNTIFS($J$18:J3304,J3304)=1,G3304&lt;&gt;""),1,""))</f>
        <v>1</v>
      </c>
      <c r="AI3304" s="44">
        <f t="shared" si="677"/>
        <v>36227046.48495575</v>
      </c>
      <c r="AJ3304" s="44">
        <f t="shared" si="678"/>
        <v>4278120.4631946906</v>
      </c>
      <c r="AK3304" s="45">
        <f t="shared" si="679"/>
        <v>0.11809189206112329</v>
      </c>
      <c r="AL3304" s="41"/>
      <c r="AM3304" s="41"/>
      <c r="AN3304" s="41"/>
      <c r="AO3304" s="41"/>
      <c r="AP3304" s="45" t="str">
        <f t="shared" si="680"/>
        <v>TBATBA</v>
      </c>
      <c r="AQ3304" s="45" t="str">
        <f t="shared" si="681"/>
        <v>TBATBAJPY</v>
      </c>
    </row>
    <row r="3305" spans="1:43" s="15" customFormat="1">
      <c r="A3305" s="177" t="s">
        <v>42</v>
      </c>
      <c r="B3305" s="40">
        <v>2024</v>
      </c>
      <c r="C3305" s="172">
        <v>1</v>
      </c>
      <c r="D3305" s="57" t="str">
        <f t="shared" si="672"/>
        <v>Q4</v>
      </c>
      <c r="E3305" s="172" t="s">
        <v>2521</v>
      </c>
      <c r="F3305" s="172" t="s">
        <v>2529</v>
      </c>
      <c r="G3305" s="172" t="s">
        <v>2529</v>
      </c>
      <c r="H3305" s="46"/>
      <c r="I3305" s="57" t="str">
        <f t="shared" si="673"/>
        <v>TBA</v>
      </c>
      <c r="J3305" s="46" t="s">
        <v>3272</v>
      </c>
      <c r="K3305" s="46" t="s">
        <v>3269</v>
      </c>
      <c r="L3305" s="41" t="s">
        <v>2563</v>
      </c>
      <c r="M3305" s="39" t="s">
        <v>47</v>
      </c>
      <c r="N3305" s="39">
        <v>1</v>
      </c>
      <c r="O3305" s="39"/>
      <c r="P3305" s="57" t="str">
        <f t="shared" si="674"/>
        <v>MAIN UNIT</v>
      </c>
      <c r="Q3305" s="39" t="s">
        <v>48</v>
      </c>
      <c r="R3305" s="39" t="s">
        <v>1991</v>
      </c>
      <c r="S3305" s="39" t="s">
        <v>36</v>
      </c>
      <c r="T3305" s="39" t="s">
        <v>1008</v>
      </c>
      <c r="U3305" s="39" t="s">
        <v>2895</v>
      </c>
      <c r="V3305" s="39" t="s">
        <v>109</v>
      </c>
      <c r="W3305" s="39" t="s">
        <v>96</v>
      </c>
      <c r="X3305" s="47">
        <v>8500000</v>
      </c>
      <c r="Y3305" s="48" t="str">
        <f t="shared" si="671"/>
        <v>1</v>
      </c>
      <c r="Z3305" s="26">
        <f t="shared" si="669"/>
        <v>8500000</v>
      </c>
      <c r="AA3305" s="39">
        <v>5.6099999999999997E-2</v>
      </c>
      <c r="AB3305" s="35">
        <f t="shared" si="670"/>
        <v>476850</v>
      </c>
      <c r="AC3305" s="42">
        <f t="shared" si="675"/>
        <v>57222</v>
      </c>
      <c r="AD3305" s="174">
        <v>0.12</v>
      </c>
      <c r="AE3305" s="43">
        <f t="shared" si="676"/>
        <v>0</v>
      </c>
      <c r="AF3305" s="43" t="str">
        <f>IF(AND(COUNTIFS($J$18:J3305,J3305)=1,AE3305=1),1,"")</f>
        <v/>
      </c>
      <c r="AG3305" s="43">
        <f>IF(C3305="","",IF(AND(COUNTIFS($J$18:J3305,J3305)=1,C3305&lt;&gt;""),1,""))</f>
        <v>1</v>
      </c>
      <c r="AH3305" s="43">
        <f>IF(G3305="","",IF(AND(COUNTIFS($J$18:J3305,J3305)=1,G3305&lt;&gt;""),1,""))</f>
        <v>1</v>
      </c>
      <c r="AI3305" s="44">
        <f t="shared" si="677"/>
        <v>36227046.48495575</v>
      </c>
      <c r="AJ3305" s="44">
        <f t="shared" si="678"/>
        <v>4278120.4631946906</v>
      </c>
      <c r="AK3305" s="45">
        <f t="shared" si="679"/>
        <v>0.11809189206112329</v>
      </c>
      <c r="AL3305" s="41"/>
      <c r="AM3305" s="41"/>
      <c r="AN3305" s="41"/>
      <c r="AO3305" s="41"/>
      <c r="AP3305" s="45" t="str">
        <f t="shared" si="680"/>
        <v>TBATBA</v>
      </c>
      <c r="AQ3305" s="45" t="str">
        <f t="shared" si="681"/>
        <v>TBATBAJPY</v>
      </c>
    </row>
    <row r="3306" spans="1:43" s="15" customFormat="1">
      <c r="A3306" s="177" t="s">
        <v>42</v>
      </c>
      <c r="B3306" s="40">
        <v>2024</v>
      </c>
      <c r="C3306" s="172">
        <v>1</v>
      </c>
      <c r="D3306" s="57" t="str">
        <f t="shared" si="672"/>
        <v>Q4</v>
      </c>
      <c r="E3306" s="172" t="s">
        <v>2521</v>
      </c>
      <c r="F3306" s="172" t="s">
        <v>2529</v>
      </c>
      <c r="G3306" s="172" t="s">
        <v>2529</v>
      </c>
      <c r="H3306" s="46"/>
      <c r="I3306" s="57" t="str">
        <f t="shared" si="673"/>
        <v>TBA</v>
      </c>
      <c r="J3306" s="46" t="s">
        <v>3273</v>
      </c>
      <c r="K3306" s="46" t="s">
        <v>2237</v>
      </c>
      <c r="L3306" s="41" t="s">
        <v>55</v>
      </c>
      <c r="M3306" s="39" t="s">
        <v>47</v>
      </c>
      <c r="N3306" s="39">
        <v>1</v>
      </c>
      <c r="O3306" s="39"/>
      <c r="P3306" s="57" t="str">
        <f t="shared" si="674"/>
        <v>MAIN UNIT</v>
      </c>
      <c r="Q3306" s="39" t="s">
        <v>48</v>
      </c>
      <c r="R3306" s="39" t="s">
        <v>49</v>
      </c>
      <c r="S3306" s="39" t="s">
        <v>39</v>
      </c>
      <c r="T3306" s="39" t="s">
        <v>388</v>
      </c>
      <c r="U3306" s="39" t="s">
        <v>1013</v>
      </c>
      <c r="V3306" s="39" t="s">
        <v>132</v>
      </c>
      <c r="W3306" s="39" t="s">
        <v>51</v>
      </c>
      <c r="X3306" s="47">
        <v>463000</v>
      </c>
      <c r="Y3306" s="48" t="str">
        <f t="shared" si="671"/>
        <v>1.13</v>
      </c>
      <c r="Z3306" s="26">
        <f t="shared" si="669"/>
        <v>463000</v>
      </c>
      <c r="AA3306" s="39">
        <v>1.0920000000000001</v>
      </c>
      <c r="AB3306" s="35">
        <f t="shared" si="670"/>
        <v>447430.0884955753</v>
      </c>
      <c r="AC3306" s="42">
        <f t="shared" si="675"/>
        <v>53691.610619469036</v>
      </c>
      <c r="AD3306" s="174">
        <v>0.12</v>
      </c>
      <c r="AE3306" s="43">
        <f t="shared" si="676"/>
        <v>0</v>
      </c>
      <c r="AF3306" s="43" t="str">
        <f>IF(AND(COUNTIFS($J$18:J3306,J3306)=1,AE3306=1),1,"")</f>
        <v/>
      </c>
      <c r="AG3306" s="43">
        <f>IF(C3306="","",IF(AND(COUNTIFS($J$18:J3306,J3306)=1,C3306&lt;&gt;""),1,""))</f>
        <v>1</v>
      </c>
      <c r="AH3306" s="43">
        <f>IF(G3306="","",IF(AND(COUNTIFS($J$18:J3306,J3306)=1,G3306&lt;&gt;""),1,""))</f>
        <v>1</v>
      </c>
      <c r="AI3306" s="44">
        <f t="shared" si="677"/>
        <v>36227046.48495575</v>
      </c>
      <c r="AJ3306" s="44">
        <f t="shared" si="678"/>
        <v>4278120.4631946906</v>
      </c>
      <c r="AK3306" s="45">
        <f t="shared" si="679"/>
        <v>0.11809189206112329</v>
      </c>
      <c r="AL3306" s="41"/>
      <c r="AM3306" s="41"/>
      <c r="AN3306" s="41"/>
      <c r="AO3306" s="41"/>
      <c r="AP3306" s="45" t="str">
        <f t="shared" si="680"/>
        <v>TBATBA</v>
      </c>
      <c r="AQ3306" s="45" t="str">
        <f t="shared" si="681"/>
        <v>TBATBARMB</v>
      </c>
    </row>
    <row r="3307" spans="1:43" s="15" customFormat="1">
      <c r="A3307" s="39"/>
      <c r="B3307" s="40"/>
      <c r="C3307" s="40"/>
      <c r="D3307" s="57" t="str">
        <f t="shared" si="672"/>
        <v/>
      </c>
      <c r="E3307" s="39"/>
      <c r="F3307" s="40"/>
      <c r="G3307" s="40"/>
      <c r="H3307" s="46"/>
      <c r="I3307" s="57" t="str">
        <f t="shared" si="673"/>
        <v/>
      </c>
      <c r="J3307" s="46"/>
      <c r="K3307" s="46"/>
      <c r="L3307" s="41"/>
      <c r="M3307" s="39"/>
      <c r="N3307" s="39"/>
      <c r="O3307" s="39"/>
      <c r="P3307" s="57" t="str">
        <f t="shared" si="674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71"/>
        <v/>
      </c>
      <c r="Z3307" s="26" t="str">
        <f t="shared" si="669"/>
        <v/>
      </c>
      <c r="AA3307" s="39"/>
      <c r="AB3307" s="35" t="str">
        <f t="shared" si="670"/>
        <v/>
      </c>
      <c r="AC3307" s="42" t="str">
        <f t="shared" si="675"/>
        <v/>
      </c>
      <c r="AD3307" s="188"/>
      <c r="AE3307" s="43" t="str">
        <f t="shared" si="676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77"/>
        <v>0</v>
      </c>
      <c r="AJ3307" s="44">
        <f t="shared" si="678"/>
        <v>0</v>
      </c>
      <c r="AK3307" s="45" t="str">
        <f t="shared" si="679"/>
        <v/>
      </c>
      <c r="AL3307" s="41"/>
      <c r="AM3307" s="41"/>
      <c r="AN3307" s="41"/>
      <c r="AO3307" s="41"/>
      <c r="AP3307" s="45" t="str">
        <f t="shared" si="680"/>
        <v/>
      </c>
      <c r="AQ3307" s="45" t="str">
        <f t="shared" si="681"/>
        <v/>
      </c>
    </row>
    <row r="3308" spans="1:43" s="15" customFormat="1">
      <c r="A3308" s="39"/>
      <c r="B3308" s="40"/>
      <c r="C3308" s="40"/>
      <c r="D3308" s="57" t="str">
        <f t="shared" si="672"/>
        <v/>
      </c>
      <c r="E3308" s="39"/>
      <c r="F3308" s="40"/>
      <c r="G3308" s="40"/>
      <c r="H3308" s="46"/>
      <c r="I3308" s="57" t="str">
        <f t="shared" si="673"/>
        <v/>
      </c>
      <c r="J3308" s="46"/>
      <c r="K3308" s="46"/>
      <c r="L3308" s="41"/>
      <c r="M3308" s="39"/>
      <c r="N3308" s="39"/>
      <c r="O3308" s="39"/>
      <c r="P3308" s="57" t="str">
        <f t="shared" si="674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71"/>
        <v/>
      </c>
      <c r="Z3308" s="26" t="str">
        <f t="shared" si="669"/>
        <v/>
      </c>
      <c r="AA3308" s="39"/>
      <c r="AB3308" s="35" t="str">
        <f t="shared" si="670"/>
        <v/>
      </c>
      <c r="AC3308" s="42" t="str">
        <f t="shared" si="675"/>
        <v/>
      </c>
      <c r="AD3308" s="188"/>
      <c r="AE3308" s="43" t="str">
        <f t="shared" si="676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77"/>
        <v>0</v>
      </c>
      <c r="AJ3308" s="44">
        <f t="shared" si="678"/>
        <v>0</v>
      </c>
      <c r="AK3308" s="45" t="str">
        <f t="shared" si="679"/>
        <v/>
      </c>
      <c r="AL3308" s="41"/>
      <c r="AM3308" s="41"/>
      <c r="AN3308" s="41"/>
      <c r="AO3308" s="41"/>
      <c r="AP3308" s="45" t="str">
        <f t="shared" si="680"/>
        <v/>
      </c>
      <c r="AQ3308" s="45" t="str">
        <f t="shared" si="681"/>
        <v/>
      </c>
    </row>
    <row r="3309" spans="1:43" s="15" customFormat="1">
      <c r="A3309" s="39"/>
      <c r="B3309" s="40"/>
      <c r="C3309" s="40"/>
      <c r="D3309" s="57" t="str">
        <f t="shared" si="672"/>
        <v/>
      </c>
      <c r="E3309" s="39"/>
      <c r="F3309" s="40"/>
      <c r="G3309" s="40"/>
      <c r="H3309" s="46"/>
      <c r="I3309" s="57" t="str">
        <f t="shared" si="673"/>
        <v/>
      </c>
      <c r="J3309" s="46"/>
      <c r="K3309" s="46"/>
      <c r="L3309" s="41"/>
      <c r="M3309" s="39"/>
      <c r="N3309" s="39"/>
      <c r="O3309" s="39"/>
      <c r="P3309" s="57" t="str">
        <f t="shared" si="674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71"/>
        <v/>
      </c>
      <c r="Z3309" s="26" t="str">
        <f t="shared" si="669"/>
        <v/>
      </c>
      <c r="AA3309" s="39"/>
      <c r="AB3309" s="35" t="str">
        <f t="shared" si="670"/>
        <v/>
      </c>
      <c r="AC3309" s="42" t="str">
        <f t="shared" si="675"/>
        <v/>
      </c>
      <c r="AD3309" s="188"/>
      <c r="AE3309" s="43" t="str">
        <f t="shared" si="676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77"/>
        <v>0</v>
      </c>
      <c r="AJ3309" s="44">
        <f t="shared" si="678"/>
        <v>0</v>
      </c>
      <c r="AK3309" s="45" t="str">
        <f t="shared" si="679"/>
        <v/>
      </c>
      <c r="AL3309" s="41"/>
      <c r="AM3309" s="41"/>
      <c r="AN3309" s="41"/>
      <c r="AO3309" s="41"/>
      <c r="AP3309" s="45" t="str">
        <f t="shared" si="680"/>
        <v/>
      </c>
      <c r="AQ3309" s="45" t="str">
        <f t="shared" si="681"/>
        <v/>
      </c>
    </row>
    <row r="3310" spans="1:43" s="15" customFormat="1">
      <c r="A3310" s="39"/>
      <c r="B3310" s="40"/>
      <c r="C3310" s="40"/>
      <c r="D3310" s="57" t="str">
        <f t="shared" si="672"/>
        <v/>
      </c>
      <c r="E3310" s="39"/>
      <c r="F3310" s="40"/>
      <c r="G3310" s="40"/>
      <c r="H3310" s="46"/>
      <c r="I3310" s="57" t="str">
        <f t="shared" si="673"/>
        <v/>
      </c>
      <c r="J3310" s="46"/>
      <c r="K3310" s="46"/>
      <c r="L3310" s="41"/>
      <c r="M3310" s="39"/>
      <c r="N3310" s="39"/>
      <c r="O3310" s="39"/>
      <c r="P3310" s="57" t="str">
        <f t="shared" si="674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71"/>
        <v/>
      </c>
      <c r="Z3310" s="26" t="str">
        <f t="shared" si="669"/>
        <v/>
      </c>
      <c r="AA3310" s="39"/>
      <c r="AB3310" s="35" t="str">
        <f t="shared" si="670"/>
        <v/>
      </c>
      <c r="AC3310" s="42" t="str">
        <f t="shared" si="675"/>
        <v/>
      </c>
      <c r="AD3310" s="38"/>
      <c r="AE3310" s="43" t="str">
        <f t="shared" si="676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77"/>
        <v>0</v>
      </c>
      <c r="AJ3310" s="44">
        <f t="shared" si="678"/>
        <v>0</v>
      </c>
      <c r="AK3310" s="45" t="str">
        <f t="shared" si="679"/>
        <v/>
      </c>
      <c r="AL3310" s="41"/>
      <c r="AM3310" s="41"/>
      <c r="AN3310" s="41"/>
      <c r="AO3310" s="41"/>
      <c r="AP3310" s="45" t="str">
        <f t="shared" si="680"/>
        <v/>
      </c>
      <c r="AQ3310" s="45" t="str">
        <f t="shared" si="681"/>
        <v/>
      </c>
    </row>
    <row r="3311" spans="1:43" s="15" customFormat="1">
      <c r="A3311" s="39"/>
      <c r="B3311" s="40"/>
      <c r="C3311" s="40"/>
      <c r="D3311" s="57" t="str">
        <f t="shared" si="672"/>
        <v/>
      </c>
      <c r="E3311" s="39"/>
      <c r="F3311" s="40"/>
      <c r="G3311" s="40"/>
      <c r="H3311" s="46"/>
      <c r="I3311" s="57" t="str">
        <f t="shared" si="673"/>
        <v/>
      </c>
      <c r="J3311" s="46"/>
      <c r="K3311" s="46"/>
      <c r="L3311" s="41"/>
      <c r="M3311" s="39"/>
      <c r="N3311" s="39"/>
      <c r="O3311" s="39"/>
      <c r="P3311" s="57" t="str">
        <f t="shared" si="674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71"/>
        <v/>
      </c>
      <c r="Z3311" s="26" t="str">
        <f t="shared" si="669"/>
        <v/>
      </c>
      <c r="AA3311" s="39"/>
      <c r="AB3311" s="35" t="str">
        <f t="shared" si="670"/>
        <v/>
      </c>
      <c r="AC3311" s="42" t="str">
        <f t="shared" si="675"/>
        <v/>
      </c>
      <c r="AD3311" s="38"/>
      <c r="AE3311" s="43" t="str">
        <f t="shared" si="676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77"/>
        <v>0</v>
      </c>
      <c r="AJ3311" s="44">
        <f t="shared" si="678"/>
        <v>0</v>
      </c>
      <c r="AK3311" s="45" t="str">
        <f t="shared" si="679"/>
        <v/>
      </c>
      <c r="AL3311" s="41"/>
      <c r="AM3311" s="41"/>
      <c r="AN3311" s="41"/>
      <c r="AO3311" s="41"/>
      <c r="AP3311" s="45" t="str">
        <f t="shared" si="680"/>
        <v/>
      </c>
      <c r="AQ3311" s="45" t="str">
        <f t="shared" si="681"/>
        <v/>
      </c>
    </row>
    <row r="3312" spans="1:43" s="15" customFormat="1">
      <c r="A3312" s="39"/>
      <c r="B3312" s="40"/>
      <c r="C3312" s="40"/>
      <c r="D3312" s="57" t="str">
        <f t="shared" si="672"/>
        <v/>
      </c>
      <c r="E3312" s="39"/>
      <c r="F3312" s="40"/>
      <c r="G3312" s="40"/>
      <c r="H3312" s="46"/>
      <c r="I3312" s="57" t="str">
        <f t="shared" si="673"/>
        <v/>
      </c>
      <c r="J3312" s="46"/>
      <c r="K3312" s="46"/>
      <c r="L3312" s="41"/>
      <c r="M3312" s="39"/>
      <c r="N3312" s="39"/>
      <c r="O3312" s="39"/>
      <c r="P3312" s="57" t="str">
        <f t="shared" si="674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71"/>
        <v/>
      </c>
      <c r="Z3312" s="26" t="str">
        <f t="shared" si="669"/>
        <v/>
      </c>
      <c r="AA3312" s="39"/>
      <c r="AB3312" s="35" t="str">
        <f t="shared" si="670"/>
        <v/>
      </c>
      <c r="AC3312" s="42" t="str">
        <f t="shared" si="675"/>
        <v/>
      </c>
      <c r="AD3312" s="38"/>
      <c r="AE3312" s="43" t="str">
        <f t="shared" si="676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77"/>
        <v>0</v>
      </c>
      <c r="AJ3312" s="44">
        <f t="shared" si="678"/>
        <v>0</v>
      </c>
      <c r="AK3312" s="45" t="str">
        <f t="shared" si="679"/>
        <v/>
      </c>
      <c r="AL3312" s="41"/>
      <c r="AM3312" s="41"/>
      <c r="AN3312" s="41"/>
      <c r="AO3312" s="41"/>
      <c r="AP3312" s="45" t="str">
        <f t="shared" si="680"/>
        <v/>
      </c>
      <c r="AQ3312" s="45" t="str">
        <f t="shared" si="681"/>
        <v/>
      </c>
    </row>
    <row r="3313" spans="1:43" s="15" customFormat="1">
      <c r="A3313" s="39"/>
      <c r="B3313" s="40"/>
      <c r="C3313" s="40"/>
      <c r="D3313" s="57" t="str">
        <f t="shared" si="672"/>
        <v/>
      </c>
      <c r="E3313" s="39"/>
      <c r="F3313" s="40"/>
      <c r="G3313" s="40"/>
      <c r="H3313" s="46"/>
      <c r="I3313" s="57" t="str">
        <f t="shared" si="673"/>
        <v/>
      </c>
      <c r="J3313" s="46"/>
      <c r="K3313" s="46"/>
      <c r="L3313" s="41"/>
      <c r="M3313" s="39"/>
      <c r="N3313" s="39"/>
      <c r="O3313" s="39"/>
      <c r="P3313" s="57" t="str">
        <f t="shared" si="674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71"/>
        <v/>
      </c>
      <c r="Z3313" s="26" t="str">
        <f t="shared" si="669"/>
        <v/>
      </c>
      <c r="AA3313" s="39"/>
      <c r="AB3313" s="35" t="str">
        <f t="shared" si="670"/>
        <v/>
      </c>
      <c r="AC3313" s="42" t="str">
        <f t="shared" si="675"/>
        <v/>
      </c>
      <c r="AD3313" s="38"/>
      <c r="AE3313" s="43" t="str">
        <f t="shared" si="676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77"/>
        <v>0</v>
      </c>
      <c r="AJ3313" s="44">
        <f t="shared" si="678"/>
        <v>0</v>
      </c>
      <c r="AK3313" s="45" t="str">
        <f t="shared" si="679"/>
        <v/>
      </c>
      <c r="AL3313" s="41"/>
      <c r="AM3313" s="41"/>
      <c r="AN3313" s="41"/>
      <c r="AO3313" s="41"/>
      <c r="AP3313" s="45" t="str">
        <f t="shared" si="680"/>
        <v/>
      </c>
      <c r="AQ3313" s="45" t="str">
        <f t="shared" si="681"/>
        <v/>
      </c>
    </row>
    <row r="3314" spans="1:43" s="15" customFormat="1">
      <c r="A3314" s="39"/>
      <c r="B3314" s="40"/>
      <c r="C3314" s="40"/>
      <c r="D3314" s="57" t="str">
        <f t="shared" si="672"/>
        <v/>
      </c>
      <c r="E3314" s="39"/>
      <c r="F3314" s="40"/>
      <c r="G3314" s="40"/>
      <c r="H3314" s="46"/>
      <c r="I3314" s="57" t="str">
        <f t="shared" si="673"/>
        <v/>
      </c>
      <c r="J3314" s="46"/>
      <c r="K3314" s="46"/>
      <c r="L3314" s="41"/>
      <c r="M3314" s="39"/>
      <c r="N3314" s="39"/>
      <c r="O3314" s="39"/>
      <c r="P3314" s="57" t="str">
        <f t="shared" si="674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71"/>
        <v/>
      </c>
      <c r="Z3314" s="26" t="str">
        <f t="shared" si="669"/>
        <v/>
      </c>
      <c r="AA3314" s="39"/>
      <c r="AB3314" s="35" t="str">
        <f t="shared" si="670"/>
        <v/>
      </c>
      <c r="AC3314" s="42" t="str">
        <f t="shared" si="675"/>
        <v/>
      </c>
      <c r="AD3314" s="38"/>
      <c r="AE3314" s="43" t="str">
        <f t="shared" si="676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77"/>
        <v>0</v>
      </c>
      <c r="AJ3314" s="44">
        <f t="shared" si="678"/>
        <v>0</v>
      </c>
      <c r="AK3314" s="45" t="str">
        <f t="shared" si="679"/>
        <v/>
      </c>
      <c r="AL3314" s="41"/>
      <c r="AM3314" s="41"/>
      <c r="AN3314" s="41"/>
      <c r="AO3314" s="41"/>
      <c r="AP3314" s="45" t="str">
        <f t="shared" si="680"/>
        <v/>
      </c>
      <c r="AQ3314" s="45" t="str">
        <f t="shared" si="681"/>
        <v/>
      </c>
    </row>
    <row r="3315" spans="1:43" s="15" customFormat="1">
      <c r="A3315" s="39"/>
      <c r="B3315" s="40"/>
      <c r="C3315" s="40"/>
      <c r="D3315" s="57" t="str">
        <f t="shared" si="672"/>
        <v/>
      </c>
      <c r="E3315" s="39"/>
      <c r="F3315" s="40"/>
      <c r="G3315" s="40"/>
      <c r="H3315" s="46"/>
      <c r="I3315" s="57" t="str">
        <f t="shared" si="673"/>
        <v/>
      </c>
      <c r="J3315" s="46"/>
      <c r="K3315" s="46"/>
      <c r="L3315" s="41"/>
      <c r="M3315" s="39"/>
      <c r="N3315" s="39"/>
      <c r="O3315" s="39"/>
      <c r="P3315" s="57" t="str">
        <f t="shared" si="674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71"/>
        <v/>
      </c>
      <c r="Z3315" s="26" t="str">
        <f t="shared" si="669"/>
        <v/>
      </c>
      <c r="AA3315" s="39"/>
      <c r="AB3315" s="35" t="str">
        <f t="shared" si="670"/>
        <v/>
      </c>
      <c r="AC3315" s="42" t="str">
        <f t="shared" si="675"/>
        <v/>
      </c>
      <c r="AD3315" s="38"/>
      <c r="AE3315" s="43" t="str">
        <f t="shared" si="676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77"/>
        <v>0</v>
      </c>
      <c r="AJ3315" s="44">
        <f t="shared" si="678"/>
        <v>0</v>
      </c>
      <c r="AK3315" s="45" t="str">
        <f t="shared" si="679"/>
        <v/>
      </c>
      <c r="AL3315" s="41"/>
      <c r="AM3315" s="41"/>
      <c r="AN3315" s="41"/>
      <c r="AO3315" s="41"/>
      <c r="AP3315" s="45" t="str">
        <f t="shared" si="680"/>
        <v/>
      </c>
      <c r="AQ3315" s="45" t="str">
        <f t="shared" si="681"/>
        <v/>
      </c>
    </row>
    <row r="3316" spans="1:43" s="15" customFormat="1">
      <c r="A3316" s="39"/>
      <c r="B3316" s="40"/>
      <c r="C3316" s="40"/>
      <c r="D3316" s="57" t="str">
        <f t="shared" si="672"/>
        <v/>
      </c>
      <c r="E3316" s="39"/>
      <c r="F3316" s="40"/>
      <c r="G3316" s="40"/>
      <c r="H3316" s="46"/>
      <c r="I3316" s="57" t="str">
        <f t="shared" si="673"/>
        <v/>
      </c>
      <c r="J3316" s="46"/>
      <c r="K3316" s="46"/>
      <c r="L3316" s="41"/>
      <c r="M3316" s="39"/>
      <c r="N3316" s="39"/>
      <c r="O3316" s="39"/>
      <c r="P3316" s="57" t="str">
        <f t="shared" si="674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71"/>
        <v/>
      </c>
      <c r="Z3316" s="26" t="str">
        <f t="shared" si="669"/>
        <v/>
      </c>
      <c r="AA3316" s="39"/>
      <c r="AB3316" s="35" t="str">
        <f t="shared" si="670"/>
        <v/>
      </c>
      <c r="AC3316" s="42" t="str">
        <f t="shared" si="675"/>
        <v/>
      </c>
      <c r="AD3316" s="38"/>
      <c r="AE3316" s="43" t="str">
        <f t="shared" si="676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77"/>
        <v>0</v>
      </c>
      <c r="AJ3316" s="44">
        <f t="shared" si="678"/>
        <v>0</v>
      </c>
      <c r="AK3316" s="45" t="str">
        <f t="shared" si="679"/>
        <v/>
      </c>
      <c r="AL3316" s="41"/>
      <c r="AM3316" s="41"/>
      <c r="AN3316" s="41"/>
      <c r="AO3316" s="41"/>
      <c r="AP3316" s="45" t="str">
        <f t="shared" si="680"/>
        <v/>
      </c>
      <c r="AQ3316" s="45" t="str">
        <f t="shared" si="681"/>
        <v/>
      </c>
    </row>
    <row r="3317" spans="1:43" s="15" customFormat="1">
      <c r="A3317" s="39"/>
      <c r="B3317" s="40"/>
      <c r="C3317" s="40"/>
      <c r="D3317" s="57" t="str">
        <f t="shared" si="672"/>
        <v/>
      </c>
      <c r="E3317" s="39"/>
      <c r="F3317" s="40"/>
      <c r="G3317" s="40"/>
      <c r="H3317" s="46"/>
      <c r="I3317" s="57" t="str">
        <f t="shared" si="673"/>
        <v/>
      </c>
      <c r="J3317" s="46"/>
      <c r="K3317" s="46"/>
      <c r="L3317" s="41"/>
      <c r="M3317" s="39"/>
      <c r="N3317" s="39"/>
      <c r="O3317" s="39"/>
      <c r="P3317" s="57" t="str">
        <f t="shared" si="674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71"/>
        <v/>
      </c>
      <c r="Z3317" s="26" t="str">
        <f t="shared" si="669"/>
        <v/>
      </c>
      <c r="AA3317" s="39"/>
      <c r="AB3317" s="35" t="str">
        <f t="shared" si="670"/>
        <v/>
      </c>
      <c r="AC3317" s="42" t="str">
        <f t="shared" si="675"/>
        <v/>
      </c>
      <c r="AD3317" s="38"/>
      <c r="AE3317" s="43" t="str">
        <f t="shared" si="676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77"/>
        <v>0</v>
      </c>
      <c r="AJ3317" s="44">
        <f t="shared" si="678"/>
        <v>0</v>
      </c>
      <c r="AK3317" s="45" t="str">
        <f t="shared" si="679"/>
        <v/>
      </c>
      <c r="AL3317" s="41"/>
      <c r="AM3317" s="41"/>
      <c r="AN3317" s="41"/>
      <c r="AO3317" s="41"/>
      <c r="AP3317" s="45" t="str">
        <f t="shared" si="680"/>
        <v/>
      </c>
      <c r="AQ3317" s="45" t="str">
        <f t="shared" si="681"/>
        <v/>
      </c>
    </row>
    <row r="3318" spans="1:43" s="15" customFormat="1">
      <c r="A3318" s="39"/>
      <c r="B3318" s="40"/>
      <c r="C3318" s="40"/>
      <c r="D3318" s="57" t="str">
        <f t="shared" si="672"/>
        <v/>
      </c>
      <c r="E3318" s="39"/>
      <c r="F3318" s="40"/>
      <c r="G3318" s="40"/>
      <c r="H3318" s="46"/>
      <c r="I3318" s="57" t="str">
        <f t="shared" si="673"/>
        <v/>
      </c>
      <c r="J3318" s="46"/>
      <c r="K3318" s="46"/>
      <c r="L3318" s="41"/>
      <c r="M3318" s="39"/>
      <c r="N3318" s="39"/>
      <c r="O3318" s="39"/>
      <c r="P3318" s="57" t="str">
        <f t="shared" si="674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71"/>
        <v/>
      </c>
      <c r="Z3318" s="26" t="str">
        <f t="shared" si="669"/>
        <v/>
      </c>
      <c r="AA3318" s="39"/>
      <c r="AB3318" s="35" t="str">
        <f t="shared" si="670"/>
        <v/>
      </c>
      <c r="AC3318" s="42" t="str">
        <f t="shared" si="675"/>
        <v/>
      </c>
      <c r="AD3318" s="38"/>
      <c r="AE3318" s="43" t="str">
        <f t="shared" si="676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77"/>
        <v>0</v>
      </c>
      <c r="AJ3318" s="44">
        <f t="shared" si="678"/>
        <v>0</v>
      </c>
      <c r="AK3318" s="45" t="str">
        <f t="shared" si="679"/>
        <v/>
      </c>
      <c r="AL3318" s="41"/>
      <c r="AM3318" s="41"/>
      <c r="AN3318" s="41"/>
      <c r="AO3318" s="41"/>
      <c r="AP3318" s="45" t="str">
        <f t="shared" si="680"/>
        <v/>
      </c>
      <c r="AQ3318" s="45" t="str">
        <f t="shared" si="681"/>
        <v/>
      </c>
    </row>
    <row r="3319" spans="1:43" s="15" customFormat="1">
      <c r="A3319" s="39"/>
      <c r="B3319" s="40"/>
      <c r="C3319" s="40"/>
      <c r="D3319" s="57" t="str">
        <f t="shared" si="672"/>
        <v/>
      </c>
      <c r="E3319" s="39"/>
      <c r="F3319" s="40"/>
      <c r="G3319" s="40"/>
      <c r="H3319" s="46"/>
      <c r="I3319" s="57" t="str">
        <f t="shared" si="673"/>
        <v/>
      </c>
      <c r="J3319" s="46"/>
      <c r="K3319" s="46"/>
      <c r="L3319" s="41"/>
      <c r="M3319" s="39"/>
      <c r="N3319" s="39"/>
      <c r="O3319" s="39"/>
      <c r="P3319" s="57" t="str">
        <f t="shared" si="674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71"/>
        <v/>
      </c>
      <c r="Z3319" s="26" t="str">
        <f t="shared" si="669"/>
        <v/>
      </c>
      <c r="AA3319" s="39"/>
      <c r="AB3319" s="35" t="str">
        <f t="shared" si="670"/>
        <v/>
      </c>
      <c r="AC3319" s="42" t="str">
        <f t="shared" si="675"/>
        <v/>
      </c>
      <c r="AD3319" s="38"/>
      <c r="AE3319" s="43" t="str">
        <f t="shared" si="676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77"/>
        <v>0</v>
      </c>
      <c r="AJ3319" s="44">
        <f t="shared" si="678"/>
        <v>0</v>
      </c>
      <c r="AK3319" s="45" t="str">
        <f t="shared" si="679"/>
        <v/>
      </c>
      <c r="AL3319" s="41"/>
      <c r="AM3319" s="41"/>
      <c r="AN3319" s="41"/>
      <c r="AO3319" s="41"/>
      <c r="AP3319" s="45" t="str">
        <f t="shared" si="680"/>
        <v/>
      </c>
      <c r="AQ3319" s="45" t="str">
        <f t="shared" si="681"/>
        <v/>
      </c>
    </row>
    <row r="3320" spans="1:43" s="15" customFormat="1">
      <c r="A3320" s="39"/>
      <c r="B3320" s="40"/>
      <c r="C3320" s="40"/>
      <c r="D3320" s="57" t="str">
        <f t="shared" si="672"/>
        <v/>
      </c>
      <c r="E3320" s="39"/>
      <c r="F3320" s="40"/>
      <c r="G3320" s="40"/>
      <c r="H3320" s="46"/>
      <c r="I3320" s="57" t="str">
        <f t="shared" si="673"/>
        <v/>
      </c>
      <c r="J3320" s="46"/>
      <c r="K3320" s="46"/>
      <c r="L3320" s="41"/>
      <c r="M3320" s="39"/>
      <c r="N3320" s="39"/>
      <c r="O3320" s="39"/>
      <c r="P3320" s="57" t="str">
        <f t="shared" si="674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71"/>
        <v/>
      </c>
      <c r="Z3320" s="26" t="str">
        <f t="shared" si="669"/>
        <v/>
      </c>
      <c r="AA3320" s="39"/>
      <c r="AB3320" s="35" t="str">
        <f t="shared" si="670"/>
        <v/>
      </c>
      <c r="AC3320" s="42" t="str">
        <f t="shared" si="675"/>
        <v/>
      </c>
      <c r="AD3320" s="38"/>
      <c r="AE3320" s="43" t="str">
        <f t="shared" si="676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77"/>
        <v>0</v>
      </c>
      <c r="AJ3320" s="44">
        <f t="shared" si="678"/>
        <v>0</v>
      </c>
      <c r="AK3320" s="45" t="str">
        <f t="shared" si="679"/>
        <v/>
      </c>
      <c r="AL3320" s="41"/>
      <c r="AM3320" s="41"/>
      <c r="AN3320" s="41"/>
      <c r="AO3320" s="41"/>
      <c r="AP3320" s="45" t="str">
        <f t="shared" si="680"/>
        <v/>
      </c>
      <c r="AQ3320" s="45" t="str">
        <f t="shared" si="681"/>
        <v/>
      </c>
    </row>
    <row r="3321" spans="1:43" s="15" customFormat="1">
      <c r="A3321" s="39"/>
      <c r="B3321" s="40"/>
      <c r="C3321" s="40"/>
      <c r="D3321" s="57" t="str">
        <f t="shared" si="672"/>
        <v/>
      </c>
      <c r="E3321" s="39"/>
      <c r="F3321" s="40"/>
      <c r="G3321" s="40"/>
      <c r="H3321" s="46"/>
      <c r="I3321" s="57" t="str">
        <f t="shared" si="673"/>
        <v/>
      </c>
      <c r="J3321" s="46"/>
      <c r="K3321" s="46"/>
      <c r="L3321" s="41"/>
      <c r="M3321" s="39"/>
      <c r="N3321" s="39"/>
      <c r="O3321" s="39"/>
      <c r="P3321" s="57" t="str">
        <f t="shared" si="674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71"/>
        <v/>
      </c>
      <c r="Z3321" s="26" t="str">
        <f t="shared" si="669"/>
        <v/>
      </c>
      <c r="AA3321" s="39"/>
      <c r="AB3321" s="35" t="str">
        <f t="shared" si="670"/>
        <v/>
      </c>
      <c r="AC3321" s="42" t="str">
        <f t="shared" si="675"/>
        <v/>
      </c>
      <c r="AD3321" s="38"/>
      <c r="AE3321" s="43" t="str">
        <f t="shared" si="676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77"/>
        <v>0</v>
      </c>
      <c r="AJ3321" s="44">
        <f t="shared" si="678"/>
        <v>0</v>
      </c>
      <c r="AK3321" s="45" t="str">
        <f t="shared" si="679"/>
        <v/>
      </c>
      <c r="AL3321" s="41"/>
      <c r="AM3321" s="41"/>
      <c r="AN3321" s="41"/>
      <c r="AO3321" s="41"/>
      <c r="AP3321" s="45" t="str">
        <f t="shared" si="680"/>
        <v/>
      </c>
      <c r="AQ3321" s="45" t="str">
        <f t="shared" si="681"/>
        <v/>
      </c>
    </row>
    <row r="3322" spans="1:43" s="15" customFormat="1">
      <c r="A3322" s="39"/>
      <c r="B3322" s="40"/>
      <c r="C3322" s="40"/>
      <c r="D3322" s="57" t="str">
        <f t="shared" si="672"/>
        <v/>
      </c>
      <c r="E3322" s="39"/>
      <c r="F3322" s="40"/>
      <c r="G3322" s="40"/>
      <c r="H3322" s="46"/>
      <c r="I3322" s="57" t="str">
        <f t="shared" si="673"/>
        <v/>
      </c>
      <c r="J3322" s="46"/>
      <c r="K3322" s="46"/>
      <c r="L3322" s="41"/>
      <c r="M3322" s="39"/>
      <c r="N3322" s="39"/>
      <c r="O3322" s="39"/>
      <c r="P3322" s="57" t="str">
        <f t="shared" si="674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71"/>
        <v/>
      </c>
      <c r="Z3322" s="26" t="str">
        <f t="shared" si="669"/>
        <v/>
      </c>
      <c r="AA3322" s="39"/>
      <c r="AB3322" s="35" t="str">
        <f t="shared" si="670"/>
        <v/>
      </c>
      <c r="AC3322" s="42" t="str">
        <f t="shared" si="675"/>
        <v/>
      </c>
      <c r="AD3322" s="38"/>
      <c r="AE3322" s="43" t="str">
        <f t="shared" si="676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77"/>
        <v>0</v>
      </c>
      <c r="AJ3322" s="44">
        <f t="shared" si="678"/>
        <v>0</v>
      </c>
      <c r="AK3322" s="45" t="str">
        <f t="shared" si="679"/>
        <v/>
      </c>
      <c r="AL3322" s="41"/>
      <c r="AM3322" s="41"/>
      <c r="AN3322" s="41"/>
      <c r="AO3322" s="41"/>
      <c r="AP3322" s="45" t="str">
        <f t="shared" si="680"/>
        <v/>
      </c>
      <c r="AQ3322" s="45" t="str">
        <f t="shared" si="681"/>
        <v/>
      </c>
    </row>
    <row r="3323" spans="1:43" s="15" customFormat="1">
      <c r="A3323" s="39"/>
      <c r="B3323" s="40"/>
      <c r="C3323" s="40"/>
      <c r="D3323" s="57" t="str">
        <f t="shared" si="672"/>
        <v/>
      </c>
      <c r="E3323" s="39"/>
      <c r="F3323" s="40"/>
      <c r="G3323" s="40"/>
      <c r="H3323" s="46"/>
      <c r="I3323" s="57" t="str">
        <f t="shared" si="673"/>
        <v/>
      </c>
      <c r="J3323" s="46"/>
      <c r="K3323" s="46"/>
      <c r="L3323" s="41"/>
      <c r="M3323" s="39"/>
      <c r="N3323" s="39"/>
      <c r="O3323" s="39"/>
      <c r="P3323" s="57" t="str">
        <f t="shared" si="674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71"/>
        <v/>
      </c>
      <c r="Z3323" s="26" t="str">
        <f t="shared" si="669"/>
        <v/>
      </c>
      <c r="AA3323" s="39"/>
      <c r="AB3323" s="35" t="str">
        <f t="shared" si="670"/>
        <v/>
      </c>
      <c r="AC3323" s="42" t="str">
        <f t="shared" si="675"/>
        <v/>
      </c>
      <c r="AD3323" s="38"/>
      <c r="AE3323" s="43" t="str">
        <f t="shared" si="676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77"/>
        <v>0</v>
      </c>
      <c r="AJ3323" s="44">
        <f t="shared" si="678"/>
        <v>0</v>
      </c>
      <c r="AK3323" s="45" t="str">
        <f t="shared" si="679"/>
        <v/>
      </c>
      <c r="AL3323" s="41"/>
      <c r="AM3323" s="41"/>
      <c r="AN3323" s="41"/>
      <c r="AO3323" s="41"/>
      <c r="AP3323" s="45" t="str">
        <f t="shared" si="680"/>
        <v/>
      </c>
      <c r="AQ3323" s="45" t="str">
        <f t="shared" si="681"/>
        <v/>
      </c>
    </row>
    <row r="3324" spans="1:43" s="15" customFormat="1">
      <c r="A3324" s="39"/>
      <c r="B3324" s="40"/>
      <c r="C3324" s="40"/>
      <c r="D3324" s="57" t="str">
        <f t="shared" si="672"/>
        <v/>
      </c>
      <c r="E3324" s="39"/>
      <c r="F3324" s="40"/>
      <c r="G3324" s="40"/>
      <c r="H3324" s="46"/>
      <c r="I3324" s="57" t="str">
        <f t="shared" si="673"/>
        <v/>
      </c>
      <c r="J3324" s="46"/>
      <c r="K3324" s="46"/>
      <c r="L3324" s="41"/>
      <c r="M3324" s="39"/>
      <c r="N3324" s="39"/>
      <c r="O3324" s="39"/>
      <c r="P3324" s="57" t="str">
        <f t="shared" si="674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71"/>
        <v/>
      </c>
      <c r="Z3324" s="26" t="str">
        <f t="shared" si="669"/>
        <v/>
      </c>
      <c r="AA3324" s="39"/>
      <c r="AB3324" s="35" t="str">
        <f t="shared" si="670"/>
        <v/>
      </c>
      <c r="AC3324" s="42" t="str">
        <f t="shared" si="675"/>
        <v/>
      </c>
      <c r="AD3324" s="38"/>
      <c r="AE3324" s="43" t="str">
        <f t="shared" si="676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77"/>
        <v>0</v>
      </c>
      <c r="AJ3324" s="44">
        <f t="shared" si="678"/>
        <v>0</v>
      </c>
      <c r="AK3324" s="45" t="str">
        <f t="shared" si="679"/>
        <v/>
      </c>
      <c r="AL3324" s="41"/>
      <c r="AM3324" s="41"/>
      <c r="AN3324" s="41"/>
      <c r="AO3324" s="41"/>
      <c r="AP3324" s="45" t="str">
        <f t="shared" si="680"/>
        <v/>
      </c>
      <c r="AQ3324" s="45" t="str">
        <f t="shared" si="681"/>
        <v/>
      </c>
    </row>
    <row r="3325" spans="1:43" s="15" customFormat="1">
      <c r="A3325" s="39"/>
      <c r="B3325" s="40"/>
      <c r="C3325" s="40"/>
      <c r="D3325" s="57" t="str">
        <f t="shared" si="672"/>
        <v/>
      </c>
      <c r="E3325" s="39"/>
      <c r="F3325" s="40"/>
      <c r="G3325" s="40"/>
      <c r="H3325" s="46"/>
      <c r="I3325" s="57" t="str">
        <f t="shared" si="673"/>
        <v/>
      </c>
      <c r="J3325" s="46"/>
      <c r="K3325" s="46"/>
      <c r="L3325" s="41"/>
      <c r="M3325" s="39"/>
      <c r="N3325" s="39"/>
      <c r="O3325" s="39"/>
      <c r="P3325" s="57" t="str">
        <f t="shared" si="674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71"/>
        <v/>
      </c>
      <c r="Z3325" s="26" t="str">
        <f t="shared" si="669"/>
        <v/>
      </c>
      <c r="AA3325" s="39"/>
      <c r="AB3325" s="35" t="str">
        <f t="shared" si="670"/>
        <v/>
      </c>
      <c r="AC3325" s="42" t="str">
        <f t="shared" si="675"/>
        <v/>
      </c>
      <c r="AD3325" s="38"/>
      <c r="AE3325" s="43" t="str">
        <f t="shared" si="676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77"/>
        <v>0</v>
      </c>
      <c r="AJ3325" s="44">
        <f t="shared" si="678"/>
        <v>0</v>
      </c>
      <c r="AK3325" s="45" t="str">
        <f t="shared" si="679"/>
        <v/>
      </c>
      <c r="AL3325" s="41"/>
      <c r="AM3325" s="41"/>
      <c r="AN3325" s="41"/>
      <c r="AO3325" s="41"/>
      <c r="AP3325" s="45" t="str">
        <f t="shared" si="680"/>
        <v/>
      </c>
      <c r="AQ3325" s="45" t="str">
        <f t="shared" si="681"/>
        <v/>
      </c>
    </row>
    <row r="3326" spans="1:43" s="15" customFormat="1">
      <c r="A3326" s="39"/>
      <c r="B3326" s="40"/>
      <c r="C3326" s="40"/>
      <c r="D3326" s="57" t="str">
        <f t="shared" si="672"/>
        <v/>
      </c>
      <c r="E3326" s="39"/>
      <c r="F3326" s="40"/>
      <c r="G3326" s="40"/>
      <c r="H3326" s="46"/>
      <c r="I3326" s="57" t="str">
        <f t="shared" si="673"/>
        <v/>
      </c>
      <c r="J3326" s="46"/>
      <c r="K3326" s="46"/>
      <c r="L3326" s="41"/>
      <c r="M3326" s="39"/>
      <c r="N3326" s="39"/>
      <c r="O3326" s="39"/>
      <c r="P3326" s="57" t="str">
        <f t="shared" si="674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71"/>
        <v/>
      </c>
      <c r="Z3326" s="26" t="str">
        <f t="shared" si="669"/>
        <v/>
      </c>
      <c r="AA3326" s="39"/>
      <c r="AB3326" s="35" t="str">
        <f t="shared" si="670"/>
        <v/>
      </c>
      <c r="AC3326" s="42" t="str">
        <f t="shared" si="675"/>
        <v/>
      </c>
      <c r="AD3326" s="38"/>
      <c r="AE3326" s="43" t="str">
        <f t="shared" si="676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77"/>
        <v>0</v>
      </c>
      <c r="AJ3326" s="44">
        <f t="shared" si="678"/>
        <v>0</v>
      </c>
      <c r="AK3326" s="45" t="str">
        <f t="shared" si="679"/>
        <v/>
      </c>
      <c r="AL3326" s="41"/>
      <c r="AM3326" s="41"/>
      <c r="AN3326" s="41"/>
      <c r="AO3326" s="41"/>
      <c r="AP3326" s="45" t="str">
        <f t="shared" si="680"/>
        <v/>
      </c>
      <c r="AQ3326" s="45" t="str">
        <f t="shared" si="681"/>
        <v/>
      </c>
    </row>
    <row r="3327" spans="1:43" s="15" customFormat="1">
      <c r="A3327" s="39"/>
      <c r="B3327" s="40"/>
      <c r="C3327" s="40"/>
      <c r="D3327" s="57" t="str">
        <f t="shared" si="672"/>
        <v/>
      </c>
      <c r="E3327" s="39"/>
      <c r="F3327" s="40"/>
      <c r="G3327" s="40"/>
      <c r="H3327" s="46"/>
      <c r="I3327" s="57" t="str">
        <f t="shared" si="673"/>
        <v/>
      </c>
      <c r="J3327" s="46"/>
      <c r="K3327" s="46"/>
      <c r="L3327" s="41"/>
      <c r="M3327" s="39"/>
      <c r="N3327" s="39"/>
      <c r="O3327" s="39"/>
      <c r="P3327" s="57" t="str">
        <f t="shared" si="674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71"/>
        <v/>
      </c>
      <c r="Z3327" s="26" t="str">
        <f t="shared" si="669"/>
        <v/>
      </c>
      <c r="AA3327" s="39"/>
      <c r="AB3327" s="35" t="str">
        <f t="shared" si="670"/>
        <v/>
      </c>
      <c r="AC3327" s="42" t="str">
        <f t="shared" si="675"/>
        <v/>
      </c>
      <c r="AD3327" s="38"/>
      <c r="AE3327" s="43" t="str">
        <f t="shared" si="676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77"/>
        <v>0</v>
      </c>
      <c r="AJ3327" s="44">
        <f t="shared" si="678"/>
        <v>0</v>
      </c>
      <c r="AK3327" s="45" t="str">
        <f t="shared" si="679"/>
        <v/>
      </c>
      <c r="AL3327" s="41"/>
      <c r="AM3327" s="41"/>
      <c r="AN3327" s="41"/>
      <c r="AO3327" s="41"/>
      <c r="AP3327" s="45" t="str">
        <f t="shared" si="680"/>
        <v/>
      </c>
      <c r="AQ3327" s="45" t="str">
        <f t="shared" si="681"/>
        <v/>
      </c>
    </row>
    <row r="3328" spans="1:43" s="15" customFormat="1">
      <c r="A3328" s="39"/>
      <c r="B3328" s="40"/>
      <c r="C3328" s="40"/>
      <c r="D3328" s="57" t="str">
        <f t="shared" si="672"/>
        <v/>
      </c>
      <c r="E3328" s="39"/>
      <c r="F3328" s="40"/>
      <c r="G3328" s="40"/>
      <c r="H3328" s="46"/>
      <c r="I3328" s="57" t="str">
        <f t="shared" si="673"/>
        <v/>
      </c>
      <c r="J3328" s="46"/>
      <c r="K3328" s="46"/>
      <c r="L3328" s="41"/>
      <c r="M3328" s="39"/>
      <c r="N3328" s="39"/>
      <c r="O3328" s="39"/>
      <c r="P3328" s="57" t="str">
        <f t="shared" si="674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71"/>
        <v/>
      </c>
      <c r="Z3328" s="26" t="str">
        <f t="shared" si="669"/>
        <v/>
      </c>
      <c r="AA3328" s="39"/>
      <c r="AB3328" s="35" t="str">
        <f t="shared" si="670"/>
        <v/>
      </c>
      <c r="AC3328" s="42" t="str">
        <f t="shared" si="675"/>
        <v/>
      </c>
      <c r="AD3328" s="38"/>
      <c r="AE3328" s="43" t="str">
        <f t="shared" si="676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77"/>
        <v>0</v>
      </c>
      <c r="AJ3328" s="44">
        <f t="shared" si="678"/>
        <v>0</v>
      </c>
      <c r="AK3328" s="45" t="str">
        <f t="shared" si="679"/>
        <v/>
      </c>
      <c r="AL3328" s="41"/>
      <c r="AM3328" s="41"/>
      <c r="AN3328" s="41"/>
      <c r="AO3328" s="41"/>
      <c r="AP3328" s="45" t="str">
        <f t="shared" si="680"/>
        <v/>
      </c>
      <c r="AQ3328" s="45" t="str">
        <f t="shared" si="681"/>
        <v/>
      </c>
    </row>
    <row r="3329" spans="1:43" s="15" customFormat="1">
      <c r="A3329" s="39"/>
      <c r="B3329" s="40"/>
      <c r="C3329" s="40"/>
      <c r="D3329" s="57" t="str">
        <f t="shared" si="672"/>
        <v/>
      </c>
      <c r="E3329" s="39"/>
      <c r="F3329" s="40"/>
      <c r="G3329" s="40"/>
      <c r="H3329" s="46"/>
      <c r="I3329" s="57" t="str">
        <f t="shared" si="673"/>
        <v/>
      </c>
      <c r="J3329" s="46"/>
      <c r="K3329" s="46"/>
      <c r="L3329" s="41"/>
      <c r="M3329" s="39"/>
      <c r="N3329" s="39"/>
      <c r="O3329" s="39"/>
      <c r="P3329" s="57" t="str">
        <f t="shared" si="674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71"/>
        <v/>
      </c>
      <c r="Z3329" s="26" t="str">
        <f t="shared" si="669"/>
        <v/>
      </c>
      <c r="AA3329" s="39"/>
      <c r="AB3329" s="35" t="str">
        <f t="shared" si="670"/>
        <v/>
      </c>
      <c r="AC3329" s="42" t="str">
        <f t="shared" si="675"/>
        <v/>
      </c>
      <c r="AD3329" s="38"/>
      <c r="AE3329" s="43" t="str">
        <f t="shared" si="676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77"/>
        <v>0</v>
      </c>
      <c r="AJ3329" s="44">
        <f t="shared" si="678"/>
        <v>0</v>
      </c>
      <c r="AK3329" s="45" t="str">
        <f t="shared" si="679"/>
        <v/>
      </c>
      <c r="AL3329" s="41"/>
      <c r="AM3329" s="41"/>
      <c r="AN3329" s="41"/>
      <c r="AO3329" s="41"/>
      <c r="AP3329" s="45" t="str">
        <f t="shared" si="680"/>
        <v/>
      </c>
      <c r="AQ3329" s="45" t="str">
        <f t="shared" si="681"/>
        <v/>
      </c>
    </row>
    <row r="3330" spans="1:43" s="15" customFormat="1">
      <c r="A3330" s="39"/>
      <c r="B3330" s="40"/>
      <c r="C3330" s="40"/>
      <c r="D3330" s="57" t="str">
        <f t="shared" si="672"/>
        <v/>
      </c>
      <c r="E3330" s="39"/>
      <c r="F3330" s="40"/>
      <c r="G3330" s="40"/>
      <c r="H3330" s="46"/>
      <c r="I3330" s="57" t="str">
        <f t="shared" si="673"/>
        <v/>
      </c>
      <c r="J3330" s="46"/>
      <c r="K3330" s="46"/>
      <c r="L3330" s="41"/>
      <c r="M3330" s="39"/>
      <c r="N3330" s="39"/>
      <c r="O3330" s="39"/>
      <c r="P3330" s="57" t="str">
        <f t="shared" si="674"/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71"/>
        <v/>
      </c>
      <c r="Z3330" s="26" t="str">
        <f t="shared" si="669"/>
        <v/>
      </c>
      <c r="AA3330" s="39"/>
      <c r="AB3330" s="35" t="str">
        <f t="shared" si="670"/>
        <v/>
      </c>
      <c r="AC3330" s="42" t="str">
        <f t="shared" si="675"/>
        <v/>
      </c>
      <c r="AD3330" s="38"/>
      <c r="AE3330" s="43" t="str">
        <f t="shared" si="676"/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si="677"/>
        <v>0</v>
      </c>
      <c r="AJ3330" s="44">
        <f t="shared" si="678"/>
        <v>0</v>
      </c>
      <c r="AK3330" s="45" t="str">
        <f t="shared" si="679"/>
        <v/>
      </c>
      <c r="AL3330" s="41"/>
      <c r="AM3330" s="41"/>
      <c r="AN3330" s="41"/>
      <c r="AO3330" s="41"/>
      <c r="AP3330" s="45" t="str">
        <f t="shared" si="680"/>
        <v/>
      </c>
      <c r="AQ3330" s="45" t="str">
        <f t="shared" si="681"/>
        <v/>
      </c>
    </row>
    <row r="3331" spans="1:43" s="15" customFormat="1">
      <c r="A3331" s="39"/>
      <c r="B3331" s="40"/>
      <c r="C3331" s="40"/>
      <c r="D3331" s="57" t="str">
        <f t="shared" si="672"/>
        <v/>
      </c>
      <c r="E3331" s="39"/>
      <c r="F3331" s="40"/>
      <c r="G3331" s="40"/>
      <c r="H3331" s="46"/>
      <c r="I3331" s="57" t="str">
        <f t="shared" si="673"/>
        <v/>
      </c>
      <c r="J3331" s="46"/>
      <c r="K3331" s="46"/>
      <c r="L3331" s="41"/>
      <c r="M3331" s="39"/>
      <c r="N3331" s="39"/>
      <c r="O3331" s="39"/>
      <c r="P3331" s="57" t="str">
        <f t="shared" si="674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71"/>
        <v/>
      </c>
      <c r="Z3331" s="26" t="str">
        <f t="shared" si="669"/>
        <v/>
      </c>
      <c r="AA3331" s="39"/>
      <c r="AB3331" s="35" t="str">
        <f t="shared" si="670"/>
        <v/>
      </c>
      <c r="AC3331" s="42" t="str">
        <f t="shared" si="675"/>
        <v/>
      </c>
      <c r="AD3331" s="38"/>
      <c r="AE3331" s="43" t="str">
        <f t="shared" si="676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7"/>
        <v>0</v>
      </c>
      <c r="AJ3331" s="44">
        <f t="shared" si="678"/>
        <v>0</v>
      </c>
      <c r="AK3331" s="45" t="str">
        <f t="shared" si="679"/>
        <v/>
      </c>
      <c r="AL3331" s="41"/>
      <c r="AM3331" s="41"/>
      <c r="AN3331" s="41"/>
      <c r="AO3331" s="41"/>
      <c r="AP3331" s="45" t="str">
        <f t="shared" si="680"/>
        <v/>
      </c>
      <c r="AQ3331" s="45" t="str">
        <f t="shared" si="681"/>
        <v/>
      </c>
    </row>
    <row r="3332" spans="1:43" s="15" customFormat="1">
      <c r="A3332" s="39"/>
      <c r="B3332" s="40"/>
      <c r="C3332" s="40"/>
      <c r="D3332" s="57" t="str">
        <f t="shared" si="672"/>
        <v/>
      </c>
      <c r="E3332" s="39"/>
      <c r="F3332" s="40"/>
      <c r="G3332" s="40"/>
      <c r="H3332" s="46"/>
      <c r="I3332" s="57" t="str">
        <f t="shared" si="673"/>
        <v/>
      </c>
      <c r="J3332" s="46"/>
      <c r="K3332" s="46"/>
      <c r="L3332" s="41"/>
      <c r="M3332" s="39"/>
      <c r="N3332" s="39"/>
      <c r="O3332" s="39"/>
      <c r="P3332" s="57" t="str">
        <f t="shared" si="674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71"/>
        <v/>
      </c>
      <c r="Z3332" s="26" t="str">
        <f t="shared" si="669"/>
        <v/>
      </c>
      <c r="AA3332" s="39"/>
      <c r="AB3332" s="35" t="str">
        <f t="shared" si="670"/>
        <v/>
      </c>
      <c r="AC3332" s="42" t="str">
        <f t="shared" si="675"/>
        <v/>
      </c>
      <c r="AD3332" s="38"/>
      <c r="AE3332" s="43" t="str">
        <f t="shared" si="676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7"/>
        <v>0</v>
      </c>
      <c r="AJ3332" s="44">
        <f t="shared" si="678"/>
        <v>0</v>
      </c>
      <c r="AK3332" s="45" t="str">
        <f t="shared" si="679"/>
        <v/>
      </c>
      <c r="AL3332" s="41"/>
      <c r="AM3332" s="41"/>
      <c r="AN3332" s="41"/>
      <c r="AO3332" s="41"/>
      <c r="AP3332" s="45" t="str">
        <f t="shared" si="680"/>
        <v/>
      </c>
      <c r="AQ3332" s="45" t="str">
        <f t="shared" si="681"/>
        <v/>
      </c>
    </row>
    <row r="3333" spans="1:43" s="15" customFormat="1">
      <c r="A3333" s="39"/>
      <c r="B3333" s="40"/>
      <c r="C3333" s="40"/>
      <c r="D3333" s="57" t="str">
        <f t="shared" si="672"/>
        <v/>
      </c>
      <c r="E3333" s="39"/>
      <c r="F3333" s="40"/>
      <c r="G3333" s="40"/>
      <c r="H3333" s="46"/>
      <c r="I3333" s="57" t="str">
        <f t="shared" si="673"/>
        <v/>
      </c>
      <c r="J3333" s="46"/>
      <c r="K3333" s="46"/>
      <c r="L3333" s="41"/>
      <c r="M3333" s="39"/>
      <c r="N3333" s="39"/>
      <c r="O3333" s="39"/>
      <c r="P3333" s="57" t="str">
        <f t="shared" si="674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71"/>
        <v/>
      </c>
      <c r="Z3333" s="26" t="str">
        <f t="shared" si="669"/>
        <v/>
      </c>
      <c r="AA3333" s="39"/>
      <c r="AB3333" s="35" t="str">
        <f t="shared" si="670"/>
        <v/>
      </c>
      <c r="AC3333" s="42" t="str">
        <f t="shared" si="675"/>
        <v/>
      </c>
      <c r="AD3333" s="38"/>
      <c r="AE3333" s="43" t="str">
        <f t="shared" si="676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7"/>
        <v>0</v>
      </c>
      <c r="AJ3333" s="44">
        <f t="shared" si="678"/>
        <v>0</v>
      </c>
      <c r="AK3333" s="45" t="str">
        <f t="shared" si="679"/>
        <v/>
      </c>
      <c r="AL3333" s="41"/>
      <c r="AM3333" s="41"/>
      <c r="AN3333" s="41"/>
      <c r="AO3333" s="41"/>
      <c r="AP3333" s="45" t="str">
        <f t="shared" si="680"/>
        <v/>
      </c>
      <c r="AQ3333" s="45" t="str">
        <f t="shared" si="681"/>
        <v/>
      </c>
    </row>
    <row r="3334" spans="1:43" s="15" customFormat="1">
      <c r="A3334" s="39"/>
      <c r="B3334" s="40"/>
      <c r="C3334" s="40"/>
      <c r="D3334" s="57" t="str">
        <f t="shared" si="672"/>
        <v/>
      </c>
      <c r="E3334" s="39"/>
      <c r="F3334" s="40"/>
      <c r="G3334" s="40"/>
      <c r="H3334" s="46"/>
      <c r="I3334" s="57" t="str">
        <f t="shared" si="673"/>
        <v/>
      </c>
      <c r="J3334" s="46"/>
      <c r="K3334" s="46"/>
      <c r="L3334" s="41"/>
      <c r="M3334" s="39"/>
      <c r="N3334" s="39"/>
      <c r="O3334" s="39"/>
      <c r="P3334" s="57" t="str">
        <f t="shared" si="674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71"/>
        <v/>
      </c>
      <c r="Z3334" s="26" t="str">
        <f t="shared" ref="Z3334:Z3397" si="682">IF(X3334="","",X3334*MAX(O3334,N3334))</f>
        <v/>
      </c>
      <c r="AA3334" s="39"/>
      <c r="AB3334" s="35" t="str">
        <f t="shared" si="670"/>
        <v/>
      </c>
      <c r="AC3334" s="42" t="str">
        <f t="shared" si="675"/>
        <v/>
      </c>
      <c r="AD3334" s="38"/>
      <c r="AE3334" s="43" t="str">
        <f t="shared" si="676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7"/>
        <v>0</v>
      </c>
      <c r="AJ3334" s="44">
        <f t="shared" si="678"/>
        <v>0</v>
      </c>
      <c r="AK3334" s="45" t="str">
        <f t="shared" si="679"/>
        <v/>
      </c>
      <c r="AL3334" s="41"/>
      <c r="AM3334" s="41"/>
      <c r="AN3334" s="41"/>
      <c r="AO3334" s="41"/>
      <c r="AP3334" s="45" t="str">
        <f t="shared" si="680"/>
        <v/>
      </c>
      <c r="AQ3334" s="45" t="str">
        <f t="shared" si="681"/>
        <v/>
      </c>
    </row>
    <row r="3335" spans="1:43" s="15" customFormat="1">
      <c r="A3335" s="39"/>
      <c r="B3335" s="40"/>
      <c r="C3335" s="40"/>
      <c r="D3335" s="57" t="str">
        <f t="shared" si="672"/>
        <v/>
      </c>
      <c r="E3335" s="39"/>
      <c r="F3335" s="40"/>
      <c r="G3335" s="40"/>
      <c r="H3335" s="46"/>
      <c r="I3335" s="57" t="str">
        <f t="shared" si="673"/>
        <v/>
      </c>
      <c r="J3335" s="46"/>
      <c r="K3335" s="46"/>
      <c r="L3335" s="41"/>
      <c r="M3335" s="39"/>
      <c r="N3335" s="39"/>
      <c r="O3335" s="39"/>
      <c r="P3335" s="57" t="str">
        <f t="shared" si="674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71"/>
        <v/>
      </c>
      <c r="Z3335" s="26" t="str">
        <f t="shared" si="682"/>
        <v/>
      </c>
      <c r="AA3335" s="39"/>
      <c r="AB3335" s="35" t="str">
        <f t="shared" si="670"/>
        <v/>
      </c>
      <c r="AC3335" s="42" t="str">
        <f t="shared" si="675"/>
        <v/>
      </c>
      <c r="AD3335" s="38"/>
      <c r="AE3335" s="43" t="str">
        <f t="shared" si="676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7"/>
        <v>0</v>
      </c>
      <c r="AJ3335" s="44">
        <f t="shared" si="678"/>
        <v>0</v>
      </c>
      <c r="AK3335" s="45" t="str">
        <f t="shared" si="679"/>
        <v/>
      </c>
      <c r="AL3335" s="41"/>
      <c r="AM3335" s="41"/>
      <c r="AN3335" s="41"/>
      <c r="AO3335" s="41"/>
      <c r="AP3335" s="45" t="str">
        <f t="shared" si="680"/>
        <v/>
      </c>
      <c r="AQ3335" s="45" t="str">
        <f t="shared" si="681"/>
        <v/>
      </c>
    </row>
    <row r="3336" spans="1:43" s="15" customFormat="1">
      <c r="A3336" s="39"/>
      <c r="B3336" s="40"/>
      <c r="C3336" s="40"/>
      <c r="D3336" s="57" t="str">
        <f t="shared" si="672"/>
        <v/>
      </c>
      <c r="E3336" s="39"/>
      <c r="F3336" s="40"/>
      <c r="G3336" s="40"/>
      <c r="H3336" s="46"/>
      <c r="I3336" s="57" t="str">
        <f t="shared" si="673"/>
        <v/>
      </c>
      <c r="J3336" s="46"/>
      <c r="K3336" s="46"/>
      <c r="L3336" s="41"/>
      <c r="M3336" s="39"/>
      <c r="N3336" s="39"/>
      <c r="O3336" s="39"/>
      <c r="P3336" s="57" t="str">
        <f t="shared" si="674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71"/>
        <v/>
      </c>
      <c r="Z3336" s="26" t="str">
        <f t="shared" si="682"/>
        <v/>
      </c>
      <c r="AA3336" s="39"/>
      <c r="AB3336" s="35" t="str">
        <f t="shared" si="670"/>
        <v/>
      </c>
      <c r="AC3336" s="42" t="str">
        <f t="shared" si="675"/>
        <v/>
      </c>
      <c r="AD3336" s="38"/>
      <c r="AE3336" s="43" t="str">
        <f t="shared" si="676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7"/>
        <v>0</v>
      </c>
      <c r="AJ3336" s="44">
        <f t="shared" si="678"/>
        <v>0</v>
      </c>
      <c r="AK3336" s="45" t="str">
        <f t="shared" si="679"/>
        <v/>
      </c>
      <c r="AL3336" s="41"/>
      <c r="AM3336" s="41"/>
      <c r="AN3336" s="41"/>
      <c r="AO3336" s="41"/>
      <c r="AP3336" s="45" t="str">
        <f t="shared" si="680"/>
        <v/>
      </c>
      <c r="AQ3336" s="45" t="str">
        <f t="shared" si="681"/>
        <v/>
      </c>
    </row>
    <row r="3337" spans="1:43" s="15" customFormat="1">
      <c r="A3337" s="39"/>
      <c r="B3337" s="40"/>
      <c r="C3337" s="40"/>
      <c r="D3337" s="57" t="str">
        <f t="shared" si="672"/>
        <v/>
      </c>
      <c r="E3337" s="39"/>
      <c r="F3337" s="40"/>
      <c r="G3337" s="40"/>
      <c r="H3337" s="46"/>
      <c r="I3337" s="57" t="str">
        <f t="shared" si="673"/>
        <v/>
      </c>
      <c r="J3337" s="46"/>
      <c r="K3337" s="46"/>
      <c r="L3337" s="41"/>
      <c r="M3337" s="39"/>
      <c r="N3337" s="39"/>
      <c r="O3337" s="39"/>
      <c r="P3337" s="57" t="str">
        <f t="shared" si="674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71"/>
        <v/>
      </c>
      <c r="Z3337" s="26" t="str">
        <f t="shared" si="682"/>
        <v/>
      </c>
      <c r="AA3337" s="39"/>
      <c r="AB3337" s="35" t="str">
        <f t="shared" si="670"/>
        <v/>
      </c>
      <c r="AC3337" s="42" t="str">
        <f t="shared" si="675"/>
        <v/>
      </c>
      <c r="AD3337" s="38"/>
      <c r="AE3337" s="43" t="str">
        <f t="shared" si="676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7"/>
        <v>0</v>
      </c>
      <c r="AJ3337" s="44">
        <f t="shared" si="678"/>
        <v>0</v>
      </c>
      <c r="AK3337" s="45" t="str">
        <f t="shared" si="679"/>
        <v/>
      </c>
      <c r="AL3337" s="41"/>
      <c r="AM3337" s="41"/>
      <c r="AN3337" s="41"/>
      <c r="AO3337" s="41"/>
      <c r="AP3337" s="45" t="str">
        <f t="shared" si="680"/>
        <v/>
      </c>
      <c r="AQ3337" s="45" t="str">
        <f t="shared" si="681"/>
        <v/>
      </c>
    </row>
    <row r="3338" spans="1:43" s="15" customFormat="1">
      <c r="A3338" s="39"/>
      <c r="B3338" s="40"/>
      <c r="C3338" s="40"/>
      <c r="D3338" s="57" t="str">
        <f t="shared" si="672"/>
        <v/>
      </c>
      <c r="E3338" s="39"/>
      <c r="F3338" s="40"/>
      <c r="G3338" s="40"/>
      <c r="H3338" s="46"/>
      <c r="I3338" s="57" t="str">
        <f t="shared" si="673"/>
        <v/>
      </c>
      <c r="J3338" s="46"/>
      <c r="K3338" s="46"/>
      <c r="L3338" s="41"/>
      <c r="M3338" s="39"/>
      <c r="N3338" s="39"/>
      <c r="O3338" s="39"/>
      <c r="P3338" s="57" t="str">
        <f t="shared" si="674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71"/>
        <v/>
      </c>
      <c r="Z3338" s="26" t="str">
        <f t="shared" si="682"/>
        <v/>
      </c>
      <c r="AA3338" s="39"/>
      <c r="AB3338" s="35" t="str">
        <f t="shared" si="670"/>
        <v/>
      </c>
      <c r="AC3338" s="42" t="str">
        <f t="shared" si="675"/>
        <v/>
      </c>
      <c r="AD3338" s="38"/>
      <c r="AE3338" s="43" t="str">
        <f t="shared" si="676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7"/>
        <v>0</v>
      </c>
      <c r="AJ3338" s="44">
        <f t="shared" si="678"/>
        <v>0</v>
      </c>
      <c r="AK3338" s="45" t="str">
        <f t="shared" si="679"/>
        <v/>
      </c>
      <c r="AL3338" s="41"/>
      <c r="AM3338" s="41"/>
      <c r="AN3338" s="41"/>
      <c r="AO3338" s="41"/>
      <c r="AP3338" s="45" t="str">
        <f t="shared" si="680"/>
        <v/>
      </c>
      <c r="AQ3338" s="45" t="str">
        <f t="shared" si="681"/>
        <v/>
      </c>
    </row>
    <row r="3339" spans="1:43" s="15" customFormat="1">
      <c r="A3339" s="39"/>
      <c r="B3339" s="40"/>
      <c r="C3339" s="40"/>
      <c r="D3339" s="57" t="str">
        <f t="shared" si="672"/>
        <v/>
      </c>
      <c r="E3339" s="39"/>
      <c r="F3339" s="40"/>
      <c r="G3339" s="40"/>
      <c r="H3339" s="46"/>
      <c r="I3339" s="57" t="str">
        <f t="shared" si="673"/>
        <v/>
      </c>
      <c r="J3339" s="46"/>
      <c r="K3339" s="46"/>
      <c r="L3339" s="41"/>
      <c r="M3339" s="39"/>
      <c r="N3339" s="39"/>
      <c r="O3339" s="39"/>
      <c r="P3339" s="57" t="str">
        <f t="shared" si="674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71"/>
        <v/>
      </c>
      <c r="Z3339" s="26" t="str">
        <f t="shared" si="682"/>
        <v/>
      </c>
      <c r="AA3339" s="39"/>
      <c r="AB3339" s="35" t="str">
        <f t="shared" si="670"/>
        <v/>
      </c>
      <c r="AC3339" s="42" t="str">
        <f t="shared" si="675"/>
        <v/>
      </c>
      <c r="AD3339" s="38"/>
      <c r="AE3339" s="43" t="str">
        <f t="shared" si="676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7"/>
        <v>0</v>
      </c>
      <c r="AJ3339" s="44">
        <f t="shared" si="678"/>
        <v>0</v>
      </c>
      <c r="AK3339" s="45" t="str">
        <f t="shared" si="679"/>
        <v/>
      </c>
      <c r="AL3339" s="41"/>
      <c r="AM3339" s="41"/>
      <c r="AN3339" s="41"/>
      <c r="AO3339" s="41"/>
      <c r="AP3339" s="45" t="str">
        <f t="shared" si="680"/>
        <v/>
      </c>
      <c r="AQ3339" s="45" t="str">
        <f t="shared" si="681"/>
        <v/>
      </c>
    </row>
    <row r="3340" spans="1:43" s="15" customFormat="1">
      <c r="A3340" s="39"/>
      <c r="B3340" s="40"/>
      <c r="C3340" s="40"/>
      <c r="D3340" s="57" t="str">
        <f t="shared" si="672"/>
        <v/>
      </c>
      <c r="E3340" s="39"/>
      <c r="F3340" s="40"/>
      <c r="G3340" s="40"/>
      <c r="H3340" s="46"/>
      <c r="I3340" s="57" t="str">
        <f t="shared" si="673"/>
        <v/>
      </c>
      <c r="J3340" s="46"/>
      <c r="K3340" s="46"/>
      <c r="L3340" s="41"/>
      <c r="M3340" s="39"/>
      <c r="N3340" s="39"/>
      <c r="O3340" s="39"/>
      <c r="P3340" s="57" t="str">
        <f t="shared" si="674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71"/>
        <v/>
      </c>
      <c r="Z3340" s="26" t="str">
        <f t="shared" si="682"/>
        <v/>
      </c>
      <c r="AA3340" s="39"/>
      <c r="AB3340" s="35" t="str">
        <f t="shared" si="670"/>
        <v/>
      </c>
      <c r="AC3340" s="42" t="str">
        <f t="shared" si="675"/>
        <v/>
      </c>
      <c r="AD3340" s="38"/>
      <c r="AE3340" s="43" t="str">
        <f t="shared" si="676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7"/>
        <v>0</v>
      </c>
      <c r="AJ3340" s="44">
        <f t="shared" si="678"/>
        <v>0</v>
      </c>
      <c r="AK3340" s="45" t="str">
        <f t="shared" si="679"/>
        <v/>
      </c>
      <c r="AL3340" s="41"/>
      <c r="AM3340" s="41"/>
      <c r="AN3340" s="41"/>
      <c r="AO3340" s="41"/>
      <c r="AP3340" s="45" t="str">
        <f t="shared" si="680"/>
        <v/>
      </c>
      <c r="AQ3340" s="45" t="str">
        <f t="shared" si="681"/>
        <v/>
      </c>
    </row>
    <row r="3341" spans="1:43" s="15" customFormat="1">
      <c r="A3341" s="39"/>
      <c r="B3341" s="40"/>
      <c r="C3341" s="40"/>
      <c r="D3341" s="57" t="str">
        <f t="shared" si="672"/>
        <v/>
      </c>
      <c r="E3341" s="39"/>
      <c r="F3341" s="40"/>
      <c r="G3341" s="40"/>
      <c r="H3341" s="46"/>
      <c r="I3341" s="57" t="str">
        <f t="shared" si="673"/>
        <v/>
      </c>
      <c r="J3341" s="46"/>
      <c r="K3341" s="46"/>
      <c r="L3341" s="41"/>
      <c r="M3341" s="39"/>
      <c r="N3341" s="39"/>
      <c r="O3341" s="39"/>
      <c r="P3341" s="57" t="str">
        <f t="shared" si="674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71"/>
        <v/>
      </c>
      <c r="Z3341" s="26" t="str">
        <f t="shared" si="682"/>
        <v/>
      </c>
      <c r="AA3341" s="39"/>
      <c r="AB3341" s="35" t="str">
        <f t="shared" si="670"/>
        <v/>
      </c>
      <c r="AC3341" s="42" t="str">
        <f t="shared" si="675"/>
        <v/>
      </c>
      <c r="AD3341" s="38"/>
      <c r="AE3341" s="43" t="str">
        <f t="shared" si="676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7"/>
        <v>0</v>
      </c>
      <c r="AJ3341" s="44">
        <f t="shared" si="678"/>
        <v>0</v>
      </c>
      <c r="AK3341" s="45" t="str">
        <f t="shared" si="679"/>
        <v/>
      </c>
      <c r="AL3341" s="41"/>
      <c r="AM3341" s="41"/>
      <c r="AN3341" s="41"/>
      <c r="AO3341" s="41"/>
      <c r="AP3341" s="45" t="str">
        <f t="shared" si="680"/>
        <v/>
      </c>
      <c r="AQ3341" s="45" t="str">
        <f t="shared" si="681"/>
        <v/>
      </c>
    </row>
    <row r="3342" spans="1:43" s="15" customFormat="1">
      <c r="A3342" s="39"/>
      <c r="B3342" s="40"/>
      <c r="C3342" s="40"/>
      <c r="D3342" s="57" t="str">
        <f t="shared" si="672"/>
        <v/>
      </c>
      <c r="E3342" s="39"/>
      <c r="F3342" s="40"/>
      <c r="G3342" s="40"/>
      <c r="H3342" s="46"/>
      <c r="I3342" s="57" t="str">
        <f t="shared" si="673"/>
        <v/>
      </c>
      <c r="J3342" s="46"/>
      <c r="K3342" s="46"/>
      <c r="L3342" s="41"/>
      <c r="M3342" s="39"/>
      <c r="N3342" s="39"/>
      <c r="O3342" s="39"/>
      <c r="P3342" s="57" t="str">
        <f t="shared" si="674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71"/>
        <v/>
      </c>
      <c r="Z3342" s="26" t="str">
        <f t="shared" si="682"/>
        <v/>
      </c>
      <c r="AA3342" s="39"/>
      <c r="AB3342" s="35" t="str">
        <f t="shared" si="670"/>
        <v/>
      </c>
      <c r="AC3342" s="42" t="str">
        <f t="shared" si="675"/>
        <v/>
      </c>
      <c r="AD3342" s="38"/>
      <c r="AE3342" s="43" t="str">
        <f t="shared" si="676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7"/>
        <v>0</v>
      </c>
      <c r="AJ3342" s="44">
        <f t="shared" si="678"/>
        <v>0</v>
      </c>
      <c r="AK3342" s="45" t="str">
        <f t="shared" si="679"/>
        <v/>
      </c>
      <c r="AL3342" s="41"/>
      <c r="AM3342" s="41"/>
      <c r="AN3342" s="41"/>
      <c r="AO3342" s="41"/>
      <c r="AP3342" s="45" t="str">
        <f t="shared" si="680"/>
        <v/>
      </c>
      <c r="AQ3342" s="45" t="str">
        <f t="shared" si="681"/>
        <v/>
      </c>
    </row>
    <row r="3343" spans="1:43" s="15" customFormat="1">
      <c r="A3343" s="39"/>
      <c r="B3343" s="40"/>
      <c r="C3343" s="40"/>
      <c r="D3343" s="57" t="str">
        <f t="shared" si="672"/>
        <v/>
      </c>
      <c r="E3343" s="39"/>
      <c r="F3343" s="40"/>
      <c r="G3343" s="40"/>
      <c r="H3343" s="46"/>
      <c r="I3343" s="57" t="str">
        <f t="shared" si="673"/>
        <v/>
      </c>
      <c r="J3343" s="46"/>
      <c r="K3343" s="46"/>
      <c r="L3343" s="41"/>
      <c r="M3343" s="39"/>
      <c r="N3343" s="39"/>
      <c r="O3343" s="39"/>
      <c r="P3343" s="57" t="str">
        <f t="shared" si="674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71"/>
        <v/>
      </c>
      <c r="Z3343" s="26" t="str">
        <f t="shared" si="682"/>
        <v/>
      </c>
      <c r="AA3343" s="39"/>
      <c r="AB3343" s="35" t="str">
        <f t="shared" si="670"/>
        <v/>
      </c>
      <c r="AC3343" s="42" t="str">
        <f t="shared" si="675"/>
        <v/>
      </c>
      <c r="AD3343" s="38"/>
      <c r="AE3343" s="43" t="str">
        <f t="shared" si="676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7"/>
        <v>0</v>
      </c>
      <c r="AJ3343" s="44">
        <f t="shared" si="678"/>
        <v>0</v>
      </c>
      <c r="AK3343" s="45" t="str">
        <f t="shared" si="679"/>
        <v/>
      </c>
      <c r="AL3343" s="41"/>
      <c r="AM3343" s="41"/>
      <c r="AN3343" s="41"/>
      <c r="AO3343" s="41"/>
      <c r="AP3343" s="45" t="str">
        <f t="shared" si="680"/>
        <v/>
      </c>
      <c r="AQ3343" s="45" t="str">
        <f t="shared" si="681"/>
        <v/>
      </c>
    </row>
    <row r="3344" spans="1:43" s="15" customFormat="1">
      <c r="A3344" s="39"/>
      <c r="B3344" s="40"/>
      <c r="C3344" s="40"/>
      <c r="D3344" s="57" t="str">
        <f t="shared" si="672"/>
        <v/>
      </c>
      <c r="E3344" s="39"/>
      <c r="F3344" s="40"/>
      <c r="G3344" s="40"/>
      <c r="H3344" s="46"/>
      <c r="I3344" s="57" t="str">
        <f t="shared" si="673"/>
        <v/>
      </c>
      <c r="J3344" s="46"/>
      <c r="K3344" s="46"/>
      <c r="L3344" s="41"/>
      <c r="M3344" s="39"/>
      <c r="N3344" s="39"/>
      <c r="O3344" s="39"/>
      <c r="P3344" s="57" t="str">
        <f t="shared" si="674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71"/>
        <v/>
      </c>
      <c r="Z3344" s="26" t="str">
        <f t="shared" si="682"/>
        <v/>
      </c>
      <c r="AA3344" s="39"/>
      <c r="AB3344" s="35" t="str">
        <f t="shared" si="670"/>
        <v/>
      </c>
      <c r="AC3344" s="42" t="str">
        <f t="shared" si="675"/>
        <v/>
      </c>
      <c r="AD3344" s="38"/>
      <c r="AE3344" s="43" t="str">
        <f t="shared" si="676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7"/>
        <v>0</v>
      </c>
      <c r="AJ3344" s="44">
        <f t="shared" si="678"/>
        <v>0</v>
      </c>
      <c r="AK3344" s="45" t="str">
        <f t="shared" si="679"/>
        <v/>
      </c>
      <c r="AL3344" s="41"/>
      <c r="AM3344" s="41"/>
      <c r="AN3344" s="41"/>
      <c r="AO3344" s="41"/>
      <c r="AP3344" s="45" t="str">
        <f t="shared" si="680"/>
        <v/>
      </c>
      <c r="AQ3344" s="45" t="str">
        <f t="shared" si="681"/>
        <v/>
      </c>
    </row>
    <row r="3345" spans="1:43" s="15" customFormat="1">
      <c r="A3345" s="39"/>
      <c r="B3345" s="40"/>
      <c r="C3345" s="40"/>
      <c r="D3345" s="57" t="str">
        <f t="shared" si="672"/>
        <v/>
      </c>
      <c r="E3345" s="39"/>
      <c r="F3345" s="40"/>
      <c r="G3345" s="40"/>
      <c r="H3345" s="46"/>
      <c r="I3345" s="57" t="str">
        <f t="shared" si="673"/>
        <v/>
      </c>
      <c r="J3345" s="46"/>
      <c r="K3345" s="46"/>
      <c r="L3345" s="41"/>
      <c r="M3345" s="39"/>
      <c r="N3345" s="39"/>
      <c r="O3345" s="39"/>
      <c r="P3345" s="57" t="str">
        <f t="shared" si="674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71"/>
        <v/>
      </c>
      <c r="Z3345" s="26" t="str">
        <f t="shared" si="682"/>
        <v/>
      </c>
      <c r="AA3345" s="39"/>
      <c r="AB3345" s="35" t="str">
        <f t="shared" si="670"/>
        <v/>
      </c>
      <c r="AC3345" s="42" t="str">
        <f t="shared" si="675"/>
        <v/>
      </c>
      <c r="AD3345" s="38"/>
      <c r="AE3345" s="43" t="str">
        <f t="shared" si="676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7"/>
        <v>0</v>
      </c>
      <c r="AJ3345" s="44">
        <f t="shared" si="678"/>
        <v>0</v>
      </c>
      <c r="AK3345" s="45" t="str">
        <f t="shared" si="679"/>
        <v/>
      </c>
      <c r="AL3345" s="41"/>
      <c r="AM3345" s="41"/>
      <c r="AN3345" s="41"/>
      <c r="AO3345" s="41"/>
      <c r="AP3345" s="45" t="str">
        <f t="shared" si="680"/>
        <v/>
      </c>
      <c r="AQ3345" s="45" t="str">
        <f t="shared" si="681"/>
        <v/>
      </c>
    </row>
    <row r="3346" spans="1:43" s="15" customFormat="1">
      <c r="A3346" s="39"/>
      <c r="B3346" s="40"/>
      <c r="C3346" s="40"/>
      <c r="D3346" s="57" t="str">
        <f t="shared" si="672"/>
        <v/>
      </c>
      <c r="E3346" s="39"/>
      <c r="F3346" s="40"/>
      <c r="G3346" s="40"/>
      <c r="H3346" s="46"/>
      <c r="I3346" s="57" t="str">
        <f t="shared" si="673"/>
        <v/>
      </c>
      <c r="J3346" s="46"/>
      <c r="K3346" s="46"/>
      <c r="L3346" s="41"/>
      <c r="M3346" s="39"/>
      <c r="N3346" s="39"/>
      <c r="O3346" s="39"/>
      <c r="P3346" s="57" t="str">
        <f t="shared" si="674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71"/>
        <v/>
      </c>
      <c r="Z3346" s="26" t="str">
        <f t="shared" si="682"/>
        <v/>
      </c>
      <c r="AA3346" s="39"/>
      <c r="AB3346" s="35" t="str">
        <f t="shared" si="670"/>
        <v/>
      </c>
      <c r="AC3346" s="42" t="str">
        <f t="shared" si="675"/>
        <v/>
      </c>
      <c r="AD3346" s="38"/>
      <c r="AE3346" s="43" t="str">
        <f t="shared" si="676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7"/>
        <v>0</v>
      </c>
      <c r="AJ3346" s="44">
        <f t="shared" si="678"/>
        <v>0</v>
      </c>
      <c r="AK3346" s="45" t="str">
        <f t="shared" si="679"/>
        <v/>
      </c>
      <c r="AL3346" s="41"/>
      <c r="AM3346" s="41"/>
      <c r="AN3346" s="41"/>
      <c r="AO3346" s="41"/>
      <c r="AP3346" s="45" t="str">
        <f t="shared" si="680"/>
        <v/>
      </c>
      <c r="AQ3346" s="45" t="str">
        <f t="shared" si="681"/>
        <v/>
      </c>
    </row>
    <row r="3347" spans="1:43" s="15" customFormat="1">
      <c r="A3347" s="39"/>
      <c r="B3347" s="40"/>
      <c r="C3347" s="40"/>
      <c r="D3347" s="57" t="str">
        <f t="shared" si="672"/>
        <v/>
      </c>
      <c r="E3347" s="39"/>
      <c r="F3347" s="40"/>
      <c r="G3347" s="40"/>
      <c r="H3347" s="46"/>
      <c r="I3347" s="57" t="str">
        <f t="shared" si="673"/>
        <v/>
      </c>
      <c r="J3347" s="46"/>
      <c r="K3347" s="46"/>
      <c r="L3347" s="41"/>
      <c r="M3347" s="39"/>
      <c r="N3347" s="39"/>
      <c r="O3347" s="39"/>
      <c r="P3347" s="57" t="str">
        <f t="shared" si="674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71"/>
        <v/>
      </c>
      <c r="Z3347" s="26" t="str">
        <f t="shared" si="682"/>
        <v/>
      </c>
      <c r="AA3347" s="39"/>
      <c r="AB3347" s="35" t="str">
        <f t="shared" si="670"/>
        <v/>
      </c>
      <c r="AC3347" s="42" t="str">
        <f t="shared" si="675"/>
        <v/>
      </c>
      <c r="AD3347" s="38"/>
      <c r="AE3347" s="43" t="str">
        <f t="shared" si="676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7"/>
        <v>0</v>
      </c>
      <c r="AJ3347" s="44">
        <f t="shared" si="678"/>
        <v>0</v>
      </c>
      <c r="AK3347" s="45" t="str">
        <f t="shared" si="679"/>
        <v/>
      </c>
      <c r="AL3347" s="41"/>
      <c r="AM3347" s="41"/>
      <c r="AN3347" s="41"/>
      <c r="AO3347" s="41"/>
      <c r="AP3347" s="45" t="str">
        <f t="shared" si="680"/>
        <v/>
      </c>
      <c r="AQ3347" s="45" t="str">
        <f t="shared" si="681"/>
        <v/>
      </c>
    </row>
    <row r="3348" spans="1:43" s="15" customFormat="1">
      <c r="A3348" s="39"/>
      <c r="B3348" s="40"/>
      <c r="C3348" s="40"/>
      <c r="D3348" s="57" t="str">
        <f t="shared" si="672"/>
        <v/>
      </c>
      <c r="E3348" s="39"/>
      <c r="F3348" s="40"/>
      <c r="G3348" s="40"/>
      <c r="H3348" s="46"/>
      <c r="I3348" s="57" t="str">
        <f t="shared" si="673"/>
        <v/>
      </c>
      <c r="J3348" s="46"/>
      <c r="K3348" s="46"/>
      <c r="L3348" s="41"/>
      <c r="M3348" s="39"/>
      <c r="N3348" s="39"/>
      <c r="O3348" s="39"/>
      <c r="P3348" s="57" t="str">
        <f t="shared" si="674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71"/>
        <v/>
      </c>
      <c r="Z3348" s="26" t="str">
        <f t="shared" si="682"/>
        <v/>
      </c>
      <c r="AA3348" s="39"/>
      <c r="AB3348" s="35" t="str">
        <f t="shared" ref="AB3348:AB3411" si="683">IF(AND(R3348&lt;&gt;"C66",R3348&lt;&gt;""),Z3348/Y3348*AA3348,"")</f>
        <v/>
      </c>
      <c r="AC3348" s="42" t="str">
        <f t="shared" si="675"/>
        <v/>
      </c>
      <c r="AD3348" s="38"/>
      <c r="AE3348" s="43" t="str">
        <f t="shared" si="676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7"/>
        <v>0</v>
      </c>
      <c r="AJ3348" s="44">
        <f t="shared" si="678"/>
        <v>0</v>
      </c>
      <c r="AK3348" s="45" t="str">
        <f t="shared" si="679"/>
        <v/>
      </c>
      <c r="AL3348" s="41"/>
      <c r="AM3348" s="41"/>
      <c r="AN3348" s="41"/>
      <c r="AO3348" s="41"/>
      <c r="AP3348" s="45" t="str">
        <f t="shared" si="680"/>
        <v/>
      </c>
      <c r="AQ3348" s="45" t="str">
        <f t="shared" si="681"/>
        <v/>
      </c>
    </row>
    <row r="3349" spans="1:43" s="15" customFormat="1">
      <c r="A3349" s="39"/>
      <c r="B3349" s="40"/>
      <c r="C3349" s="40"/>
      <c r="D3349" s="57" t="str">
        <f t="shared" si="672"/>
        <v/>
      </c>
      <c r="E3349" s="39"/>
      <c r="F3349" s="40"/>
      <c r="G3349" s="40"/>
      <c r="H3349" s="46"/>
      <c r="I3349" s="57" t="str">
        <f t="shared" si="673"/>
        <v/>
      </c>
      <c r="J3349" s="46"/>
      <c r="K3349" s="46"/>
      <c r="L3349" s="41"/>
      <c r="M3349" s="39"/>
      <c r="N3349" s="39"/>
      <c r="O3349" s="39"/>
      <c r="P3349" s="57" t="str">
        <f t="shared" si="674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71"/>
        <v/>
      </c>
      <c r="Z3349" s="26" t="str">
        <f t="shared" si="682"/>
        <v/>
      </c>
      <c r="AA3349" s="39"/>
      <c r="AB3349" s="35" t="str">
        <f t="shared" si="683"/>
        <v/>
      </c>
      <c r="AC3349" s="42" t="str">
        <f t="shared" si="675"/>
        <v/>
      </c>
      <c r="AD3349" s="38"/>
      <c r="AE3349" s="43" t="str">
        <f t="shared" si="676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7"/>
        <v>0</v>
      </c>
      <c r="AJ3349" s="44">
        <f t="shared" si="678"/>
        <v>0</v>
      </c>
      <c r="AK3349" s="45" t="str">
        <f t="shared" si="679"/>
        <v/>
      </c>
      <c r="AL3349" s="41"/>
      <c r="AM3349" s="41"/>
      <c r="AN3349" s="41"/>
      <c r="AO3349" s="41"/>
      <c r="AP3349" s="45" t="str">
        <f t="shared" si="680"/>
        <v/>
      </c>
      <c r="AQ3349" s="45" t="str">
        <f t="shared" si="681"/>
        <v/>
      </c>
    </row>
    <row r="3350" spans="1:43" s="15" customFormat="1">
      <c r="A3350" s="39"/>
      <c r="B3350" s="40"/>
      <c r="C3350" s="40"/>
      <c r="D3350" s="57" t="str">
        <f t="shared" si="672"/>
        <v/>
      </c>
      <c r="E3350" s="39"/>
      <c r="F3350" s="40"/>
      <c r="G3350" s="40"/>
      <c r="H3350" s="46"/>
      <c r="I3350" s="57" t="str">
        <f t="shared" si="673"/>
        <v/>
      </c>
      <c r="J3350" s="46"/>
      <c r="K3350" s="46"/>
      <c r="L3350" s="41"/>
      <c r="M3350" s="39"/>
      <c r="N3350" s="39"/>
      <c r="O3350" s="39"/>
      <c r="P3350" s="57" t="str">
        <f t="shared" si="674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ref="Y3350:Y3413" si="684">IF(W3350="","",IF(W3350="RMB","1.13", "1"))</f>
        <v/>
      </c>
      <c r="Z3350" s="26" t="str">
        <f t="shared" si="682"/>
        <v/>
      </c>
      <c r="AA3350" s="39"/>
      <c r="AB3350" s="35" t="str">
        <f t="shared" si="683"/>
        <v/>
      </c>
      <c r="AC3350" s="42" t="str">
        <f t="shared" si="675"/>
        <v/>
      </c>
      <c r="AD3350" s="38"/>
      <c r="AE3350" s="43" t="str">
        <f t="shared" si="676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7"/>
        <v>0</v>
      </c>
      <c r="AJ3350" s="44">
        <f t="shared" si="678"/>
        <v>0</v>
      </c>
      <c r="AK3350" s="45" t="str">
        <f t="shared" si="679"/>
        <v/>
      </c>
      <c r="AL3350" s="41"/>
      <c r="AM3350" s="41"/>
      <c r="AN3350" s="41"/>
      <c r="AO3350" s="41"/>
      <c r="AP3350" s="45" t="str">
        <f t="shared" si="680"/>
        <v/>
      </c>
      <c r="AQ3350" s="45" t="str">
        <f t="shared" si="681"/>
        <v/>
      </c>
    </row>
    <row r="3351" spans="1:43" s="15" customFormat="1">
      <c r="A3351" s="39"/>
      <c r="B3351" s="40"/>
      <c r="C3351" s="40"/>
      <c r="D3351" s="57" t="str">
        <f t="shared" si="672"/>
        <v/>
      </c>
      <c r="E3351" s="39"/>
      <c r="F3351" s="40"/>
      <c r="G3351" s="40"/>
      <c r="H3351" s="46"/>
      <c r="I3351" s="57" t="str">
        <f t="shared" si="673"/>
        <v/>
      </c>
      <c r="J3351" s="46"/>
      <c r="K3351" s="46"/>
      <c r="L3351" s="41"/>
      <c r="M3351" s="39"/>
      <c r="N3351" s="39"/>
      <c r="O3351" s="39"/>
      <c r="P3351" s="57" t="str">
        <f t="shared" si="674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84"/>
        <v/>
      </c>
      <c r="Z3351" s="26" t="str">
        <f t="shared" si="682"/>
        <v/>
      </c>
      <c r="AA3351" s="39"/>
      <c r="AB3351" s="35" t="str">
        <f t="shared" si="683"/>
        <v/>
      </c>
      <c r="AC3351" s="42" t="str">
        <f t="shared" si="675"/>
        <v/>
      </c>
      <c r="AD3351" s="38"/>
      <c r="AE3351" s="43" t="str">
        <f t="shared" si="676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7"/>
        <v>0</v>
      </c>
      <c r="AJ3351" s="44">
        <f t="shared" si="678"/>
        <v>0</v>
      </c>
      <c r="AK3351" s="45" t="str">
        <f t="shared" si="679"/>
        <v/>
      </c>
      <c r="AL3351" s="41"/>
      <c r="AM3351" s="41"/>
      <c r="AN3351" s="41"/>
      <c r="AO3351" s="41"/>
      <c r="AP3351" s="45" t="str">
        <f t="shared" si="680"/>
        <v/>
      </c>
      <c r="AQ3351" s="45" t="str">
        <f t="shared" si="681"/>
        <v/>
      </c>
    </row>
    <row r="3352" spans="1:43" s="15" customFormat="1">
      <c r="A3352" s="39"/>
      <c r="B3352" s="40"/>
      <c r="C3352" s="40"/>
      <c r="D3352" s="57" t="str">
        <f t="shared" si="672"/>
        <v/>
      </c>
      <c r="E3352" s="39"/>
      <c r="F3352" s="40"/>
      <c r="G3352" s="40"/>
      <c r="H3352" s="46"/>
      <c r="I3352" s="57" t="str">
        <f t="shared" si="673"/>
        <v/>
      </c>
      <c r="J3352" s="46"/>
      <c r="K3352" s="46"/>
      <c r="L3352" s="41"/>
      <c r="M3352" s="39"/>
      <c r="N3352" s="39"/>
      <c r="O3352" s="39"/>
      <c r="P3352" s="57" t="str">
        <f t="shared" si="674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84"/>
        <v/>
      </c>
      <c r="Z3352" s="26" t="str">
        <f t="shared" si="682"/>
        <v/>
      </c>
      <c r="AA3352" s="39"/>
      <c r="AB3352" s="35" t="str">
        <f t="shared" si="683"/>
        <v/>
      </c>
      <c r="AC3352" s="42" t="str">
        <f t="shared" si="675"/>
        <v/>
      </c>
      <c r="AD3352" s="38"/>
      <c r="AE3352" s="43" t="str">
        <f t="shared" si="676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7"/>
        <v>0</v>
      </c>
      <c r="AJ3352" s="44">
        <f t="shared" si="678"/>
        <v>0</v>
      </c>
      <c r="AK3352" s="45" t="str">
        <f t="shared" si="679"/>
        <v/>
      </c>
      <c r="AL3352" s="41"/>
      <c r="AM3352" s="41"/>
      <c r="AN3352" s="41"/>
      <c r="AO3352" s="41"/>
      <c r="AP3352" s="45" t="str">
        <f t="shared" si="680"/>
        <v/>
      </c>
      <c r="AQ3352" s="45" t="str">
        <f t="shared" si="681"/>
        <v/>
      </c>
    </row>
    <row r="3353" spans="1:43" s="15" customFormat="1">
      <c r="A3353" s="39"/>
      <c r="B3353" s="40"/>
      <c r="C3353" s="40"/>
      <c r="D3353" s="57" t="str">
        <f t="shared" ref="D3353:D3416" si="685">IF(B3353="","",IF(AND(C3353&gt;=10,C3353&lt;=12),"Q3",IF(AND(C3353&gt;=1,C3353&lt;=3),"Q4",IF(AND(C3353&gt;=7,C3353&lt;=9),"Q2",IF(AND(C3353&gt;=4,C3353&lt;=6),"Q1")))))</f>
        <v/>
      </c>
      <c r="E3353" s="39"/>
      <c r="F3353" s="40"/>
      <c r="G3353" s="40"/>
      <c r="H3353" s="46"/>
      <c r="I3353" s="57" t="str">
        <f t="shared" ref="I3353:I3416" si="686">IFERROR(IF(F3353="","",IF(F3353="TBA","TBA",IF(F3353="Cancel","Cancel",IF(AND(G3353&gt;=10,G3353&lt;=12),"Q3",IF(AND(G3353&gt;=1,G3353&lt;=3),"Q4",IF(AND(G3353&gt;=7,G3353&lt;=9),"Q2",IF(AND(G3353&gt;=4,G3353&lt;=6),"Q1"))))))),"")</f>
        <v/>
      </c>
      <c r="J3353" s="46"/>
      <c r="K3353" s="46"/>
      <c r="L3353" s="41"/>
      <c r="M3353" s="39"/>
      <c r="N3353" s="39"/>
      <c r="O3353" s="39"/>
      <c r="P3353" s="57" t="str">
        <f t="shared" ref="P3353:P3416" si="687">IF(M3353="","",IF(AND(N3353&gt;0,L3353&lt;&gt;""),"MAIN UNIT",IF(AND(O3353&gt;0,L3353&lt;&gt;""),"SERVICE/ PARTS","C66 SERVICE/OTHERS")))</f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84"/>
        <v/>
      </c>
      <c r="Z3353" s="26" t="str">
        <f t="shared" si="682"/>
        <v/>
      </c>
      <c r="AA3353" s="39"/>
      <c r="AB3353" s="35" t="str">
        <f t="shared" si="683"/>
        <v/>
      </c>
      <c r="AC3353" s="42" t="str">
        <f t="shared" ref="AC3353:AC3416" si="688">IF(R3353&lt;&gt;"",AB3353*AD3353,"")</f>
        <v/>
      </c>
      <c r="AD3353" s="38"/>
      <c r="AE3353" s="43" t="str">
        <f t="shared" ref="AE3353:AE3416" si="689">IF(Q3353="","",IF(Q3353="Yes",1,0))</f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ref="AI3353:AI3416" si="690">IF(P3353="C66 SERVICE","",SUMIFS(AB:AB,F:F,F3353,G:G,G3353,E:E,E3353))</f>
        <v>0</v>
      </c>
      <c r="AJ3353" s="44">
        <f t="shared" ref="AJ3353:AJ3416" si="691">IF(P3353="C66 SERVICE","",SUMIFS(AC:AC,F:F,F3353,G:G,G3353,E:E,E3353))</f>
        <v>0</v>
      </c>
      <c r="AK3353" s="45" t="str">
        <f t="shared" ref="AK3353:AK3416" si="692">IF(AJ3353&gt;0,AJ3353/AI3353,"")</f>
        <v/>
      </c>
      <c r="AL3353" s="41"/>
      <c r="AM3353" s="41"/>
      <c r="AN3353" s="41"/>
      <c r="AO3353" s="41"/>
      <c r="AP3353" s="45" t="str">
        <f t="shared" ref="AP3353:AP3416" si="693">IF(F3353="","",F3353&amp;G3353)</f>
        <v/>
      </c>
      <c r="AQ3353" s="45" t="str">
        <f t="shared" ref="AQ3353:AQ3416" si="694">IF(W3353="","",F3353&amp;G3353&amp;W3353)</f>
        <v/>
      </c>
    </row>
    <row r="3354" spans="1:43" s="15" customFormat="1">
      <c r="A3354" s="39"/>
      <c r="B3354" s="40"/>
      <c r="C3354" s="40"/>
      <c r="D3354" s="57" t="str">
        <f t="shared" si="685"/>
        <v/>
      </c>
      <c r="E3354" s="39"/>
      <c r="F3354" s="40"/>
      <c r="G3354" s="40"/>
      <c r="H3354" s="46"/>
      <c r="I3354" s="57" t="str">
        <f t="shared" si="686"/>
        <v/>
      </c>
      <c r="J3354" s="46"/>
      <c r="K3354" s="46"/>
      <c r="L3354" s="41"/>
      <c r="M3354" s="39"/>
      <c r="N3354" s="39"/>
      <c r="O3354" s="39"/>
      <c r="P3354" s="57" t="str">
        <f t="shared" si="687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84"/>
        <v/>
      </c>
      <c r="Z3354" s="26" t="str">
        <f t="shared" si="682"/>
        <v/>
      </c>
      <c r="AA3354" s="39"/>
      <c r="AB3354" s="35" t="str">
        <f t="shared" si="683"/>
        <v/>
      </c>
      <c r="AC3354" s="42" t="str">
        <f t="shared" si="688"/>
        <v/>
      </c>
      <c r="AD3354" s="38"/>
      <c r="AE3354" s="43" t="str">
        <f t="shared" si="689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90"/>
        <v>0</v>
      </c>
      <c r="AJ3354" s="44">
        <f t="shared" si="691"/>
        <v>0</v>
      </c>
      <c r="AK3354" s="45" t="str">
        <f t="shared" si="692"/>
        <v/>
      </c>
      <c r="AL3354" s="41"/>
      <c r="AM3354" s="41"/>
      <c r="AN3354" s="41"/>
      <c r="AO3354" s="41"/>
      <c r="AP3354" s="45" t="str">
        <f t="shared" si="693"/>
        <v/>
      </c>
      <c r="AQ3354" s="45" t="str">
        <f t="shared" si="694"/>
        <v/>
      </c>
    </row>
    <row r="3355" spans="1:43" s="15" customFormat="1">
      <c r="A3355" s="39"/>
      <c r="B3355" s="40"/>
      <c r="C3355" s="40"/>
      <c r="D3355" s="57" t="str">
        <f t="shared" si="685"/>
        <v/>
      </c>
      <c r="E3355" s="39"/>
      <c r="F3355" s="40"/>
      <c r="G3355" s="40"/>
      <c r="H3355" s="46"/>
      <c r="I3355" s="57" t="str">
        <f t="shared" si="686"/>
        <v/>
      </c>
      <c r="J3355" s="46"/>
      <c r="K3355" s="46"/>
      <c r="L3355" s="41"/>
      <c r="M3355" s="39"/>
      <c r="N3355" s="39"/>
      <c r="O3355" s="39"/>
      <c r="P3355" s="57" t="str">
        <f t="shared" si="687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84"/>
        <v/>
      </c>
      <c r="Z3355" s="26" t="str">
        <f t="shared" si="682"/>
        <v/>
      </c>
      <c r="AA3355" s="39"/>
      <c r="AB3355" s="35" t="str">
        <f t="shared" si="683"/>
        <v/>
      </c>
      <c r="AC3355" s="42" t="str">
        <f t="shared" si="688"/>
        <v/>
      </c>
      <c r="AD3355" s="38"/>
      <c r="AE3355" s="43" t="str">
        <f t="shared" si="689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90"/>
        <v>0</v>
      </c>
      <c r="AJ3355" s="44">
        <f t="shared" si="691"/>
        <v>0</v>
      </c>
      <c r="AK3355" s="45" t="str">
        <f t="shared" si="692"/>
        <v/>
      </c>
      <c r="AL3355" s="41"/>
      <c r="AM3355" s="41"/>
      <c r="AN3355" s="41"/>
      <c r="AO3355" s="41"/>
      <c r="AP3355" s="45" t="str">
        <f t="shared" si="693"/>
        <v/>
      </c>
      <c r="AQ3355" s="45" t="str">
        <f t="shared" si="694"/>
        <v/>
      </c>
    </row>
    <row r="3356" spans="1:43" s="15" customFormat="1">
      <c r="A3356" s="39"/>
      <c r="B3356" s="40"/>
      <c r="C3356" s="40"/>
      <c r="D3356" s="57" t="str">
        <f t="shared" si="685"/>
        <v/>
      </c>
      <c r="E3356" s="39"/>
      <c r="F3356" s="40"/>
      <c r="G3356" s="40"/>
      <c r="H3356" s="46"/>
      <c r="I3356" s="57" t="str">
        <f t="shared" si="686"/>
        <v/>
      </c>
      <c r="J3356" s="46"/>
      <c r="K3356" s="46"/>
      <c r="L3356" s="41"/>
      <c r="M3356" s="39"/>
      <c r="N3356" s="39"/>
      <c r="O3356" s="39"/>
      <c r="P3356" s="57" t="str">
        <f t="shared" si="687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84"/>
        <v/>
      </c>
      <c r="Z3356" s="26" t="str">
        <f t="shared" si="682"/>
        <v/>
      </c>
      <c r="AA3356" s="39"/>
      <c r="AB3356" s="35" t="str">
        <f t="shared" si="683"/>
        <v/>
      </c>
      <c r="AC3356" s="42" t="str">
        <f t="shared" si="688"/>
        <v/>
      </c>
      <c r="AD3356" s="38"/>
      <c r="AE3356" s="43" t="str">
        <f t="shared" si="689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90"/>
        <v>0</v>
      </c>
      <c r="AJ3356" s="44">
        <f t="shared" si="691"/>
        <v>0</v>
      </c>
      <c r="AK3356" s="45" t="str">
        <f t="shared" si="692"/>
        <v/>
      </c>
      <c r="AL3356" s="41"/>
      <c r="AM3356" s="41"/>
      <c r="AN3356" s="41"/>
      <c r="AO3356" s="41"/>
      <c r="AP3356" s="45" t="str">
        <f t="shared" si="693"/>
        <v/>
      </c>
      <c r="AQ3356" s="45" t="str">
        <f t="shared" si="694"/>
        <v/>
      </c>
    </row>
    <row r="3357" spans="1:43" s="15" customFormat="1">
      <c r="A3357" s="39"/>
      <c r="B3357" s="40"/>
      <c r="C3357" s="40"/>
      <c r="D3357" s="57" t="str">
        <f t="shared" si="685"/>
        <v/>
      </c>
      <c r="E3357" s="39"/>
      <c r="F3357" s="40"/>
      <c r="G3357" s="40"/>
      <c r="H3357" s="46"/>
      <c r="I3357" s="57" t="str">
        <f t="shared" si="686"/>
        <v/>
      </c>
      <c r="J3357" s="46"/>
      <c r="K3357" s="46"/>
      <c r="L3357" s="41"/>
      <c r="M3357" s="39"/>
      <c r="N3357" s="39"/>
      <c r="O3357" s="39"/>
      <c r="P3357" s="57" t="str">
        <f t="shared" si="687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84"/>
        <v/>
      </c>
      <c r="Z3357" s="26" t="str">
        <f t="shared" si="682"/>
        <v/>
      </c>
      <c r="AA3357" s="39"/>
      <c r="AB3357" s="35" t="str">
        <f t="shared" si="683"/>
        <v/>
      </c>
      <c r="AC3357" s="42" t="str">
        <f t="shared" si="688"/>
        <v/>
      </c>
      <c r="AD3357" s="38"/>
      <c r="AE3357" s="43" t="str">
        <f t="shared" si="689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90"/>
        <v>0</v>
      </c>
      <c r="AJ3357" s="44">
        <f t="shared" si="691"/>
        <v>0</v>
      </c>
      <c r="AK3357" s="45" t="str">
        <f t="shared" si="692"/>
        <v/>
      </c>
      <c r="AL3357" s="41"/>
      <c r="AM3357" s="41"/>
      <c r="AN3357" s="41"/>
      <c r="AO3357" s="41"/>
      <c r="AP3357" s="45" t="str">
        <f t="shared" si="693"/>
        <v/>
      </c>
      <c r="AQ3357" s="45" t="str">
        <f t="shared" si="694"/>
        <v/>
      </c>
    </row>
    <row r="3358" spans="1:43" s="15" customFormat="1">
      <c r="A3358" s="39"/>
      <c r="B3358" s="40"/>
      <c r="C3358" s="40"/>
      <c r="D3358" s="57" t="str">
        <f t="shared" si="685"/>
        <v/>
      </c>
      <c r="E3358" s="39"/>
      <c r="F3358" s="40"/>
      <c r="G3358" s="40"/>
      <c r="H3358" s="46"/>
      <c r="I3358" s="57" t="str">
        <f t="shared" si="686"/>
        <v/>
      </c>
      <c r="J3358" s="46"/>
      <c r="K3358" s="46"/>
      <c r="L3358" s="41"/>
      <c r="M3358" s="39"/>
      <c r="N3358" s="39"/>
      <c r="O3358" s="39"/>
      <c r="P3358" s="57" t="str">
        <f t="shared" si="687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84"/>
        <v/>
      </c>
      <c r="Z3358" s="26" t="str">
        <f t="shared" si="682"/>
        <v/>
      </c>
      <c r="AA3358" s="39"/>
      <c r="AB3358" s="35" t="str">
        <f t="shared" si="683"/>
        <v/>
      </c>
      <c r="AC3358" s="42" t="str">
        <f t="shared" si="688"/>
        <v/>
      </c>
      <c r="AD3358" s="38"/>
      <c r="AE3358" s="43" t="str">
        <f t="shared" si="689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90"/>
        <v>0</v>
      </c>
      <c r="AJ3358" s="44">
        <f t="shared" si="691"/>
        <v>0</v>
      </c>
      <c r="AK3358" s="45" t="str">
        <f t="shared" si="692"/>
        <v/>
      </c>
      <c r="AL3358" s="41"/>
      <c r="AM3358" s="41"/>
      <c r="AN3358" s="41"/>
      <c r="AO3358" s="41"/>
      <c r="AP3358" s="45" t="str">
        <f t="shared" si="693"/>
        <v/>
      </c>
      <c r="AQ3358" s="45" t="str">
        <f t="shared" si="694"/>
        <v/>
      </c>
    </row>
    <row r="3359" spans="1:43" s="15" customFormat="1">
      <c r="A3359" s="39"/>
      <c r="B3359" s="40"/>
      <c r="C3359" s="40"/>
      <c r="D3359" s="57" t="str">
        <f t="shared" si="685"/>
        <v/>
      </c>
      <c r="E3359" s="39"/>
      <c r="F3359" s="40"/>
      <c r="G3359" s="40"/>
      <c r="H3359" s="46"/>
      <c r="I3359" s="57" t="str">
        <f t="shared" si="686"/>
        <v/>
      </c>
      <c r="J3359" s="46"/>
      <c r="K3359" s="46"/>
      <c r="L3359" s="41"/>
      <c r="M3359" s="39"/>
      <c r="N3359" s="39"/>
      <c r="O3359" s="39"/>
      <c r="P3359" s="57" t="str">
        <f t="shared" si="687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84"/>
        <v/>
      </c>
      <c r="Z3359" s="26" t="str">
        <f t="shared" si="682"/>
        <v/>
      </c>
      <c r="AA3359" s="39"/>
      <c r="AB3359" s="35" t="str">
        <f t="shared" si="683"/>
        <v/>
      </c>
      <c r="AC3359" s="42" t="str">
        <f t="shared" si="688"/>
        <v/>
      </c>
      <c r="AD3359" s="38"/>
      <c r="AE3359" s="43" t="str">
        <f t="shared" si="689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90"/>
        <v>0</v>
      </c>
      <c r="AJ3359" s="44">
        <f t="shared" si="691"/>
        <v>0</v>
      </c>
      <c r="AK3359" s="45" t="str">
        <f t="shared" si="692"/>
        <v/>
      </c>
      <c r="AL3359" s="41"/>
      <c r="AM3359" s="41"/>
      <c r="AN3359" s="41"/>
      <c r="AO3359" s="41"/>
      <c r="AP3359" s="45" t="str">
        <f t="shared" si="693"/>
        <v/>
      </c>
      <c r="AQ3359" s="45" t="str">
        <f t="shared" si="694"/>
        <v/>
      </c>
    </row>
    <row r="3360" spans="1:43" s="15" customFormat="1">
      <c r="A3360" s="39"/>
      <c r="B3360" s="40"/>
      <c r="C3360" s="40"/>
      <c r="D3360" s="57" t="str">
        <f t="shared" si="685"/>
        <v/>
      </c>
      <c r="E3360" s="39"/>
      <c r="F3360" s="40"/>
      <c r="G3360" s="40"/>
      <c r="H3360" s="46"/>
      <c r="I3360" s="57" t="str">
        <f t="shared" si="686"/>
        <v/>
      </c>
      <c r="J3360" s="46"/>
      <c r="K3360" s="46"/>
      <c r="L3360" s="41"/>
      <c r="M3360" s="39"/>
      <c r="N3360" s="39"/>
      <c r="O3360" s="39"/>
      <c r="P3360" s="57" t="str">
        <f t="shared" si="687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84"/>
        <v/>
      </c>
      <c r="Z3360" s="26" t="str">
        <f t="shared" si="682"/>
        <v/>
      </c>
      <c r="AA3360" s="39"/>
      <c r="AB3360" s="35" t="str">
        <f t="shared" si="683"/>
        <v/>
      </c>
      <c r="AC3360" s="42" t="str">
        <f t="shared" si="688"/>
        <v/>
      </c>
      <c r="AD3360" s="38"/>
      <c r="AE3360" s="43" t="str">
        <f t="shared" si="689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90"/>
        <v>0</v>
      </c>
      <c r="AJ3360" s="44">
        <f t="shared" si="691"/>
        <v>0</v>
      </c>
      <c r="AK3360" s="45" t="str">
        <f t="shared" si="692"/>
        <v/>
      </c>
      <c r="AL3360" s="41"/>
      <c r="AM3360" s="41"/>
      <c r="AN3360" s="41"/>
      <c r="AO3360" s="41"/>
      <c r="AP3360" s="45" t="str">
        <f t="shared" si="693"/>
        <v/>
      </c>
      <c r="AQ3360" s="45" t="str">
        <f t="shared" si="694"/>
        <v/>
      </c>
    </row>
    <row r="3361" spans="1:43" s="15" customFormat="1">
      <c r="A3361" s="39"/>
      <c r="B3361" s="40"/>
      <c r="C3361" s="40"/>
      <c r="D3361" s="57" t="str">
        <f t="shared" si="685"/>
        <v/>
      </c>
      <c r="E3361" s="39"/>
      <c r="F3361" s="40"/>
      <c r="G3361" s="40"/>
      <c r="H3361" s="46"/>
      <c r="I3361" s="57" t="str">
        <f t="shared" si="686"/>
        <v/>
      </c>
      <c r="J3361" s="46"/>
      <c r="K3361" s="46"/>
      <c r="L3361" s="41"/>
      <c r="M3361" s="39"/>
      <c r="N3361" s="39"/>
      <c r="O3361" s="39"/>
      <c r="P3361" s="57" t="str">
        <f t="shared" si="687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84"/>
        <v/>
      </c>
      <c r="Z3361" s="26" t="str">
        <f t="shared" si="682"/>
        <v/>
      </c>
      <c r="AA3361" s="39"/>
      <c r="AB3361" s="35" t="str">
        <f t="shared" si="683"/>
        <v/>
      </c>
      <c r="AC3361" s="42" t="str">
        <f t="shared" si="688"/>
        <v/>
      </c>
      <c r="AD3361" s="38"/>
      <c r="AE3361" s="43" t="str">
        <f t="shared" si="689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90"/>
        <v>0</v>
      </c>
      <c r="AJ3361" s="44">
        <f t="shared" si="691"/>
        <v>0</v>
      </c>
      <c r="AK3361" s="45" t="str">
        <f t="shared" si="692"/>
        <v/>
      </c>
      <c r="AL3361" s="41"/>
      <c r="AM3361" s="41"/>
      <c r="AN3361" s="41"/>
      <c r="AO3361" s="41"/>
      <c r="AP3361" s="45" t="str">
        <f t="shared" si="693"/>
        <v/>
      </c>
      <c r="AQ3361" s="45" t="str">
        <f t="shared" si="694"/>
        <v/>
      </c>
    </row>
    <row r="3362" spans="1:43" s="15" customFormat="1">
      <c r="A3362" s="39"/>
      <c r="B3362" s="40"/>
      <c r="C3362" s="40"/>
      <c r="D3362" s="57" t="str">
        <f t="shared" si="685"/>
        <v/>
      </c>
      <c r="E3362" s="39"/>
      <c r="F3362" s="40"/>
      <c r="G3362" s="40"/>
      <c r="H3362" s="46"/>
      <c r="I3362" s="57" t="str">
        <f t="shared" si="686"/>
        <v/>
      </c>
      <c r="J3362" s="46"/>
      <c r="K3362" s="46"/>
      <c r="L3362" s="41"/>
      <c r="M3362" s="39"/>
      <c r="N3362" s="39"/>
      <c r="O3362" s="39"/>
      <c r="P3362" s="57" t="str">
        <f t="shared" si="687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84"/>
        <v/>
      </c>
      <c r="Z3362" s="26" t="str">
        <f t="shared" si="682"/>
        <v/>
      </c>
      <c r="AA3362" s="39"/>
      <c r="AB3362" s="35" t="str">
        <f t="shared" si="683"/>
        <v/>
      </c>
      <c r="AC3362" s="42" t="str">
        <f t="shared" si="688"/>
        <v/>
      </c>
      <c r="AD3362" s="38"/>
      <c r="AE3362" s="43" t="str">
        <f t="shared" si="689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90"/>
        <v>0</v>
      </c>
      <c r="AJ3362" s="44">
        <f t="shared" si="691"/>
        <v>0</v>
      </c>
      <c r="AK3362" s="45" t="str">
        <f t="shared" si="692"/>
        <v/>
      </c>
      <c r="AL3362" s="41"/>
      <c r="AM3362" s="41"/>
      <c r="AN3362" s="41"/>
      <c r="AO3362" s="41"/>
      <c r="AP3362" s="45" t="str">
        <f t="shared" si="693"/>
        <v/>
      </c>
      <c r="AQ3362" s="45" t="str">
        <f t="shared" si="694"/>
        <v/>
      </c>
    </row>
    <row r="3363" spans="1:43" s="15" customFormat="1">
      <c r="A3363" s="39"/>
      <c r="B3363" s="40"/>
      <c r="C3363" s="40"/>
      <c r="D3363" s="57" t="str">
        <f t="shared" si="685"/>
        <v/>
      </c>
      <c r="E3363" s="39"/>
      <c r="F3363" s="40"/>
      <c r="G3363" s="40"/>
      <c r="H3363" s="46"/>
      <c r="I3363" s="57" t="str">
        <f t="shared" si="686"/>
        <v/>
      </c>
      <c r="J3363" s="46"/>
      <c r="K3363" s="46"/>
      <c r="L3363" s="41"/>
      <c r="M3363" s="39"/>
      <c r="N3363" s="39"/>
      <c r="O3363" s="39"/>
      <c r="P3363" s="57" t="str">
        <f t="shared" si="687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84"/>
        <v/>
      </c>
      <c r="Z3363" s="26" t="str">
        <f t="shared" si="682"/>
        <v/>
      </c>
      <c r="AA3363" s="39"/>
      <c r="AB3363" s="35" t="str">
        <f t="shared" si="683"/>
        <v/>
      </c>
      <c r="AC3363" s="42" t="str">
        <f t="shared" si="688"/>
        <v/>
      </c>
      <c r="AD3363" s="38"/>
      <c r="AE3363" s="43" t="str">
        <f t="shared" si="689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90"/>
        <v>0</v>
      </c>
      <c r="AJ3363" s="44">
        <f t="shared" si="691"/>
        <v>0</v>
      </c>
      <c r="AK3363" s="45" t="str">
        <f t="shared" si="692"/>
        <v/>
      </c>
      <c r="AL3363" s="41"/>
      <c r="AM3363" s="41"/>
      <c r="AN3363" s="41"/>
      <c r="AO3363" s="41"/>
      <c r="AP3363" s="45" t="str">
        <f t="shared" si="693"/>
        <v/>
      </c>
      <c r="AQ3363" s="45" t="str">
        <f t="shared" si="694"/>
        <v/>
      </c>
    </row>
    <row r="3364" spans="1:43" s="15" customFormat="1">
      <c r="A3364" s="39"/>
      <c r="B3364" s="40"/>
      <c r="C3364" s="40"/>
      <c r="D3364" s="57" t="str">
        <f t="shared" si="685"/>
        <v/>
      </c>
      <c r="E3364" s="39"/>
      <c r="F3364" s="40"/>
      <c r="G3364" s="40"/>
      <c r="H3364" s="46"/>
      <c r="I3364" s="57" t="str">
        <f t="shared" si="686"/>
        <v/>
      </c>
      <c r="J3364" s="46"/>
      <c r="K3364" s="46"/>
      <c r="L3364" s="41"/>
      <c r="M3364" s="39"/>
      <c r="N3364" s="39"/>
      <c r="O3364" s="39"/>
      <c r="P3364" s="57" t="str">
        <f t="shared" si="687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84"/>
        <v/>
      </c>
      <c r="Z3364" s="26" t="str">
        <f t="shared" si="682"/>
        <v/>
      </c>
      <c r="AA3364" s="39"/>
      <c r="AB3364" s="35" t="str">
        <f t="shared" si="683"/>
        <v/>
      </c>
      <c r="AC3364" s="42" t="str">
        <f t="shared" si="688"/>
        <v/>
      </c>
      <c r="AD3364" s="38"/>
      <c r="AE3364" s="43" t="str">
        <f t="shared" si="689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90"/>
        <v>0</v>
      </c>
      <c r="AJ3364" s="44">
        <f t="shared" si="691"/>
        <v>0</v>
      </c>
      <c r="AK3364" s="45" t="str">
        <f t="shared" si="692"/>
        <v/>
      </c>
      <c r="AL3364" s="41"/>
      <c r="AM3364" s="41"/>
      <c r="AN3364" s="41"/>
      <c r="AO3364" s="41"/>
      <c r="AP3364" s="45" t="str">
        <f t="shared" si="693"/>
        <v/>
      </c>
      <c r="AQ3364" s="45" t="str">
        <f t="shared" si="694"/>
        <v/>
      </c>
    </row>
    <row r="3365" spans="1:43" s="15" customFormat="1">
      <c r="A3365" s="39"/>
      <c r="B3365" s="40"/>
      <c r="C3365" s="40"/>
      <c r="D3365" s="57" t="str">
        <f t="shared" si="685"/>
        <v/>
      </c>
      <c r="E3365" s="39"/>
      <c r="F3365" s="40"/>
      <c r="G3365" s="40"/>
      <c r="H3365" s="46"/>
      <c r="I3365" s="57" t="str">
        <f t="shared" si="686"/>
        <v/>
      </c>
      <c r="J3365" s="46"/>
      <c r="K3365" s="46"/>
      <c r="L3365" s="41"/>
      <c r="M3365" s="39"/>
      <c r="N3365" s="39"/>
      <c r="O3365" s="39"/>
      <c r="P3365" s="57" t="str">
        <f t="shared" si="687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si="684"/>
        <v/>
      </c>
      <c r="Z3365" s="26" t="str">
        <f t="shared" si="682"/>
        <v/>
      </c>
      <c r="AA3365" s="39"/>
      <c r="AB3365" s="35" t="str">
        <f t="shared" si="683"/>
        <v/>
      </c>
      <c r="AC3365" s="42" t="str">
        <f t="shared" si="688"/>
        <v/>
      </c>
      <c r="AD3365" s="38"/>
      <c r="AE3365" s="43" t="str">
        <f t="shared" si="689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90"/>
        <v>0</v>
      </c>
      <c r="AJ3365" s="44">
        <f t="shared" si="691"/>
        <v>0</v>
      </c>
      <c r="AK3365" s="45" t="str">
        <f t="shared" si="692"/>
        <v/>
      </c>
      <c r="AL3365" s="41"/>
      <c r="AM3365" s="41"/>
      <c r="AN3365" s="41"/>
      <c r="AO3365" s="41"/>
      <c r="AP3365" s="45" t="str">
        <f t="shared" si="693"/>
        <v/>
      </c>
      <c r="AQ3365" s="45" t="str">
        <f t="shared" si="694"/>
        <v/>
      </c>
    </row>
    <row r="3366" spans="1:43" s="15" customFormat="1">
      <c r="A3366" s="39"/>
      <c r="B3366" s="40"/>
      <c r="C3366" s="40"/>
      <c r="D3366" s="57" t="str">
        <f t="shared" si="685"/>
        <v/>
      </c>
      <c r="E3366" s="39"/>
      <c r="F3366" s="40"/>
      <c r="G3366" s="40"/>
      <c r="H3366" s="46"/>
      <c r="I3366" s="57" t="str">
        <f t="shared" si="686"/>
        <v/>
      </c>
      <c r="J3366" s="46"/>
      <c r="K3366" s="46"/>
      <c r="L3366" s="41"/>
      <c r="M3366" s="39"/>
      <c r="N3366" s="39"/>
      <c r="O3366" s="39"/>
      <c r="P3366" s="57" t="str">
        <f t="shared" si="687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4"/>
        <v/>
      </c>
      <c r="Z3366" s="26" t="str">
        <f t="shared" si="682"/>
        <v/>
      </c>
      <c r="AA3366" s="39"/>
      <c r="AB3366" s="35" t="str">
        <f t="shared" si="683"/>
        <v/>
      </c>
      <c r="AC3366" s="42" t="str">
        <f t="shared" si="688"/>
        <v/>
      </c>
      <c r="AD3366" s="38"/>
      <c r="AE3366" s="43" t="str">
        <f t="shared" si="689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90"/>
        <v>0</v>
      </c>
      <c r="AJ3366" s="44">
        <f t="shared" si="691"/>
        <v>0</v>
      </c>
      <c r="AK3366" s="45" t="str">
        <f t="shared" si="692"/>
        <v/>
      </c>
      <c r="AL3366" s="41"/>
      <c r="AM3366" s="41"/>
      <c r="AN3366" s="41"/>
      <c r="AO3366" s="41"/>
      <c r="AP3366" s="45" t="str">
        <f t="shared" si="693"/>
        <v/>
      </c>
      <c r="AQ3366" s="45" t="str">
        <f t="shared" si="694"/>
        <v/>
      </c>
    </row>
    <row r="3367" spans="1:43" s="15" customFormat="1">
      <c r="A3367" s="39"/>
      <c r="B3367" s="40"/>
      <c r="C3367" s="40"/>
      <c r="D3367" s="57" t="str">
        <f t="shared" si="685"/>
        <v/>
      </c>
      <c r="E3367" s="39"/>
      <c r="F3367" s="40"/>
      <c r="G3367" s="40"/>
      <c r="H3367" s="46"/>
      <c r="I3367" s="57" t="str">
        <f t="shared" si="686"/>
        <v/>
      </c>
      <c r="J3367" s="46"/>
      <c r="K3367" s="46"/>
      <c r="L3367" s="41"/>
      <c r="M3367" s="39"/>
      <c r="N3367" s="39"/>
      <c r="O3367" s="39"/>
      <c r="P3367" s="57" t="str">
        <f t="shared" si="687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4"/>
        <v/>
      </c>
      <c r="Z3367" s="26" t="str">
        <f t="shared" si="682"/>
        <v/>
      </c>
      <c r="AA3367" s="39"/>
      <c r="AB3367" s="35" t="str">
        <f t="shared" si="683"/>
        <v/>
      </c>
      <c r="AC3367" s="42" t="str">
        <f t="shared" si="688"/>
        <v/>
      </c>
      <c r="AD3367" s="38"/>
      <c r="AE3367" s="43" t="str">
        <f t="shared" si="689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90"/>
        <v>0</v>
      </c>
      <c r="AJ3367" s="44">
        <f t="shared" si="691"/>
        <v>0</v>
      </c>
      <c r="AK3367" s="45" t="str">
        <f t="shared" si="692"/>
        <v/>
      </c>
      <c r="AL3367" s="41"/>
      <c r="AM3367" s="41"/>
      <c r="AN3367" s="41"/>
      <c r="AO3367" s="41"/>
      <c r="AP3367" s="45" t="str">
        <f t="shared" si="693"/>
        <v/>
      </c>
      <c r="AQ3367" s="45" t="str">
        <f t="shared" si="694"/>
        <v/>
      </c>
    </row>
    <row r="3368" spans="1:43" s="15" customFormat="1">
      <c r="A3368" s="39"/>
      <c r="B3368" s="40"/>
      <c r="C3368" s="40"/>
      <c r="D3368" s="57" t="str">
        <f t="shared" si="685"/>
        <v/>
      </c>
      <c r="E3368" s="39"/>
      <c r="F3368" s="40"/>
      <c r="G3368" s="40"/>
      <c r="H3368" s="46"/>
      <c r="I3368" s="57" t="str">
        <f t="shared" si="686"/>
        <v/>
      </c>
      <c r="J3368" s="46"/>
      <c r="K3368" s="46"/>
      <c r="L3368" s="41"/>
      <c r="M3368" s="39"/>
      <c r="N3368" s="39"/>
      <c r="O3368" s="39"/>
      <c r="P3368" s="57" t="str">
        <f t="shared" si="687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4"/>
        <v/>
      </c>
      <c r="Z3368" s="26" t="str">
        <f t="shared" si="682"/>
        <v/>
      </c>
      <c r="AA3368" s="39"/>
      <c r="AB3368" s="35" t="str">
        <f t="shared" si="683"/>
        <v/>
      </c>
      <c r="AC3368" s="42" t="str">
        <f t="shared" si="688"/>
        <v/>
      </c>
      <c r="AD3368" s="38"/>
      <c r="AE3368" s="43" t="str">
        <f t="shared" si="689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90"/>
        <v>0</v>
      </c>
      <c r="AJ3368" s="44">
        <f t="shared" si="691"/>
        <v>0</v>
      </c>
      <c r="AK3368" s="45" t="str">
        <f t="shared" si="692"/>
        <v/>
      </c>
      <c r="AL3368" s="41"/>
      <c r="AM3368" s="41"/>
      <c r="AN3368" s="41"/>
      <c r="AO3368" s="41"/>
      <c r="AP3368" s="45" t="str">
        <f t="shared" si="693"/>
        <v/>
      </c>
      <c r="AQ3368" s="45" t="str">
        <f t="shared" si="694"/>
        <v/>
      </c>
    </row>
    <row r="3369" spans="1:43" s="15" customFormat="1">
      <c r="A3369" s="39"/>
      <c r="B3369" s="40"/>
      <c r="C3369" s="40"/>
      <c r="D3369" s="57" t="str">
        <f t="shared" si="685"/>
        <v/>
      </c>
      <c r="E3369" s="39"/>
      <c r="F3369" s="40"/>
      <c r="G3369" s="40"/>
      <c r="H3369" s="46"/>
      <c r="I3369" s="57" t="str">
        <f t="shared" si="686"/>
        <v/>
      </c>
      <c r="J3369" s="46"/>
      <c r="K3369" s="46"/>
      <c r="L3369" s="41"/>
      <c r="M3369" s="39"/>
      <c r="N3369" s="39"/>
      <c r="O3369" s="39"/>
      <c r="P3369" s="57" t="str">
        <f t="shared" si="687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4"/>
        <v/>
      </c>
      <c r="Z3369" s="26" t="str">
        <f t="shared" si="682"/>
        <v/>
      </c>
      <c r="AA3369" s="39"/>
      <c r="AB3369" s="35" t="str">
        <f t="shared" si="683"/>
        <v/>
      </c>
      <c r="AC3369" s="42" t="str">
        <f t="shared" si="688"/>
        <v/>
      </c>
      <c r="AD3369" s="38"/>
      <c r="AE3369" s="43" t="str">
        <f t="shared" si="689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90"/>
        <v>0</v>
      </c>
      <c r="AJ3369" s="44">
        <f t="shared" si="691"/>
        <v>0</v>
      </c>
      <c r="AK3369" s="45" t="str">
        <f t="shared" si="692"/>
        <v/>
      </c>
      <c r="AL3369" s="41"/>
      <c r="AM3369" s="41"/>
      <c r="AN3369" s="41"/>
      <c r="AO3369" s="41"/>
      <c r="AP3369" s="45" t="str">
        <f t="shared" si="693"/>
        <v/>
      </c>
      <c r="AQ3369" s="45" t="str">
        <f t="shared" si="694"/>
        <v/>
      </c>
    </row>
    <row r="3370" spans="1:43" s="15" customFormat="1">
      <c r="A3370" s="39"/>
      <c r="B3370" s="40"/>
      <c r="C3370" s="40"/>
      <c r="D3370" s="57" t="str">
        <f t="shared" si="685"/>
        <v/>
      </c>
      <c r="E3370" s="39"/>
      <c r="F3370" s="40"/>
      <c r="G3370" s="40"/>
      <c r="H3370" s="46"/>
      <c r="I3370" s="57" t="str">
        <f t="shared" si="686"/>
        <v/>
      </c>
      <c r="J3370" s="46"/>
      <c r="K3370" s="46"/>
      <c r="L3370" s="41"/>
      <c r="M3370" s="39"/>
      <c r="N3370" s="39"/>
      <c r="O3370" s="39"/>
      <c r="P3370" s="57" t="str">
        <f t="shared" si="687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4"/>
        <v/>
      </c>
      <c r="Z3370" s="26" t="str">
        <f t="shared" si="682"/>
        <v/>
      </c>
      <c r="AA3370" s="39"/>
      <c r="AB3370" s="35" t="str">
        <f t="shared" si="683"/>
        <v/>
      </c>
      <c r="AC3370" s="42" t="str">
        <f t="shared" si="688"/>
        <v/>
      </c>
      <c r="AD3370" s="38"/>
      <c r="AE3370" s="43" t="str">
        <f t="shared" si="689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90"/>
        <v>0</v>
      </c>
      <c r="AJ3370" s="44">
        <f t="shared" si="691"/>
        <v>0</v>
      </c>
      <c r="AK3370" s="45" t="str">
        <f t="shared" si="692"/>
        <v/>
      </c>
      <c r="AL3370" s="41"/>
      <c r="AM3370" s="41"/>
      <c r="AN3370" s="41"/>
      <c r="AO3370" s="41"/>
      <c r="AP3370" s="45" t="str">
        <f t="shared" si="693"/>
        <v/>
      </c>
      <c r="AQ3370" s="45" t="str">
        <f t="shared" si="694"/>
        <v/>
      </c>
    </row>
    <row r="3371" spans="1:43" s="15" customFormat="1">
      <c r="A3371" s="39"/>
      <c r="B3371" s="40"/>
      <c r="C3371" s="40"/>
      <c r="D3371" s="57" t="str">
        <f t="shared" si="685"/>
        <v/>
      </c>
      <c r="E3371" s="39"/>
      <c r="F3371" s="40"/>
      <c r="G3371" s="40"/>
      <c r="H3371" s="46"/>
      <c r="I3371" s="57" t="str">
        <f t="shared" si="686"/>
        <v/>
      </c>
      <c r="J3371" s="46"/>
      <c r="K3371" s="46"/>
      <c r="L3371" s="41"/>
      <c r="M3371" s="39"/>
      <c r="N3371" s="39"/>
      <c r="O3371" s="39"/>
      <c r="P3371" s="57" t="str">
        <f t="shared" si="687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4"/>
        <v/>
      </c>
      <c r="Z3371" s="26" t="str">
        <f t="shared" si="682"/>
        <v/>
      </c>
      <c r="AA3371" s="39"/>
      <c r="AB3371" s="35" t="str">
        <f t="shared" si="683"/>
        <v/>
      </c>
      <c r="AC3371" s="42" t="str">
        <f t="shared" si="688"/>
        <v/>
      </c>
      <c r="AD3371" s="38"/>
      <c r="AE3371" s="43" t="str">
        <f t="shared" si="689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90"/>
        <v>0</v>
      </c>
      <c r="AJ3371" s="44">
        <f t="shared" si="691"/>
        <v>0</v>
      </c>
      <c r="AK3371" s="45" t="str">
        <f t="shared" si="692"/>
        <v/>
      </c>
      <c r="AL3371" s="41"/>
      <c r="AM3371" s="41"/>
      <c r="AN3371" s="41"/>
      <c r="AO3371" s="41"/>
      <c r="AP3371" s="45" t="str">
        <f t="shared" si="693"/>
        <v/>
      </c>
      <c r="AQ3371" s="45" t="str">
        <f t="shared" si="694"/>
        <v/>
      </c>
    </row>
    <row r="3372" spans="1:43" s="15" customFormat="1">
      <c r="A3372" s="39"/>
      <c r="B3372" s="40"/>
      <c r="C3372" s="40"/>
      <c r="D3372" s="57" t="str">
        <f t="shared" si="685"/>
        <v/>
      </c>
      <c r="E3372" s="39"/>
      <c r="F3372" s="40"/>
      <c r="G3372" s="40"/>
      <c r="H3372" s="46"/>
      <c r="I3372" s="57" t="str">
        <f t="shared" si="686"/>
        <v/>
      </c>
      <c r="J3372" s="46"/>
      <c r="K3372" s="46"/>
      <c r="L3372" s="41"/>
      <c r="M3372" s="39"/>
      <c r="N3372" s="39"/>
      <c r="O3372" s="39"/>
      <c r="P3372" s="57" t="str">
        <f t="shared" si="687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4"/>
        <v/>
      </c>
      <c r="Z3372" s="26" t="str">
        <f t="shared" si="682"/>
        <v/>
      </c>
      <c r="AA3372" s="39"/>
      <c r="AB3372" s="35" t="str">
        <f t="shared" si="683"/>
        <v/>
      </c>
      <c r="AC3372" s="42" t="str">
        <f t="shared" si="688"/>
        <v/>
      </c>
      <c r="AD3372" s="38"/>
      <c r="AE3372" s="43" t="str">
        <f t="shared" si="689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90"/>
        <v>0</v>
      </c>
      <c r="AJ3372" s="44">
        <f t="shared" si="691"/>
        <v>0</v>
      </c>
      <c r="AK3372" s="45" t="str">
        <f t="shared" si="692"/>
        <v/>
      </c>
      <c r="AL3372" s="41"/>
      <c r="AM3372" s="41"/>
      <c r="AN3372" s="41"/>
      <c r="AO3372" s="41"/>
      <c r="AP3372" s="45" t="str">
        <f t="shared" si="693"/>
        <v/>
      </c>
      <c r="AQ3372" s="45" t="str">
        <f t="shared" si="694"/>
        <v/>
      </c>
    </row>
    <row r="3373" spans="1:43" s="15" customFormat="1">
      <c r="A3373" s="39"/>
      <c r="B3373" s="40"/>
      <c r="C3373" s="40"/>
      <c r="D3373" s="57" t="str">
        <f t="shared" si="685"/>
        <v/>
      </c>
      <c r="E3373" s="39"/>
      <c r="F3373" s="40"/>
      <c r="G3373" s="40"/>
      <c r="H3373" s="46"/>
      <c r="I3373" s="57" t="str">
        <f t="shared" si="686"/>
        <v/>
      </c>
      <c r="J3373" s="46"/>
      <c r="K3373" s="46"/>
      <c r="L3373" s="41"/>
      <c r="M3373" s="39"/>
      <c r="N3373" s="39"/>
      <c r="O3373" s="39"/>
      <c r="P3373" s="57" t="str">
        <f t="shared" si="687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4"/>
        <v/>
      </c>
      <c r="Z3373" s="26" t="str">
        <f t="shared" si="682"/>
        <v/>
      </c>
      <c r="AA3373" s="39"/>
      <c r="AB3373" s="35" t="str">
        <f t="shared" si="683"/>
        <v/>
      </c>
      <c r="AC3373" s="42" t="str">
        <f t="shared" si="688"/>
        <v/>
      </c>
      <c r="AD3373" s="38"/>
      <c r="AE3373" s="43" t="str">
        <f t="shared" si="689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90"/>
        <v>0</v>
      </c>
      <c r="AJ3373" s="44">
        <f t="shared" si="691"/>
        <v>0</v>
      </c>
      <c r="AK3373" s="45" t="str">
        <f t="shared" si="692"/>
        <v/>
      </c>
      <c r="AL3373" s="41"/>
      <c r="AM3373" s="41"/>
      <c r="AN3373" s="41"/>
      <c r="AO3373" s="41"/>
      <c r="AP3373" s="45" t="str">
        <f t="shared" si="693"/>
        <v/>
      </c>
      <c r="AQ3373" s="45" t="str">
        <f t="shared" si="694"/>
        <v/>
      </c>
    </row>
    <row r="3374" spans="1:43" s="15" customFormat="1">
      <c r="A3374" s="39"/>
      <c r="B3374" s="40"/>
      <c r="C3374" s="40"/>
      <c r="D3374" s="57" t="str">
        <f t="shared" si="685"/>
        <v/>
      </c>
      <c r="E3374" s="39"/>
      <c r="F3374" s="40"/>
      <c r="G3374" s="40"/>
      <c r="H3374" s="46"/>
      <c r="I3374" s="57" t="str">
        <f t="shared" si="686"/>
        <v/>
      </c>
      <c r="J3374" s="46"/>
      <c r="K3374" s="46"/>
      <c r="L3374" s="41"/>
      <c r="M3374" s="39"/>
      <c r="N3374" s="39"/>
      <c r="O3374" s="39"/>
      <c r="P3374" s="57" t="str">
        <f t="shared" si="687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4"/>
        <v/>
      </c>
      <c r="Z3374" s="26" t="str">
        <f t="shared" si="682"/>
        <v/>
      </c>
      <c r="AA3374" s="39"/>
      <c r="AB3374" s="35" t="str">
        <f t="shared" si="683"/>
        <v/>
      </c>
      <c r="AC3374" s="42" t="str">
        <f t="shared" si="688"/>
        <v/>
      </c>
      <c r="AD3374" s="38"/>
      <c r="AE3374" s="43" t="str">
        <f t="shared" si="689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90"/>
        <v>0</v>
      </c>
      <c r="AJ3374" s="44">
        <f t="shared" si="691"/>
        <v>0</v>
      </c>
      <c r="AK3374" s="45" t="str">
        <f t="shared" si="692"/>
        <v/>
      </c>
      <c r="AL3374" s="41"/>
      <c r="AM3374" s="41"/>
      <c r="AN3374" s="41"/>
      <c r="AO3374" s="41"/>
      <c r="AP3374" s="45" t="str">
        <f t="shared" si="693"/>
        <v/>
      </c>
      <c r="AQ3374" s="45" t="str">
        <f t="shared" si="694"/>
        <v/>
      </c>
    </row>
    <row r="3375" spans="1:43" s="15" customFormat="1">
      <c r="A3375" s="39"/>
      <c r="B3375" s="40"/>
      <c r="C3375" s="40"/>
      <c r="D3375" s="57" t="str">
        <f t="shared" si="685"/>
        <v/>
      </c>
      <c r="E3375" s="39"/>
      <c r="F3375" s="40"/>
      <c r="G3375" s="40"/>
      <c r="H3375" s="46"/>
      <c r="I3375" s="57" t="str">
        <f t="shared" si="686"/>
        <v/>
      </c>
      <c r="J3375" s="46"/>
      <c r="K3375" s="46"/>
      <c r="L3375" s="41"/>
      <c r="M3375" s="39"/>
      <c r="N3375" s="39"/>
      <c r="O3375" s="39"/>
      <c r="P3375" s="57" t="str">
        <f t="shared" si="687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4"/>
        <v/>
      </c>
      <c r="Z3375" s="26" t="str">
        <f t="shared" si="682"/>
        <v/>
      </c>
      <c r="AA3375" s="39"/>
      <c r="AB3375" s="35" t="str">
        <f t="shared" si="683"/>
        <v/>
      </c>
      <c r="AC3375" s="42" t="str">
        <f t="shared" si="688"/>
        <v/>
      </c>
      <c r="AD3375" s="38"/>
      <c r="AE3375" s="43" t="str">
        <f t="shared" si="689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90"/>
        <v>0</v>
      </c>
      <c r="AJ3375" s="44">
        <f t="shared" si="691"/>
        <v>0</v>
      </c>
      <c r="AK3375" s="45" t="str">
        <f t="shared" si="692"/>
        <v/>
      </c>
      <c r="AL3375" s="41"/>
      <c r="AM3375" s="41"/>
      <c r="AN3375" s="41"/>
      <c r="AO3375" s="41"/>
      <c r="AP3375" s="45" t="str">
        <f t="shared" si="693"/>
        <v/>
      </c>
      <c r="AQ3375" s="45" t="str">
        <f t="shared" si="694"/>
        <v/>
      </c>
    </row>
    <row r="3376" spans="1:43" s="15" customFormat="1">
      <c r="A3376" s="39"/>
      <c r="B3376" s="40"/>
      <c r="C3376" s="40"/>
      <c r="D3376" s="57" t="str">
        <f t="shared" si="685"/>
        <v/>
      </c>
      <c r="E3376" s="39"/>
      <c r="F3376" s="40"/>
      <c r="G3376" s="40"/>
      <c r="H3376" s="46"/>
      <c r="I3376" s="57" t="str">
        <f t="shared" si="686"/>
        <v/>
      </c>
      <c r="J3376" s="46"/>
      <c r="K3376" s="46"/>
      <c r="L3376" s="41"/>
      <c r="M3376" s="39"/>
      <c r="N3376" s="39"/>
      <c r="O3376" s="39"/>
      <c r="P3376" s="57" t="str">
        <f t="shared" si="687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4"/>
        <v/>
      </c>
      <c r="Z3376" s="26" t="str">
        <f t="shared" si="682"/>
        <v/>
      </c>
      <c r="AA3376" s="39"/>
      <c r="AB3376" s="35" t="str">
        <f t="shared" si="683"/>
        <v/>
      </c>
      <c r="AC3376" s="42" t="str">
        <f t="shared" si="688"/>
        <v/>
      </c>
      <c r="AD3376" s="38"/>
      <c r="AE3376" s="43" t="str">
        <f t="shared" si="689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90"/>
        <v>0</v>
      </c>
      <c r="AJ3376" s="44">
        <f t="shared" si="691"/>
        <v>0</v>
      </c>
      <c r="AK3376" s="45" t="str">
        <f t="shared" si="692"/>
        <v/>
      </c>
      <c r="AL3376" s="41"/>
      <c r="AM3376" s="41"/>
      <c r="AN3376" s="41"/>
      <c r="AO3376" s="41"/>
      <c r="AP3376" s="45" t="str">
        <f t="shared" si="693"/>
        <v/>
      </c>
      <c r="AQ3376" s="45" t="str">
        <f t="shared" si="694"/>
        <v/>
      </c>
    </row>
    <row r="3377" spans="1:43" s="15" customFormat="1">
      <c r="A3377" s="39"/>
      <c r="B3377" s="40"/>
      <c r="C3377" s="40"/>
      <c r="D3377" s="57" t="str">
        <f t="shared" si="685"/>
        <v/>
      </c>
      <c r="E3377" s="39"/>
      <c r="F3377" s="40"/>
      <c r="G3377" s="40"/>
      <c r="H3377" s="46"/>
      <c r="I3377" s="57" t="str">
        <f t="shared" si="686"/>
        <v/>
      </c>
      <c r="J3377" s="46"/>
      <c r="K3377" s="46"/>
      <c r="L3377" s="41"/>
      <c r="M3377" s="39"/>
      <c r="N3377" s="39"/>
      <c r="O3377" s="39"/>
      <c r="P3377" s="57" t="str">
        <f t="shared" si="687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4"/>
        <v/>
      </c>
      <c r="Z3377" s="26" t="str">
        <f t="shared" si="682"/>
        <v/>
      </c>
      <c r="AA3377" s="39"/>
      <c r="AB3377" s="35" t="str">
        <f t="shared" si="683"/>
        <v/>
      </c>
      <c r="AC3377" s="42" t="str">
        <f t="shared" si="688"/>
        <v/>
      </c>
      <c r="AD3377" s="38"/>
      <c r="AE3377" s="43" t="str">
        <f t="shared" si="689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90"/>
        <v>0</v>
      </c>
      <c r="AJ3377" s="44">
        <f t="shared" si="691"/>
        <v>0</v>
      </c>
      <c r="AK3377" s="45" t="str">
        <f t="shared" si="692"/>
        <v/>
      </c>
      <c r="AL3377" s="41"/>
      <c r="AM3377" s="41"/>
      <c r="AN3377" s="41"/>
      <c r="AO3377" s="41"/>
      <c r="AP3377" s="45" t="str">
        <f t="shared" si="693"/>
        <v/>
      </c>
      <c r="AQ3377" s="45" t="str">
        <f t="shared" si="694"/>
        <v/>
      </c>
    </row>
    <row r="3378" spans="1:43" s="15" customFormat="1">
      <c r="A3378" s="39"/>
      <c r="B3378" s="40"/>
      <c r="C3378" s="40"/>
      <c r="D3378" s="57" t="str">
        <f t="shared" si="685"/>
        <v/>
      </c>
      <c r="E3378" s="39"/>
      <c r="F3378" s="40"/>
      <c r="G3378" s="40"/>
      <c r="H3378" s="46"/>
      <c r="I3378" s="57" t="str">
        <f t="shared" si="686"/>
        <v/>
      </c>
      <c r="J3378" s="46"/>
      <c r="K3378" s="46"/>
      <c r="L3378" s="41"/>
      <c r="M3378" s="39"/>
      <c r="N3378" s="39"/>
      <c r="O3378" s="39"/>
      <c r="P3378" s="57" t="str">
        <f t="shared" si="687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4"/>
        <v/>
      </c>
      <c r="Z3378" s="26" t="str">
        <f t="shared" si="682"/>
        <v/>
      </c>
      <c r="AA3378" s="39"/>
      <c r="AB3378" s="35" t="str">
        <f t="shared" si="683"/>
        <v/>
      </c>
      <c r="AC3378" s="42" t="str">
        <f t="shared" si="688"/>
        <v/>
      </c>
      <c r="AD3378" s="38"/>
      <c r="AE3378" s="43" t="str">
        <f t="shared" si="689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90"/>
        <v>0</v>
      </c>
      <c r="AJ3378" s="44">
        <f t="shared" si="691"/>
        <v>0</v>
      </c>
      <c r="AK3378" s="45" t="str">
        <f t="shared" si="692"/>
        <v/>
      </c>
      <c r="AL3378" s="41"/>
      <c r="AM3378" s="41"/>
      <c r="AN3378" s="41"/>
      <c r="AO3378" s="41"/>
      <c r="AP3378" s="45" t="str">
        <f t="shared" si="693"/>
        <v/>
      </c>
      <c r="AQ3378" s="45" t="str">
        <f t="shared" si="694"/>
        <v/>
      </c>
    </row>
    <row r="3379" spans="1:43" s="15" customFormat="1">
      <c r="A3379" s="39"/>
      <c r="B3379" s="40"/>
      <c r="C3379" s="40"/>
      <c r="D3379" s="57" t="str">
        <f t="shared" si="685"/>
        <v/>
      </c>
      <c r="E3379" s="39"/>
      <c r="F3379" s="40"/>
      <c r="G3379" s="40"/>
      <c r="H3379" s="46"/>
      <c r="I3379" s="57" t="str">
        <f t="shared" si="686"/>
        <v/>
      </c>
      <c r="J3379" s="46"/>
      <c r="K3379" s="46"/>
      <c r="L3379" s="41"/>
      <c r="M3379" s="39"/>
      <c r="N3379" s="39"/>
      <c r="O3379" s="39"/>
      <c r="P3379" s="57" t="str">
        <f t="shared" si="687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4"/>
        <v/>
      </c>
      <c r="Z3379" s="26" t="str">
        <f t="shared" si="682"/>
        <v/>
      </c>
      <c r="AA3379" s="39"/>
      <c r="AB3379" s="35" t="str">
        <f t="shared" si="683"/>
        <v/>
      </c>
      <c r="AC3379" s="42" t="str">
        <f t="shared" si="688"/>
        <v/>
      </c>
      <c r="AD3379" s="38"/>
      <c r="AE3379" s="43" t="str">
        <f t="shared" si="689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90"/>
        <v>0</v>
      </c>
      <c r="AJ3379" s="44">
        <f t="shared" si="691"/>
        <v>0</v>
      </c>
      <c r="AK3379" s="45" t="str">
        <f t="shared" si="692"/>
        <v/>
      </c>
      <c r="AL3379" s="41"/>
      <c r="AM3379" s="41"/>
      <c r="AN3379" s="41"/>
      <c r="AO3379" s="41"/>
      <c r="AP3379" s="45" t="str">
        <f t="shared" si="693"/>
        <v/>
      </c>
      <c r="AQ3379" s="45" t="str">
        <f t="shared" si="694"/>
        <v/>
      </c>
    </row>
    <row r="3380" spans="1:43" s="15" customFormat="1">
      <c r="A3380" s="39"/>
      <c r="B3380" s="40"/>
      <c r="C3380" s="40"/>
      <c r="D3380" s="57" t="str">
        <f t="shared" si="685"/>
        <v/>
      </c>
      <c r="E3380" s="39"/>
      <c r="F3380" s="40"/>
      <c r="G3380" s="40"/>
      <c r="H3380" s="46"/>
      <c r="I3380" s="57" t="str">
        <f t="shared" si="686"/>
        <v/>
      </c>
      <c r="J3380" s="46"/>
      <c r="K3380" s="46"/>
      <c r="L3380" s="41"/>
      <c r="M3380" s="39"/>
      <c r="N3380" s="39"/>
      <c r="O3380" s="39"/>
      <c r="P3380" s="57" t="str">
        <f t="shared" si="687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4"/>
        <v/>
      </c>
      <c r="Z3380" s="26" t="str">
        <f t="shared" si="682"/>
        <v/>
      </c>
      <c r="AA3380" s="39"/>
      <c r="AB3380" s="35" t="str">
        <f t="shared" si="683"/>
        <v/>
      </c>
      <c r="AC3380" s="42" t="str">
        <f t="shared" si="688"/>
        <v/>
      </c>
      <c r="AD3380" s="38"/>
      <c r="AE3380" s="43" t="str">
        <f t="shared" si="689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90"/>
        <v>0</v>
      </c>
      <c r="AJ3380" s="44">
        <f t="shared" si="691"/>
        <v>0</v>
      </c>
      <c r="AK3380" s="45" t="str">
        <f t="shared" si="692"/>
        <v/>
      </c>
      <c r="AL3380" s="41"/>
      <c r="AM3380" s="41"/>
      <c r="AN3380" s="41"/>
      <c r="AO3380" s="41"/>
      <c r="AP3380" s="45" t="str">
        <f t="shared" si="693"/>
        <v/>
      </c>
      <c r="AQ3380" s="45" t="str">
        <f t="shared" si="694"/>
        <v/>
      </c>
    </row>
    <row r="3381" spans="1:43" s="15" customFormat="1">
      <c r="A3381" s="39"/>
      <c r="B3381" s="40"/>
      <c r="C3381" s="40"/>
      <c r="D3381" s="57" t="str">
        <f t="shared" si="685"/>
        <v/>
      </c>
      <c r="E3381" s="39"/>
      <c r="F3381" s="40"/>
      <c r="G3381" s="40"/>
      <c r="H3381" s="46"/>
      <c r="I3381" s="57" t="str">
        <f t="shared" si="686"/>
        <v/>
      </c>
      <c r="J3381" s="46"/>
      <c r="K3381" s="46"/>
      <c r="L3381" s="41"/>
      <c r="M3381" s="39"/>
      <c r="N3381" s="39"/>
      <c r="O3381" s="39"/>
      <c r="P3381" s="57" t="str">
        <f t="shared" si="687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4"/>
        <v/>
      </c>
      <c r="Z3381" s="26" t="str">
        <f t="shared" si="682"/>
        <v/>
      </c>
      <c r="AA3381" s="39"/>
      <c r="AB3381" s="35" t="str">
        <f t="shared" si="683"/>
        <v/>
      </c>
      <c r="AC3381" s="42" t="str">
        <f t="shared" si="688"/>
        <v/>
      </c>
      <c r="AD3381" s="38"/>
      <c r="AE3381" s="43" t="str">
        <f t="shared" si="689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90"/>
        <v>0</v>
      </c>
      <c r="AJ3381" s="44">
        <f t="shared" si="691"/>
        <v>0</v>
      </c>
      <c r="AK3381" s="45" t="str">
        <f t="shared" si="692"/>
        <v/>
      </c>
      <c r="AL3381" s="41"/>
      <c r="AM3381" s="41"/>
      <c r="AN3381" s="41"/>
      <c r="AO3381" s="41"/>
      <c r="AP3381" s="45" t="str">
        <f t="shared" si="693"/>
        <v/>
      </c>
      <c r="AQ3381" s="45" t="str">
        <f t="shared" si="694"/>
        <v/>
      </c>
    </row>
    <row r="3382" spans="1:43" s="15" customFormat="1">
      <c r="A3382" s="39"/>
      <c r="B3382" s="40"/>
      <c r="C3382" s="40"/>
      <c r="D3382" s="57" t="str">
        <f t="shared" si="685"/>
        <v/>
      </c>
      <c r="E3382" s="39"/>
      <c r="F3382" s="40"/>
      <c r="G3382" s="40"/>
      <c r="H3382" s="46"/>
      <c r="I3382" s="57" t="str">
        <f t="shared" si="686"/>
        <v/>
      </c>
      <c r="J3382" s="46"/>
      <c r="K3382" s="46"/>
      <c r="L3382" s="41"/>
      <c r="M3382" s="39"/>
      <c r="N3382" s="39"/>
      <c r="O3382" s="39"/>
      <c r="P3382" s="57" t="str">
        <f t="shared" si="687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4"/>
        <v/>
      </c>
      <c r="Z3382" s="26" t="str">
        <f t="shared" si="682"/>
        <v/>
      </c>
      <c r="AA3382" s="39"/>
      <c r="AB3382" s="35" t="str">
        <f t="shared" si="683"/>
        <v/>
      </c>
      <c r="AC3382" s="42" t="str">
        <f t="shared" si="688"/>
        <v/>
      </c>
      <c r="AD3382" s="38"/>
      <c r="AE3382" s="43" t="str">
        <f t="shared" si="689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90"/>
        <v>0</v>
      </c>
      <c r="AJ3382" s="44">
        <f t="shared" si="691"/>
        <v>0</v>
      </c>
      <c r="AK3382" s="45" t="str">
        <f t="shared" si="692"/>
        <v/>
      </c>
      <c r="AL3382" s="41"/>
      <c r="AM3382" s="41"/>
      <c r="AN3382" s="41"/>
      <c r="AO3382" s="41"/>
      <c r="AP3382" s="45" t="str">
        <f t="shared" si="693"/>
        <v/>
      </c>
      <c r="AQ3382" s="45" t="str">
        <f t="shared" si="694"/>
        <v/>
      </c>
    </row>
    <row r="3383" spans="1:43" s="15" customFormat="1">
      <c r="A3383" s="39"/>
      <c r="B3383" s="40"/>
      <c r="C3383" s="40"/>
      <c r="D3383" s="57" t="str">
        <f t="shared" si="685"/>
        <v/>
      </c>
      <c r="E3383" s="39"/>
      <c r="F3383" s="40"/>
      <c r="G3383" s="40"/>
      <c r="H3383" s="46"/>
      <c r="I3383" s="57" t="str">
        <f t="shared" si="686"/>
        <v/>
      </c>
      <c r="J3383" s="46"/>
      <c r="K3383" s="46"/>
      <c r="L3383" s="41"/>
      <c r="M3383" s="39"/>
      <c r="N3383" s="39"/>
      <c r="O3383" s="39"/>
      <c r="P3383" s="57" t="str">
        <f t="shared" si="687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4"/>
        <v/>
      </c>
      <c r="Z3383" s="26" t="str">
        <f t="shared" si="682"/>
        <v/>
      </c>
      <c r="AA3383" s="39"/>
      <c r="AB3383" s="35" t="str">
        <f t="shared" si="683"/>
        <v/>
      </c>
      <c r="AC3383" s="42" t="str">
        <f t="shared" si="688"/>
        <v/>
      </c>
      <c r="AD3383" s="38"/>
      <c r="AE3383" s="43" t="str">
        <f t="shared" si="689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90"/>
        <v>0</v>
      </c>
      <c r="AJ3383" s="44">
        <f t="shared" si="691"/>
        <v>0</v>
      </c>
      <c r="AK3383" s="45" t="str">
        <f t="shared" si="692"/>
        <v/>
      </c>
      <c r="AL3383" s="41"/>
      <c r="AM3383" s="41"/>
      <c r="AN3383" s="41"/>
      <c r="AO3383" s="41"/>
      <c r="AP3383" s="45" t="str">
        <f t="shared" si="693"/>
        <v/>
      </c>
      <c r="AQ3383" s="45" t="str">
        <f t="shared" si="694"/>
        <v/>
      </c>
    </row>
    <row r="3384" spans="1:43" s="15" customFormat="1">
      <c r="A3384" s="39"/>
      <c r="B3384" s="40"/>
      <c r="C3384" s="40"/>
      <c r="D3384" s="57" t="str">
        <f t="shared" si="685"/>
        <v/>
      </c>
      <c r="E3384" s="39"/>
      <c r="F3384" s="40"/>
      <c r="G3384" s="40"/>
      <c r="H3384" s="46"/>
      <c r="I3384" s="57" t="str">
        <f t="shared" si="686"/>
        <v/>
      </c>
      <c r="J3384" s="46"/>
      <c r="K3384" s="46"/>
      <c r="L3384" s="41"/>
      <c r="M3384" s="39"/>
      <c r="N3384" s="39"/>
      <c r="O3384" s="39"/>
      <c r="P3384" s="57" t="str">
        <f t="shared" si="687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4"/>
        <v/>
      </c>
      <c r="Z3384" s="26" t="str">
        <f t="shared" si="682"/>
        <v/>
      </c>
      <c r="AA3384" s="39"/>
      <c r="AB3384" s="35" t="str">
        <f t="shared" si="683"/>
        <v/>
      </c>
      <c r="AC3384" s="42" t="str">
        <f t="shared" si="688"/>
        <v/>
      </c>
      <c r="AD3384" s="38"/>
      <c r="AE3384" s="43" t="str">
        <f t="shared" si="689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90"/>
        <v>0</v>
      </c>
      <c r="AJ3384" s="44">
        <f t="shared" si="691"/>
        <v>0</v>
      </c>
      <c r="AK3384" s="45" t="str">
        <f t="shared" si="692"/>
        <v/>
      </c>
      <c r="AL3384" s="41"/>
      <c r="AM3384" s="41"/>
      <c r="AN3384" s="41"/>
      <c r="AO3384" s="41"/>
      <c r="AP3384" s="45" t="str">
        <f t="shared" si="693"/>
        <v/>
      </c>
      <c r="AQ3384" s="45" t="str">
        <f t="shared" si="694"/>
        <v/>
      </c>
    </row>
    <row r="3385" spans="1:43" s="15" customFormat="1">
      <c r="A3385" s="39"/>
      <c r="B3385" s="40"/>
      <c r="C3385" s="40"/>
      <c r="D3385" s="57" t="str">
        <f t="shared" si="685"/>
        <v/>
      </c>
      <c r="E3385" s="39"/>
      <c r="F3385" s="40"/>
      <c r="G3385" s="40"/>
      <c r="H3385" s="46"/>
      <c r="I3385" s="57" t="str">
        <f t="shared" si="686"/>
        <v/>
      </c>
      <c r="J3385" s="46"/>
      <c r="K3385" s="46"/>
      <c r="L3385" s="41"/>
      <c r="M3385" s="39"/>
      <c r="N3385" s="39"/>
      <c r="O3385" s="39"/>
      <c r="P3385" s="57" t="str">
        <f t="shared" si="687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4"/>
        <v/>
      </c>
      <c r="Z3385" s="26" t="str">
        <f t="shared" si="682"/>
        <v/>
      </c>
      <c r="AA3385" s="39"/>
      <c r="AB3385" s="35" t="str">
        <f t="shared" si="683"/>
        <v/>
      </c>
      <c r="AC3385" s="42" t="str">
        <f t="shared" si="688"/>
        <v/>
      </c>
      <c r="AD3385" s="38"/>
      <c r="AE3385" s="43" t="str">
        <f t="shared" si="689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90"/>
        <v>0</v>
      </c>
      <c r="AJ3385" s="44">
        <f t="shared" si="691"/>
        <v>0</v>
      </c>
      <c r="AK3385" s="45" t="str">
        <f t="shared" si="692"/>
        <v/>
      </c>
      <c r="AL3385" s="41"/>
      <c r="AM3385" s="41"/>
      <c r="AN3385" s="41"/>
      <c r="AO3385" s="41"/>
      <c r="AP3385" s="45" t="str">
        <f t="shared" si="693"/>
        <v/>
      </c>
      <c r="AQ3385" s="45" t="str">
        <f t="shared" si="694"/>
        <v/>
      </c>
    </row>
    <row r="3386" spans="1:43" s="15" customFormat="1">
      <c r="A3386" s="39"/>
      <c r="B3386" s="40"/>
      <c r="C3386" s="40"/>
      <c r="D3386" s="57" t="str">
        <f t="shared" si="685"/>
        <v/>
      </c>
      <c r="E3386" s="39"/>
      <c r="F3386" s="40"/>
      <c r="G3386" s="40"/>
      <c r="H3386" s="46"/>
      <c r="I3386" s="57" t="str">
        <f t="shared" si="686"/>
        <v/>
      </c>
      <c r="J3386" s="46"/>
      <c r="K3386" s="46"/>
      <c r="L3386" s="41"/>
      <c r="M3386" s="39"/>
      <c r="N3386" s="39"/>
      <c r="O3386" s="39"/>
      <c r="P3386" s="57" t="str">
        <f t="shared" si="687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4"/>
        <v/>
      </c>
      <c r="Z3386" s="26" t="str">
        <f t="shared" si="682"/>
        <v/>
      </c>
      <c r="AA3386" s="39"/>
      <c r="AB3386" s="35" t="str">
        <f t="shared" si="683"/>
        <v/>
      </c>
      <c r="AC3386" s="42" t="str">
        <f t="shared" si="688"/>
        <v/>
      </c>
      <c r="AD3386" s="38"/>
      <c r="AE3386" s="43" t="str">
        <f t="shared" si="689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90"/>
        <v>0</v>
      </c>
      <c r="AJ3386" s="44">
        <f t="shared" si="691"/>
        <v>0</v>
      </c>
      <c r="AK3386" s="45" t="str">
        <f t="shared" si="692"/>
        <v/>
      </c>
      <c r="AL3386" s="41"/>
      <c r="AM3386" s="41"/>
      <c r="AN3386" s="41"/>
      <c r="AO3386" s="41"/>
      <c r="AP3386" s="45" t="str">
        <f t="shared" si="693"/>
        <v/>
      </c>
      <c r="AQ3386" s="45" t="str">
        <f t="shared" si="694"/>
        <v/>
      </c>
    </row>
    <row r="3387" spans="1:43" s="15" customFormat="1">
      <c r="A3387" s="39"/>
      <c r="B3387" s="40"/>
      <c r="C3387" s="40"/>
      <c r="D3387" s="57" t="str">
        <f t="shared" si="685"/>
        <v/>
      </c>
      <c r="E3387" s="39"/>
      <c r="F3387" s="40"/>
      <c r="G3387" s="40"/>
      <c r="H3387" s="46"/>
      <c r="I3387" s="57" t="str">
        <f t="shared" si="686"/>
        <v/>
      </c>
      <c r="J3387" s="46"/>
      <c r="K3387" s="46"/>
      <c r="L3387" s="41"/>
      <c r="M3387" s="39"/>
      <c r="N3387" s="39"/>
      <c r="O3387" s="39"/>
      <c r="P3387" s="57" t="str">
        <f t="shared" si="687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4"/>
        <v/>
      </c>
      <c r="Z3387" s="26" t="str">
        <f t="shared" si="682"/>
        <v/>
      </c>
      <c r="AA3387" s="39"/>
      <c r="AB3387" s="35" t="str">
        <f t="shared" si="683"/>
        <v/>
      </c>
      <c r="AC3387" s="42" t="str">
        <f t="shared" si="688"/>
        <v/>
      </c>
      <c r="AD3387" s="38"/>
      <c r="AE3387" s="43" t="str">
        <f t="shared" si="689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90"/>
        <v>0</v>
      </c>
      <c r="AJ3387" s="44">
        <f t="shared" si="691"/>
        <v>0</v>
      </c>
      <c r="AK3387" s="45" t="str">
        <f t="shared" si="692"/>
        <v/>
      </c>
      <c r="AL3387" s="41"/>
      <c r="AM3387" s="41"/>
      <c r="AN3387" s="41"/>
      <c r="AO3387" s="41"/>
      <c r="AP3387" s="45" t="str">
        <f t="shared" si="693"/>
        <v/>
      </c>
      <c r="AQ3387" s="45" t="str">
        <f t="shared" si="694"/>
        <v/>
      </c>
    </row>
    <row r="3388" spans="1:43" s="15" customFormat="1">
      <c r="A3388" s="39"/>
      <c r="B3388" s="40"/>
      <c r="C3388" s="40"/>
      <c r="D3388" s="57" t="str">
        <f t="shared" si="685"/>
        <v/>
      </c>
      <c r="E3388" s="39"/>
      <c r="F3388" s="40"/>
      <c r="G3388" s="40"/>
      <c r="H3388" s="46"/>
      <c r="I3388" s="57" t="str">
        <f t="shared" si="686"/>
        <v/>
      </c>
      <c r="J3388" s="46"/>
      <c r="K3388" s="46"/>
      <c r="L3388" s="41"/>
      <c r="M3388" s="39"/>
      <c r="N3388" s="39"/>
      <c r="O3388" s="39"/>
      <c r="P3388" s="57" t="str">
        <f t="shared" si="687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4"/>
        <v/>
      </c>
      <c r="Z3388" s="26" t="str">
        <f t="shared" si="682"/>
        <v/>
      </c>
      <c r="AA3388" s="39"/>
      <c r="AB3388" s="35" t="str">
        <f t="shared" si="683"/>
        <v/>
      </c>
      <c r="AC3388" s="42" t="str">
        <f t="shared" si="688"/>
        <v/>
      </c>
      <c r="AD3388" s="38"/>
      <c r="AE3388" s="43" t="str">
        <f t="shared" si="689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90"/>
        <v>0</v>
      </c>
      <c r="AJ3388" s="44">
        <f t="shared" si="691"/>
        <v>0</v>
      </c>
      <c r="AK3388" s="45" t="str">
        <f t="shared" si="692"/>
        <v/>
      </c>
      <c r="AL3388" s="41"/>
      <c r="AM3388" s="41"/>
      <c r="AN3388" s="41"/>
      <c r="AO3388" s="41"/>
      <c r="AP3388" s="45" t="str">
        <f t="shared" si="693"/>
        <v/>
      </c>
      <c r="AQ3388" s="45" t="str">
        <f t="shared" si="694"/>
        <v/>
      </c>
    </row>
    <row r="3389" spans="1:43" s="15" customFormat="1">
      <c r="A3389" s="39"/>
      <c r="B3389" s="40"/>
      <c r="C3389" s="40"/>
      <c r="D3389" s="57" t="str">
        <f t="shared" si="685"/>
        <v/>
      </c>
      <c r="E3389" s="39"/>
      <c r="F3389" s="40"/>
      <c r="G3389" s="40"/>
      <c r="H3389" s="46"/>
      <c r="I3389" s="57" t="str">
        <f t="shared" si="686"/>
        <v/>
      </c>
      <c r="J3389" s="46"/>
      <c r="K3389" s="46"/>
      <c r="L3389" s="41"/>
      <c r="M3389" s="39"/>
      <c r="N3389" s="39"/>
      <c r="O3389" s="39"/>
      <c r="P3389" s="57" t="str">
        <f t="shared" si="687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4"/>
        <v/>
      </c>
      <c r="Z3389" s="26" t="str">
        <f t="shared" si="682"/>
        <v/>
      </c>
      <c r="AA3389" s="39"/>
      <c r="AB3389" s="35" t="str">
        <f t="shared" si="683"/>
        <v/>
      </c>
      <c r="AC3389" s="42" t="str">
        <f t="shared" si="688"/>
        <v/>
      </c>
      <c r="AD3389" s="38"/>
      <c r="AE3389" s="43" t="str">
        <f t="shared" si="689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90"/>
        <v>0</v>
      </c>
      <c r="AJ3389" s="44">
        <f t="shared" si="691"/>
        <v>0</v>
      </c>
      <c r="AK3389" s="45" t="str">
        <f t="shared" si="692"/>
        <v/>
      </c>
      <c r="AL3389" s="41"/>
      <c r="AM3389" s="41"/>
      <c r="AN3389" s="41"/>
      <c r="AO3389" s="41"/>
      <c r="AP3389" s="45" t="str">
        <f t="shared" si="693"/>
        <v/>
      </c>
      <c r="AQ3389" s="45" t="str">
        <f t="shared" si="694"/>
        <v/>
      </c>
    </row>
    <row r="3390" spans="1:43" s="15" customFormat="1">
      <c r="A3390" s="39"/>
      <c r="B3390" s="40"/>
      <c r="C3390" s="40"/>
      <c r="D3390" s="57" t="str">
        <f t="shared" si="685"/>
        <v/>
      </c>
      <c r="E3390" s="39"/>
      <c r="F3390" s="40"/>
      <c r="G3390" s="40"/>
      <c r="H3390" s="46"/>
      <c r="I3390" s="57" t="str">
        <f t="shared" si="686"/>
        <v/>
      </c>
      <c r="J3390" s="46"/>
      <c r="K3390" s="46"/>
      <c r="L3390" s="41"/>
      <c r="M3390" s="39"/>
      <c r="N3390" s="39"/>
      <c r="O3390" s="39"/>
      <c r="P3390" s="57" t="str">
        <f t="shared" si="687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4"/>
        <v/>
      </c>
      <c r="Z3390" s="26" t="str">
        <f t="shared" si="682"/>
        <v/>
      </c>
      <c r="AA3390" s="39"/>
      <c r="AB3390" s="35" t="str">
        <f t="shared" si="683"/>
        <v/>
      </c>
      <c r="AC3390" s="42" t="str">
        <f t="shared" si="688"/>
        <v/>
      </c>
      <c r="AD3390" s="38"/>
      <c r="AE3390" s="43" t="str">
        <f t="shared" si="689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90"/>
        <v>0</v>
      </c>
      <c r="AJ3390" s="44">
        <f t="shared" si="691"/>
        <v>0</v>
      </c>
      <c r="AK3390" s="45" t="str">
        <f t="shared" si="692"/>
        <v/>
      </c>
      <c r="AL3390" s="41"/>
      <c r="AM3390" s="41"/>
      <c r="AN3390" s="41"/>
      <c r="AO3390" s="41"/>
      <c r="AP3390" s="45" t="str">
        <f t="shared" si="693"/>
        <v/>
      </c>
      <c r="AQ3390" s="45" t="str">
        <f t="shared" si="694"/>
        <v/>
      </c>
    </row>
    <row r="3391" spans="1:43" s="15" customFormat="1">
      <c r="A3391" s="39"/>
      <c r="B3391" s="40"/>
      <c r="C3391" s="40"/>
      <c r="D3391" s="57" t="str">
        <f t="shared" si="685"/>
        <v/>
      </c>
      <c r="E3391" s="39"/>
      <c r="F3391" s="40"/>
      <c r="G3391" s="40"/>
      <c r="H3391" s="46"/>
      <c r="I3391" s="57" t="str">
        <f t="shared" si="686"/>
        <v/>
      </c>
      <c r="J3391" s="46"/>
      <c r="K3391" s="46"/>
      <c r="L3391" s="41"/>
      <c r="M3391" s="39"/>
      <c r="N3391" s="39"/>
      <c r="O3391" s="39"/>
      <c r="P3391" s="57" t="str">
        <f t="shared" si="687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4"/>
        <v/>
      </c>
      <c r="Z3391" s="26" t="str">
        <f t="shared" si="682"/>
        <v/>
      </c>
      <c r="AA3391" s="39"/>
      <c r="AB3391" s="35" t="str">
        <f t="shared" si="683"/>
        <v/>
      </c>
      <c r="AC3391" s="42" t="str">
        <f t="shared" si="688"/>
        <v/>
      </c>
      <c r="AD3391" s="38"/>
      <c r="AE3391" s="43" t="str">
        <f t="shared" si="689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90"/>
        <v>0</v>
      </c>
      <c r="AJ3391" s="44">
        <f t="shared" si="691"/>
        <v>0</v>
      </c>
      <c r="AK3391" s="45" t="str">
        <f t="shared" si="692"/>
        <v/>
      </c>
      <c r="AL3391" s="41"/>
      <c r="AM3391" s="41"/>
      <c r="AN3391" s="41"/>
      <c r="AO3391" s="41"/>
      <c r="AP3391" s="45" t="str">
        <f t="shared" si="693"/>
        <v/>
      </c>
      <c r="AQ3391" s="45" t="str">
        <f t="shared" si="694"/>
        <v/>
      </c>
    </row>
    <row r="3392" spans="1:43" s="15" customFormat="1">
      <c r="A3392" s="39"/>
      <c r="B3392" s="40"/>
      <c r="C3392" s="40"/>
      <c r="D3392" s="57" t="str">
        <f t="shared" si="685"/>
        <v/>
      </c>
      <c r="E3392" s="39"/>
      <c r="F3392" s="40"/>
      <c r="G3392" s="40"/>
      <c r="H3392" s="46"/>
      <c r="I3392" s="57" t="str">
        <f t="shared" si="686"/>
        <v/>
      </c>
      <c r="J3392" s="46"/>
      <c r="K3392" s="46"/>
      <c r="L3392" s="41"/>
      <c r="M3392" s="39"/>
      <c r="N3392" s="39"/>
      <c r="O3392" s="39"/>
      <c r="P3392" s="57" t="str">
        <f t="shared" si="687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4"/>
        <v/>
      </c>
      <c r="Z3392" s="26" t="str">
        <f t="shared" si="682"/>
        <v/>
      </c>
      <c r="AA3392" s="39"/>
      <c r="AB3392" s="35" t="str">
        <f t="shared" si="683"/>
        <v/>
      </c>
      <c r="AC3392" s="42" t="str">
        <f t="shared" si="688"/>
        <v/>
      </c>
      <c r="AD3392" s="38"/>
      <c r="AE3392" s="43" t="str">
        <f t="shared" si="689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90"/>
        <v>0</v>
      </c>
      <c r="AJ3392" s="44">
        <f t="shared" si="691"/>
        <v>0</v>
      </c>
      <c r="AK3392" s="45" t="str">
        <f t="shared" si="692"/>
        <v/>
      </c>
      <c r="AL3392" s="41"/>
      <c r="AM3392" s="41"/>
      <c r="AN3392" s="41"/>
      <c r="AO3392" s="41"/>
      <c r="AP3392" s="45" t="str">
        <f t="shared" si="693"/>
        <v/>
      </c>
      <c r="AQ3392" s="45" t="str">
        <f t="shared" si="694"/>
        <v/>
      </c>
    </row>
    <row r="3393" spans="1:43" s="15" customFormat="1">
      <c r="A3393" s="39"/>
      <c r="B3393" s="40"/>
      <c r="C3393" s="40"/>
      <c r="D3393" s="57" t="str">
        <f t="shared" si="685"/>
        <v/>
      </c>
      <c r="E3393" s="39"/>
      <c r="F3393" s="40"/>
      <c r="G3393" s="40"/>
      <c r="H3393" s="46"/>
      <c r="I3393" s="57" t="str">
        <f t="shared" si="686"/>
        <v/>
      </c>
      <c r="J3393" s="46"/>
      <c r="K3393" s="46"/>
      <c r="L3393" s="41"/>
      <c r="M3393" s="39"/>
      <c r="N3393" s="39"/>
      <c r="O3393" s="39"/>
      <c r="P3393" s="57" t="str">
        <f t="shared" si="687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4"/>
        <v/>
      </c>
      <c r="Z3393" s="26" t="str">
        <f t="shared" si="682"/>
        <v/>
      </c>
      <c r="AA3393" s="39"/>
      <c r="AB3393" s="35" t="str">
        <f t="shared" si="683"/>
        <v/>
      </c>
      <c r="AC3393" s="42" t="str">
        <f t="shared" si="688"/>
        <v/>
      </c>
      <c r="AD3393" s="38"/>
      <c r="AE3393" s="43" t="str">
        <f t="shared" si="689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90"/>
        <v>0</v>
      </c>
      <c r="AJ3393" s="44">
        <f t="shared" si="691"/>
        <v>0</v>
      </c>
      <c r="AK3393" s="45" t="str">
        <f t="shared" si="692"/>
        <v/>
      </c>
      <c r="AL3393" s="41"/>
      <c r="AM3393" s="41"/>
      <c r="AN3393" s="41"/>
      <c r="AO3393" s="41"/>
      <c r="AP3393" s="45" t="str">
        <f t="shared" si="693"/>
        <v/>
      </c>
      <c r="AQ3393" s="45" t="str">
        <f t="shared" si="694"/>
        <v/>
      </c>
    </row>
    <row r="3394" spans="1:43" s="15" customFormat="1">
      <c r="A3394" s="39"/>
      <c r="B3394" s="40"/>
      <c r="C3394" s="40"/>
      <c r="D3394" s="57" t="str">
        <f t="shared" si="685"/>
        <v/>
      </c>
      <c r="E3394" s="39"/>
      <c r="F3394" s="40"/>
      <c r="G3394" s="40"/>
      <c r="H3394" s="46"/>
      <c r="I3394" s="57" t="str">
        <f t="shared" si="686"/>
        <v/>
      </c>
      <c r="J3394" s="46"/>
      <c r="K3394" s="46"/>
      <c r="L3394" s="41"/>
      <c r="M3394" s="39"/>
      <c r="N3394" s="39"/>
      <c r="O3394" s="39"/>
      <c r="P3394" s="57" t="str">
        <f t="shared" si="687"/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4"/>
        <v/>
      </c>
      <c r="Z3394" s="26" t="str">
        <f t="shared" si="682"/>
        <v/>
      </c>
      <c r="AA3394" s="39"/>
      <c r="AB3394" s="35" t="str">
        <f t="shared" si="683"/>
        <v/>
      </c>
      <c r="AC3394" s="42" t="str">
        <f t="shared" si="688"/>
        <v/>
      </c>
      <c r="AD3394" s="38"/>
      <c r="AE3394" s="43" t="str">
        <f t="shared" si="689"/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si="690"/>
        <v>0</v>
      </c>
      <c r="AJ3394" s="44">
        <f t="shared" si="691"/>
        <v>0</v>
      </c>
      <c r="AK3394" s="45" t="str">
        <f t="shared" si="692"/>
        <v/>
      </c>
      <c r="AL3394" s="41"/>
      <c r="AM3394" s="41"/>
      <c r="AN3394" s="41"/>
      <c r="AO3394" s="41"/>
      <c r="AP3394" s="45" t="str">
        <f t="shared" si="693"/>
        <v/>
      </c>
      <c r="AQ3394" s="45" t="str">
        <f t="shared" si="694"/>
        <v/>
      </c>
    </row>
    <row r="3395" spans="1:43" s="15" customFormat="1">
      <c r="A3395" s="39"/>
      <c r="B3395" s="40"/>
      <c r="C3395" s="40"/>
      <c r="D3395" s="57" t="str">
        <f t="shared" si="685"/>
        <v/>
      </c>
      <c r="E3395" s="39"/>
      <c r="F3395" s="40"/>
      <c r="G3395" s="40"/>
      <c r="H3395" s="46"/>
      <c r="I3395" s="57" t="str">
        <f t="shared" si="686"/>
        <v/>
      </c>
      <c r="J3395" s="46"/>
      <c r="K3395" s="46"/>
      <c r="L3395" s="41"/>
      <c r="M3395" s="39"/>
      <c r="N3395" s="39"/>
      <c r="O3395" s="39"/>
      <c r="P3395" s="57" t="str">
        <f t="shared" si="687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4"/>
        <v/>
      </c>
      <c r="Z3395" s="26" t="str">
        <f t="shared" si="682"/>
        <v/>
      </c>
      <c r="AA3395" s="39"/>
      <c r="AB3395" s="35" t="str">
        <f t="shared" si="683"/>
        <v/>
      </c>
      <c r="AC3395" s="42" t="str">
        <f t="shared" si="688"/>
        <v/>
      </c>
      <c r="AD3395" s="38"/>
      <c r="AE3395" s="43" t="str">
        <f t="shared" si="689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90"/>
        <v>0</v>
      </c>
      <c r="AJ3395" s="44">
        <f t="shared" si="691"/>
        <v>0</v>
      </c>
      <c r="AK3395" s="45" t="str">
        <f t="shared" si="692"/>
        <v/>
      </c>
      <c r="AL3395" s="41"/>
      <c r="AM3395" s="41"/>
      <c r="AN3395" s="41"/>
      <c r="AO3395" s="41"/>
      <c r="AP3395" s="45" t="str">
        <f t="shared" si="693"/>
        <v/>
      </c>
      <c r="AQ3395" s="45" t="str">
        <f t="shared" si="694"/>
        <v/>
      </c>
    </row>
    <row r="3396" spans="1:43" s="15" customFormat="1">
      <c r="A3396" s="39"/>
      <c r="B3396" s="40"/>
      <c r="C3396" s="40"/>
      <c r="D3396" s="57" t="str">
        <f t="shared" si="685"/>
        <v/>
      </c>
      <c r="E3396" s="39"/>
      <c r="F3396" s="40"/>
      <c r="G3396" s="40"/>
      <c r="H3396" s="46"/>
      <c r="I3396" s="57" t="str">
        <f t="shared" si="686"/>
        <v/>
      </c>
      <c r="J3396" s="46"/>
      <c r="K3396" s="46"/>
      <c r="L3396" s="41"/>
      <c r="M3396" s="39"/>
      <c r="N3396" s="39"/>
      <c r="O3396" s="39"/>
      <c r="P3396" s="57" t="str">
        <f t="shared" si="687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4"/>
        <v/>
      </c>
      <c r="Z3396" s="26" t="str">
        <f t="shared" si="682"/>
        <v/>
      </c>
      <c r="AA3396" s="39"/>
      <c r="AB3396" s="35" t="str">
        <f t="shared" si="683"/>
        <v/>
      </c>
      <c r="AC3396" s="42" t="str">
        <f t="shared" si="688"/>
        <v/>
      </c>
      <c r="AD3396" s="38"/>
      <c r="AE3396" s="43" t="str">
        <f t="shared" si="689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90"/>
        <v>0</v>
      </c>
      <c r="AJ3396" s="44">
        <f t="shared" si="691"/>
        <v>0</v>
      </c>
      <c r="AK3396" s="45" t="str">
        <f t="shared" si="692"/>
        <v/>
      </c>
      <c r="AL3396" s="41"/>
      <c r="AM3396" s="41"/>
      <c r="AN3396" s="41"/>
      <c r="AO3396" s="41"/>
      <c r="AP3396" s="45" t="str">
        <f t="shared" si="693"/>
        <v/>
      </c>
      <c r="AQ3396" s="45" t="str">
        <f t="shared" si="694"/>
        <v/>
      </c>
    </row>
    <row r="3397" spans="1:43" s="15" customFormat="1">
      <c r="A3397" s="39"/>
      <c r="B3397" s="40"/>
      <c r="C3397" s="40"/>
      <c r="D3397" s="57" t="str">
        <f t="shared" si="685"/>
        <v/>
      </c>
      <c r="E3397" s="39"/>
      <c r="F3397" s="40"/>
      <c r="G3397" s="40"/>
      <c r="H3397" s="46"/>
      <c r="I3397" s="57" t="str">
        <f t="shared" si="686"/>
        <v/>
      </c>
      <c r="J3397" s="46"/>
      <c r="K3397" s="46"/>
      <c r="L3397" s="41"/>
      <c r="M3397" s="39"/>
      <c r="N3397" s="39"/>
      <c r="O3397" s="39"/>
      <c r="P3397" s="57" t="str">
        <f t="shared" si="687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4"/>
        <v/>
      </c>
      <c r="Z3397" s="26" t="str">
        <f t="shared" si="682"/>
        <v/>
      </c>
      <c r="AA3397" s="39"/>
      <c r="AB3397" s="35" t="str">
        <f t="shared" si="683"/>
        <v/>
      </c>
      <c r="AC3397" s="42" t="str">
        <f t="shared" si="688"/>
        <v/>
      </c>
      <c r="AD3397" s="38"/>
      <c r="AE3397" s="43" t="str">
        <f t="shared" si="689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90"/>
        <v>0</v>
      </c>
      <c r="AJ3397" s="44">
        <f t="shared" si="691"/>
        <v>0</v>
      </c>
      <c r="AK3397" s="45" t="str">
        <f t="shared" si="692"/>
        <v/>
      </c>
      <c r="AL3397" s="41"/>
      <c r="AM3397" s="41"/>
      <c r="AN3397" s="41"/>
      <c r="AO3397" s="41"/>
      <c r="AP3397" s="45" t="str">
        <f t="shared" si="693"/>
        <v/>
      </c>
      <c r="AQ3397" s="45" t="str">
        <f t="shared" si="694"/>
        <v/>
      </c>
    </row>
    <row r="3398" spans="1:43" s="15" customFormat="1">
      <c r="A3398" s="39"/>
      <c r="B3398" s="40"/>
      <c r="C3398" s="40"/>
      <c r="D3398" s="57" t="str">
        <f t="shared" si="685"/>
        <v/>
      </c>
      <c r="E3398" s="39"/>
      <c r="F3398" s="40"/>
      <c r="G3398" s="40"/>
      <c r="H3398" s="46"/>
      <c r="I3398" s="57" t="str">
        <f t="shared" si="686"/>
        <v/>
      </c>
      <c r="J3398" s="46"/>
      <c r="K3398" s="46"/>
      <c r="L3398" s="41"/>
      <c r="M3398" s="39"/>
      <c r="N3398" s="39"/>
      <c r="O3398" s="39"/>
      <c r="P3398" s="57" t="str">
        <f t="shared" si="687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4"/>
        <v/>
      </c>
      <c r="Z3398" s="26" t="str">
        <f t="shared" ref="Z3398:Z3461" si="695">IF(X3398="","",X3398*MAX(O3398,N3398))</f>
        <v/>
      </c>
      <c r="AA3398" s="39"/>
      <c r="AB3398" s="35" t="str">
        <f t="shared" si="683"/>
        <v/>
      </c>
      <c r="AC3398" s="42" t="str">
        <f t="shared" si="688"/>
        <v/>
      </c>
      <c r="AD3398" s="38"/>
      <c r="AE3398" s="43" t="str">
        <f t="shared" si="689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90"/>
        <v>0</v>
      </c>
      <c r="AJ3398" s="44">
        <f t="shared" si="691"/>
        <v>0</v>
      </c>
      <c r="AK3398" s="45" t="str">
        <f t="shared" si="692"/>
        <v/>
      </c>
      <c r="AL3398" s="41"/>
      <c r="AM3398" s="41"/>
      <c r="AN3398" s="41"/>
      <c r="AO3398" s="41"/>
      <c r="AP3398" s="45" t="str">
        <f t="shared" si="693"/>
        <v/>
      </c>
      <c r="AQ3398" s="45" t="str">
        <f t="shared" si="694"/>
        <v/>
      </c>
    </row>
    <row r="3399" spans="1:43" s="15" customFormat="1">
      <c r="A3399" s="39"/>
      <c r="B3399" s="40"/>
      <c r="C3399" s="40"/>
      <c r="D3399" s="57" t="str">
        <f t="shared" si="685"/>
        <v/>
      </c>
      <c r="E3399" s="39"/>
      <c r="F3399" s="40"/>
      <c r="G3399" s="40"/>
      <c r="H3399" s="46"/>
      <c r="I3399" s="57" t="str">
        <f t="shared" si="686"/>
        <v/>
      </c>
      <c r="J3399" s="46"/>
      <c r="K3399" s="46"/>
      <c r="L3399" s="41"/>
      <c r="M3399" s="39"/>
      <c r="N3399" s="39"/>
      <c r="O3399" s="39"/>
      <c r="P3399" s="57" t="str">
        <f t="shared" si="687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4"/>
        <v/>
      </c>
      <c r="Z3399" s="26" t="str">
        <f t="shared" si="695"/>
        <v/>
      </c>
      <c r="AA3399" s="39"/>
      <c r="AB3399" s="35" t="str">
        <f t="shared" si="683"/>
        <v/>
      </c>
      <c r="AC3399" s="42" t="str">
        <f t="shared" si="688"/>
        <v/>
      </c>
      <c r="AD3399" s="38"/>
      <c r="AE3399" s="43" t="str">
        <f t="shared" si="689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90"/>
        <v>0</v>
      </c>
      <c r="AJ3399" s="44">
        <f t="shared" si="691"/>
        <v>0</v>
      </c>
      <c r="AK3399" s="45" t="str">
        <f t="shared" si="692"/>
        <v/>
      </c>
      <c r="AL3399" s="41"/>
      <c r="AM3399" s="41"/>
      <c r="AN3399" s="41"/>
      <c r="AO3399" s="41"/>
      <c r="AP3399" s="45" t="str">
        <f t="shared" si="693"/>
        <v/>
      </c>
      <c r="AQ3399" s="45" t="str">
        <f t="shared" si="694"/>
        <v/>
      </c>
    </row>
    <row r="3400" spans="1:43" s="15" customFormat="1">
      <c r="A3400" s="39"/>
      <c r="B3400" s="40"/>
      <c r="C3400" s="40"/>
      <c r="D3400" s="57" t="str">
        <f t="shared" si="685"/>
        <v/>
      </c>
      <c r="E3400" s="39"/>
      <c r="F3400" s="40"/>
      <c r="G3400" s="40"/>
      <c r="H3400" s="46"/>
      <c r="I3400" s="57" t="str">
        <f t="shared" si="686"/>
        <v/>
      </c>
      <c r="J3400" s="46"/>
      <c r="K3400" s="46"/>
      <c r="L3400" s="41"/>
      <c r="M3400" s="39"/>
      <c r="N3400" s="39"/>
      <c r="O3400" s="39"/>
      <c r="P3400" s="57" t="str">
        <f t="shared" si="687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4"/>
        <v/>
      </c>
      <c r="Z3400" s="26" t="str">
        <f t="shared" si="695"/>
        <v/>
      </c>
      <c r="AA3400" s="39"/>
      <c r="AB3400" s="35" t="str">
        <f t="shared" si="683"/>
        <v/>
      </c>
      <c r="AC3400" s="42" t="str">
        <f t="shared" si="688"/>
        <v/>
      </c>
      <c r="AD3400" s="38"/>
      <c r="AE3400" s="43" t="str">
        <f t="shared" si="689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90"/>
        <v>0</v>
      </c>
      <c r="AJ3400" s="44">
        <f t="shared" si="691"/>
        <v>0</v>
      </c>
      <c r="AK3400" s="45" t="str">
        <f t="shared" si="692"/>
        <v/>
      </c>
      <c r="AL3400" s="41"/>
      <c r="AM3400" s="41"/>
      <c r="AN3400" s="41"/>
      <c r="AO3400" s="41"/>
      <c r="AP3400" s="45" t="str">
        <f t="shared" si="693"/>
        <v/>
      </c>
      <c r="AQ3400" s="45" t="str">
        <f t="shared" si="694"/>
        <v/>
      </c>
    </row>
    <row r="3401" spans="1:43" s="15" customFormat="1">
      <c r="A3401" s="39"/>
      <c r="B3401" s="40"/>
      <c r="C3401" s="40"/>
      <c r="D3401" s="57" t="str">
        <f t="shared" si="685"/>
        <v/>
      </c>
      <c r="E3401" s="39"/>
      <c r="F3401" s="40"/>
      <c r="G3401" s="40"/>
      <c r="H3401" s="46"/>
      <c r="I3401" s="57" t="str">
        <f t="shared" si="686"/>
        <v/>
      </c>
      <c r="J3401" s="46"/>
      <c r="K3401" s="46"/>
      <c r="L3401" s="41"/>
      <c r="M3401" s="39"/>
      <c r="N3401" s="39"/>
      <c r="O3401" s="39"/>
      <c r="P3401" s="57" t="str">
        <f t="shared" si="687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4"/>
        <v/>
      </c>
      <c r="Z3401" s="26" t="str">
        <f t="shared" si="695"/>
        <v/>
      </c>
      <c r="AA3401" s="39"/>
      <c r="AB3401" s="35" t="str">
        <f t="shared" si="683"/>
        <v/>
      </c>
      <c r="AC3401" s="42" t="str">
        <f t="shared" si="688"/>
        <v/>
      </c>
      <c r="AD3401" s="38"/>
      <c r="AE3401" s="43" t="str">
        <f t="shared" si="689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90"/>
        <v>0</v>
      </c>
      <c r="AJ3401" s="44">
        <f t="shared" si="691"/>
        <v>0</v>
      </c>
      <c r="AK3401" s="45" t="str">
        <f t="shared" si="692"/>
        <v/>
      </c>
      <c r="AL3401" s="41"/>
      <c r="AM3401" s="41"/>
      <c r="AN3401" s="41"/>
      <c r="AO3401" s="41"/>
      <c r="AP3401" s="45" t="str">
        <f t="shared" si="693"/>
        <v/>
      </c>
      <c r="AQ3401" s="45" t="str">
        <f t="shared" si="694"/>
        <v/>
      </c>
    </row>
    <row r="3402" spans="1:43" s="15" customFormat="1">
      <c r="A3402" s="39"/>
      <c r="B3402" s="40"/>
      <c r="C3402" s="40"/>
      <c r="D3402" s="57" t="str">
        <f t="shared" si="685"/>
        <v/>
      </c>
      <c r="E3402" s="39"/>
      <c r="F3402" s="40"/>
      <c r="G3402" s="40"/>
      <c r="H3402" s="46"/>
      <c r="I3402" s="57" t="str">
        <f t="shared" si="686"/>
        <v/>
      </c>
      <c r="J3402" s="46"/>
      <c r="K3402" s="46"/>
      <c r="L3402" s="41"/>
      <c r="M3402" s="39"/>
      <c r="N3402" s="39"/>
      <c r="O3402" s="39"/>
      <c r="P3402" s="57" t="str">
        <f t="shared" si="687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4"/>
        <v/>
      </c>
      <c r="Z3402" s="26" t="str">
        <f t="shared" si="695"/>
        <v/>
      </c>
      <c r="AA3402" s="39"/>
      <c r="AB3402" s="35" t="str">
        <f t="shared" si="683"/>
        <v/>
      </c>
      <c r="AC3402" s="42" t="str">
        <f t="shared" si="688"/>
        <v/>
      </c>
      <c r="AD3402" s="38"/>
      <c r="AE3402" s="43" t="str">
        <f t="shared" si="689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90"/>
        <v>0</v>
      </c>
      <c r="AJ3402" s="44">
        <f t="shared" si="691"/>
        <v>0</v>
      </c>
      <c r="AK3402" s="45" t="str">
        <f t="shared" si="692"/>
        <v/>
      </c>
      <c r="AL3402" s="41"/>
      <c r="AM3402" s="41"/>
      <c r="AN3402" s="41"/>
      <c r="AO3402" s="41"/>
      <c r="AP3402" s="45" t="str">
        <f t="shared" si="693"/>
        <v/>
      </c>
      <c r="AQ3402" s="45" t="str">
        <f t="shared" si="694"/>
        <v/>
      </c>
    </row>
    <row r="3403" spans="1:43" s="15" customFormat="1">
      <c r="A3403" s="39"/>
      <c r="B3403" s="40"/>
      <c r="C3403" s="40"/>
      <c r="D3403" s="57" t="str">
        <f t="shared" si="685"/>
        <v/>
      </c>
      <c r="E3403" s="39"/>
      <c r="F3403" s="40"/>
      <c r="G3403" s="40"/>
      <c r="H3403" s="46"/>
      <c r="I3403" s="57" t="str">
        <f t="shared" si="686"/>
        <v/>
      </c>
      <c r="J3403" s="46"/>
      <c r="K3403" s="46"/>
      <c r="L3403" s="41"/>
      <c r="M3403" s="39"/>
      <c r="N3403" s="39"/>
      <c r="O3403" s="39"/>
      <c r="P3403" s="57" t="str">
        <f t="shared" si="687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4"/>
        <v/>
      </c>
      <c r="Z3403" s="26" t="str">
        <f t="shared" si="695"/>
        <v/>
      </c>
      <c r="AA3403" s="39"/>
      <c r="AB3403" s="35" t="str">
        <f t="shared" si="683"/>
        <v/>
      </c>
      <c r="AC3403" s="42" t="str">
        <f t="shared" si="688"/>
        <v/>
      </c>
      <c r="AD3403" s="38"/>
      <c r="AE3403" s="43" t="str">
        <f t="shared" si="689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90"/>
        <v>0</v>
      </c>
      <c r="AJ3403" s="44">
        <f t="shared" si="691"/>
        <v>0</v>
      </c>
      <c r="AK3403" s="45" t="str">
        <f t="shared" si="692"/>
        <v/>
      </c>
      <c r="AL3403" s="41"/>
      <c r="AM3403" s="41"/>
      <c r="AN3403" s="41"/>
      <c r="AO3403" s="41"/>
      <c r="AP3403" s="45" t="str">
        <f t="shared" si="693"/>
        <v/>
      </c>
      <c r="AQ3403" s="45" t="str">
        <f t="shared" si="694"/>
        <v/>
      </c>
    </row>
    <row r="3404" spans="1:43" s="15" customFormat="1">
      <c r="A3404" s="39"/>
      <c r="B3404" s="40"/>
      <c r="C3404" s="40"/>
      <c r="D3404" s="57" t="str">
        <f t="shared" si="685"/>
        <v/>
      </c>
      <c r="E3404" s="39"/>
      <c r="F3404" s="40"/>
      <c r="G3404" s="40"/>
      <c r="H3404" s="46"/>
      <c r="I3404" s="57" t="str">
        <f t="shared" si="686"/>
        <v/>
      </c>
      <c r="J3404" s="46"/>
      <c r="K3404" s="46"/>
      <c r="L3404" s="41"/>
      <c r="M3404" s="39"/>
      <c r="N3404" s="39"/>
      <c r="O3404" s="39"/>
      <c r="P3404" s="57" t="str">
        <f t="shared" si="687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4"/>
        <v/>
      </c>
      <c r="Z3404" s="26" t="str">
        <f t="shared" si="695"/>
        <v/>
      </c>
      <c r="AA3404" s="39"/>
      <c r="AB3404" s="35" t="str">
        <f t="shared" si="683"/>
        <v/>
      </c>
      <c r="AC3404" s="42" t="str">
        <f t="shared" si="688"/>
        <v/>
      </c>
      <c r="AD3404" s="38"/>
      <c r="AE3404" s="43" t="str">
        <f t="shared" si="689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90"/>
        <v>0</v>
      </c>
      <c r="AJ3404" s="44">
        <f t="shared" si="691"/>
        <v>0</v>
      </c>
      <c r="AK3404" s="45" t="str">
        <f t="shared" si="692"/>
        <v/>
      </c>
      <c r="AL3404" s="41"/>
      <c r="AM3404" s="41"/>
      <c r="AN3404" s="41"/>
      <c r="AO3404" s="41"/>
      <c r="AP3404" s="45" t="str">
        <f t="shared" si="693"/>
        <v/>
      </c>
      <c r="AQ3404" s="45" t="str">
        <f t="shared" si="694"/>
        <v/>
      </c>
    </row>
    <row r="3405" spans="1:43" s="15" customFormat="1">
      <c r="A3405" s="39"/>
      <c r="B3405" s="40"/>
      <c r="C3405" s="40"/>
      <c r="D3405" s="57" t="str">
        <f t="shared" si="685"/>
        <v/>
      </c>
      <c r="E3405" s="39"/>
      <c r="F3405" s="40"/>
      <c r="G3405" s="40"/>
      <c r="H3405" s="46"/>
      <c r="I3405" s="57" t="str">
        <f t="shared" si="686"/>
        <v/>
      </c>
      <c r="J3405" s="46"/>
      <c r="K3405" s="46"/>
      <c r="L3405" s="41"/>
      <c r="M3405" s="39"/>
      <c r="N3405" s="39"/>
      <c r="O3405" s="39"/>
      <c r="P3405" s="57" t="str">
        <f t="shared" si="687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4"/>
        <v/>
      </c>
      <c r="Z3405" s="26" t="str">
        <f t="shared" si="695"/>
        <v/>
      </c>
      <c r="AA3405" s="39"/>
      <c r="AB3405" s="35" t="str">
        <f t="shared" si="683"/>
        <v/>
      </c>
      <c r="AC3405" s="42" t="str">
        <f t="shared" si="688"/>
        <v/>
      </c>
      <c r="AD3405" s="38"/>
      <c r="AE3405" s="43" t="str">
        <f t="shared" si="689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90"/>
        <v>0</v>
      </c>
      <c r="AJ3405" s="44">
        <f t="shared" si="691"/>
        <v>0</v>
      </c>
      <c r="AK3405" s="45" t="str">
        <f t="shared" si="692"/>
        <v/>
      </c>
      <c r="AL3405" s="41"/>
      <c r="AM3405" s="41"/>
      <c r="AN3405" s="41"/>
      <c r="AO3405" s="41"/>
      <c r="AP3405" s="45" t="str">
        <f t="shared" si="693"/>
        <v/>
      </c>
      <c r="AQ3405" s="45" t="str">
        <f t="shared" si="694"/>
        <v/>
      </c>
    </row>
    <row r="3406" spans="1:43" s="15" customFormat="1">
      <c r="A3406" s="39"/>
      <c r="B3406" s="40"/>
      <c r="C3406" s="40"/>
      <c r="D3406" s="57" t="str">
        <f t="shared" si="685"/>
        <v/>
      </c>
      <c r="E3406" s="39"/>
      <c r="F3406" s="40"/>
      <c r="G3406" s="40"/>
      <c r="H3406" s="46"/>
      <c r="I3406" s="57" t="str">
        <f t="shared" si="686"/>
        <v/>
      </c>
      <c r="J3406" s="46"/>
      <c r="K3406" s="46"/>
      <c r="L3406" s="41"/>
      <c r="M3406" s="39"/>
      <c r="N3406" s="39"/>
      <c r="O3406" s="39"/>
      <c r="P3406" s="57" t="str">
        <f t="shared" si="687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4"/>
        <v/>
      </c>
      <c r="Z3406" s="26" t="str">
        <f t="shared" si="695"/>
        <v/>
      </c>
      <c r="AA3406" s="39"/>
      <c r="AB3406" s="35" t="str">
        <f t="shared" si="683"/>
        <v/>
      </c>
      <c r="AC3406" s="42" t="str">
        <f t="shared" si="688"/>
        <v/>
      </c>
      <c r="AD3406" s="38"/>
      <c r="AE3406" s="43" t="str">
        <f t="shared" si="689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90"/>
        <v>0</v>
      </c>
      <c r="AJ3406" s="44">
        <f t="shared" si="691"/>
        <v>0</v>
      </c>
      <c r="AK3406" s="45" t="str">
        <f t="shared" si="692"/>
        <v/>
      </c>
      <c r="AL3406" s="41"/>
      <c r="AM3406" s="41"/>
      <c r="AN3406" s="41"/>
      <c r="AO3406" s="41"/>
      <c r="AP3406" s="45" t="str">
        <f t="shared" si="693"/>
        <v/>
      </c>
      <c r="AQ3406" s="45" t="str">
        <f t="shared" si="694"/>
        <v/>
      </c>
    </row>
    <row r="3407" spans="1:43" s="15" customFormat="1">
      <c r="A3407" s="39"/>
      <c r="B3407" s="40"/>
      <c r="C3407" s="40"/>
      <c r="D3407" s="57" t="str">
        <f t="shared" si="685"/>
        <v/>
      </c>
      <c r="E3407" s="39"/>
      <c r="F3407" s="40"/>
      <c r="G3407" s="40"/>
      <c r="H3407" s="46"/>
      <c r="I3407" s="57" t="str">
        <f t="shared" si="686"/>
        <v/>
      </c>
      <c r="J3407" s="46"/>
      <c r="K3407" s="46"/>
      <c r="L3407" s="41"/>
      <c r="M3407" s="39"/>
      <c r="N3407" s="39"/>
      <c r="O3407" s="39"/>
      <c r="P3407" s="57" t="str">
        <f t="shared" si="687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4"/>
        <v/>
      </c>
      <c r="Z3407" s="26" t="str">
        <f t="shared" si="695"/>
        <v/>
      </c>
      <c r="AA3407" s="39"/>
      <c r="AB3407" s="35" t="str">
        <f t="shared" si="683"/>
        <v/>
      </c>
      <c r="AC3407" s="42" t="str">
        <f t="shared" si="688"/>
        <v/>
      </c>
      <c r="AD3407" s="38"/>
      <c r="AE3407" s="43" t="str">
        <f t="shared" si="689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90"/>
        <v>0</v>
      </c>
      <c r="AJ3407" s="44">
        <f t="shared" si="691"/>
        <v>0</v>
      </c>
      <c r="AK3407" s="45" t="str">
        <f t="shared" si="692"/>
        <v/>
      </c>
      <c r="AL3407" s="41"/>
      <c r="AM3407" s="41"/>
      <c r="AN3407" s="41"/>
      <c r="AO3407" s="41"/>
      <c r="AP3407" s="45" t="str">
        <f t="shared" si="693"/>
        <v/>
      </c>
      <c r="AQ3407" s="45" t="str">
        <f t="shared" si="694"/>
        <v/>
      </c>
    </row>
    <row r="3408" spans="1:43" s="15" customFormat="1">
      <c r="A3408" s="39"/>
      <c r="B3408" s="40"/>
      <c r="C3408" s="40"/>
      <c r="D3408" s="57" t="str">
        <f t="shared" si="685"/>
        <v/>
      </c>
      <c r="E3408" s="39"/>
      <c r="F3408" s="40"/>
      <c r="G3408" s="40"/>
      <c r="H3408" s="46"/>
      <c r="I3408" s="57" t="str">
        <f t="shared" si="686"/>
        <v/>
      </c>
      <c r="J3408" s="46"/>
      <c r="K3408" s="46"/>
      <c r="L3408" s="41"/>
      <c r="M3408" s="39"/>
      <c r="N3408" s="39"/>
      <c r="O3408" s="39"/>
      <c r="P3408" s="57" t="str">
        <f t="shared" si="687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4"/>
        <v/>
      </c>
      <c r="Z3408" s="26" t="str">
        <f t="shared" si="695"/>
        <v/>
      </c>
      <c r="AA3408" s="39"/>
      <c r="AB3408" s="35" t="str">
        <f t="shared" si="683"/>
        <v/>
      </c>
      <c r="AC3408" s="42" t="str">
        <f t="shared" si="688"/>
        <v/>
      </c>
      <c r="AD3408" s="38"/>
      <c r="AE3408" s="43" t="str">
        <f t="shared" si="689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90"/>
        <v>0</v>
      </c>
      <c r="AJ3408" s="44">
        <f t="shared" si="691"/>
        <v>0</v>
      </c>
      <c r="AK3408" s="45" t="str">
        <f t="shared" si="692"/>
        <v/>
      </c>
      <c r="AL3408" s="41"/>
      <c r="AM3408" s="41"/>
      <c r="AN3408" s="41"/>
      <c r="AO3408" s="41"/>
      <c r="AP3408" s="45" t="str">
        <f t="shared" si="693"/>
        <v/>
      </c>
      <c r="AQ3408" s="45" t="str">
        <f t="shared" si="694"/>
        <v/>
      </c>
    </row>
    <row r="3409" spans="1:43" s="15" customFormat="1">
      <c r="A3409" s="39"/>
      <c r="B3409" s="40"/>
      <c r="C3409" s="40"/>
      <c r="D3409" s="57" t="str">
        <f t="shared" si="685"/>
        <v/>
      </c>
      <c r="E3409" s="39"/>
      <c r="F3409" s="40"/>
      <c r="G3409" s="40"/>
      <c r="H3409" s="46"/>
      <c r="I3409" s="57" t="str">
        <f t="shared" si="686"/>
        <v/>
      </c>
      <c r="J3409" s="46"/>
      <c r="K3409" s="46"/>
      <c r="L3409" s="41"/>
      <c r="M3409" s="39"/>
      <c r="N3409" s="39"/>
      <c r="O3409" s="39"/>
      <c r="P3409" s="57" t="str">
        <f t="shared" si="687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4"/>
        <v/>
      </c>
      <c r="Z3409" s="26" t="str">
        <f t="shared" si="695"/>
        <v/>
      </c>
      <c r="AA3409" s="39"/>
      <c r="AB3409" s="35" t="str">
        <f t="shared" si="683"/>
        <v/>
      </c>
      <c r="AC3409" s="42" t="str">
        <f t="shared" si="688"/>
        <v/>
      </c>
      <c r="AD3409" s="38"/>
      <c r="AE3409" s="43" t="str">
        <f t="shared" si="689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90"/>
        <v>0</v>
      </c>
      <c r="AJ3409" s="44">
        <f t="shared" si="691"/>
        <v>0</v>
      </c>
      <c r="AK3409" s="45" t="str">
        <f t="shared" si="692"/>
        <v/>
      </c>
      <c r="AL3409" s="41"/>
      <c r="AM3409" s="41"/>
      <c r="AN3409" s="41"/>
      <c r="AO3409" s="41"/>
      <c r="AP3409" s="45" t="str">
        <f t="shared" si="693"/>
        <v/>
      </c>
      <c r="AQ3409" s="45" t="str">
        <f t="shared" si="694"/>
        <v/>
      </c>
    </row>
    <row r="3410" spans="1:43" s="15" customFormat="1">
      <c r="A3410" s="39"/>
      <c r="B3410" s="40"/>
      <c r="C3410" s="40"/>
      <c r="D3410" s="57" t="str">
        <f t="shared" si="685"/>
        <v/>
      </c>
      <c r="E3410" s="39"/>
      <c r="F3410" s="40"/>
      <c r="G3410" s="40"/>
      <c r="H3410" s="46"/>
      <c r="I3410" s="57" t="str">
        <f t="shared" si="686"/>
        <v/>
      </c>
      <c r="J3410" s="46"/>
      <c r="K3410" s="46"/>
      <c r="L3410" s="41"/>
      <c r="M3410" s="39"/>
      <c r="N3410" s="39"/>
      <c r="O3410" s="39"/>
      <c r="P3410" s="57" t="str">
        <f t="shared" si="687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4"/>
        <v/>
      </c>
      <c r="Z3410" s="26" t="str">
        <f t="shared" si="695"/>
        <v/>
      </c>
      <c r="AA3410" s="39"/>
      <c r="AB3410" s="35" t="str">
        <f t="shared" si="683"/>
        <v/>
      </c>
      <c r="AC3410" s="42" t="str">
        <f t="shared" si="688"/>
        <v/>
      </c>
      <c r="AD3410" s="38"/>
      <c r="AE3410" s="43" t="str">
        <f t="shared" si="689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90"/>
        <v>0</v>
      </c>
      <c r="AJ3410" s="44">
        <f t="shared" si="691"/>
        <v>0</v>
      </c>
      <c r="AK3410" s="45" t="str">
        <f t="shared" si="692"/>
        <v/>
      </c>
      <c r="AL3410" s="41"/>
      <c r="AM3410" s="41"/>
      <c r="AN3410" s="41"/>
      <c r="AO3410" s="41"/>
      <c r="AP3410" s="45" t="str">
        <f t="shared" si="693"/>
        <v/>
      </c>
      <c r="AQ3410" s="45" t="str">
        <f t="shared" si="694"/>
        <v/>
      </c>
    </row>
    <row r="3411" spans="1:43" s="15" customFormat="1">
      <c r="A3411" s="39"/>
      <c r="B3411" s="40"/>
      <c r="C3411" s="40"/>
      <c r="D3411" s="57" t="str">
        <f t="shared" si="685"/>
        <v/>
      </c>
      <c r="E3411" s="39"/>
      <c r="F3411" s="40"/>
      <c r="G3411" s="40"/>
      <c r="H3411" s="46"/>
      <c r="I3411" s="57" t="str">
        <f t="shared" si="686"/>
        <v/>
      </c>
      <c r="J3411" s="46"/>
      <c r="K3411" s="46"/>
      <c r="L3411" s="41"/>
      <c r="M3411" s="39"/>
      <c r="N3411" s="39"/>
      <c r="O3411" s="39"/>
      <c r="P3411" s="57" t="str">
        <f t="shared" si="687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4"/>
        <v/>
      </c>
      <c r="Z3411" s="26" t="str">
        <f t="shared" si="695"/>
        <v/>
      </c>
      <c r="AA3411" s="39"/>
      <c r="AB3411" s="35" t="str">
        <f t="shared" si="683"/>
        <v/>
      </c>
      <c r="AC3411" s="42" t="str">
        <f t="shared" si="688"/>
        <v/>
      </c>
      <c r="AD3411" s="38"/>
      <c r="AE3411" s="43" t="str">
        <f t="shared" si="689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90"/>
        <v>0</v>
      </c>
      <c r="AJ3411" s="44">
        <f t="shared" si="691"/>
        <v>0</v>
      </c>
      <c r="AK3411" s="45" t="str">
        <f t="shared" si="692"/>
        <v/>
      </c>
      <c r="AL3411" s="41"/>
      <c r="AM3411" s="41"/>
      <c r="AN3411" s="41"/>
      <c r="AO3411" s="41"/>
      <c r="AP3411" s="45" t="str">
        <f t="shared" si="693"/>
        <v/>
      </c>
      <c r="AQ3411" s="45" t="str">
        <f t="shared" si="694"/>
        <v/>
      </c>
    </row>
    <row r="3412" spans="1:43" s="15" customFormat="1">
      <c r="A3412" s="39"/>
      <c r="B3412" s="40"/>
      <c r="C3412" s="40"/>
      <c r="D3412" s="57" t="str">
        <f t="shared" si="685"/>
        <v/>
      </c>
      <c r="E3412" s="39"/>
      <c r="F3412" s="40"/>
      <c r="G3412" s="40"/>
      <c r="H3412" s="46"/>
      <c r="I3412" s="57" t="str">
        <f t="shared" si="686"/>
        <v/>
      </c>
      <c r="J3412" s="46"/>
      <c r="K3412" s="46"/>
      <c r="L3412" s="41"/>
      <c r="M3412" s="39"/>
      <c r="N3412" s="39"/>
      <c r="O3412" s="39"/>
      <c r="P3412" s="57" t="str">
        <f t="shared" si="687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4"/>
        <v/>
      </c>
      <c r="Z3412" s="26" t="str">
        <f t="shared" si="695"/>
        <v/>
      </c>
      <c r="AA3412" s="39"/>
      <c r="AB3412" s="35" t="str">
        <f t="shared" ref="AB3412:AB3475" si="696">IF(AND(R3412&lt;&gt;"C66",R3412&lt;&gt;""),Z3412/Y3412*AA3412,"")</f>
        <v/>
      </c>
      <c r="AC3412" s="42" t="str">
        <f t="shared" si="688"/>
        <v/>
      </c>
      <c r="AD3412" s="38"/>
      <c r="AE3412" s="43" t="str">
        <f t="shared" si="689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90"/>
        <v>0</v>
      </c>
      <c r="AJ3412" s="44">
        <f t="shared" si="691"/>
        <v>0</v>
      </c>
      <c r="AK3412" s="45" t="str">
        <f t="shared" si="692"/>
        <v/>
      </c>
      <c r="AL3412" s="41"/>
      <c r="AM3412" s="41"/>
      <c r="AN3412" s="41"/>
      <c r="AO3412" s="41"/>
      <c r="AP3412" s="45" t="str">
        <f t="shared" si="693"/>
        <v/>
      </c>
      <c r="AQ3412" s="45" t="str">
        <f t="shared" si="694"/>
        <v/>
      </c>
    </row>
    <row r="3413" spans="1:43" s="15" customFormat="1">
      <c r="A3413" s="39"/>
      <c r="B3413" s="40"/>
      <c r="C3413" s="40"/>
      <c r="D3413" s="57" t="str">
        <f t="shared" si="685"/>
        <v/>
      </c>
      <c r="E3413" s="39"/>
      <c r="F3413" s="40"/>
      <c r="G3413" s="40"/>
      <c r="H3413" s="46"/>
      <c r="I3413" s="57" t="str">
        <f t="shared" si="686"/>
        <v/>
      </c>
      <c r="J3413" s="46"/>
      <c r="K3413" s="46"/>
      <c r="L3413" s="41"/>
      <c r="M3413" s="39"/>
      <c r="N3413" s="39"/>
      <c r="O3413" s="39"/>
      <c r="P3413" s="57" t="str">
        <f t="shared" si="687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4"/>
        <v/>
      </c>
      <c r="Z3413" s="26" t="str">
        <f t="shared" si="695"/>
        <v/>
      </c>
      <c r="AA3413" s="39"/>
      <c r="AB3413" s="35" t="str">
        <f t="shared" si="696"/>
        <v/>
      </c>
      <c r="AC3413" s="42" t="str">
        <f t="shared" si="688"/>
        <v/>
      </c>
      <c r="AD3413" s="38"/>
      <c r="AE3413" s="43" t="str">
        <f t="shared" si="689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90"/>
        <v>0</v>
      </c>
      <c r="AJ3413" s="44">
        <f t="shared" si="691"/>
        <v>0</v>
      </c>
      <c r="AK3413" s="45" t="str">
        <f t="shared" si="692"/>
        <v/>
      </c>
      <c r="AL3413" s="41"/>
      <c r="AM3413" s="41"/>
      <c r="AN3413" s="41"/>
      <c r="AO3413" s="41"/>
      <c r="AP3413" s="45" t="str">
        <f t="shared" si="693"/>
        <v/>
      </c>
      <c r="AQ3413" s="45" t="str">
        <f t="shared" si="694"/>
        <v/>
      </c>
    </row>
    <row r="3414" spans="1:43" s="15" customFormat="1">
      <c r="A3414" s="39"/>
      <c r="B3414" s="40"/>
      <c r="C3414" s="40"/>
      <c r="D3414" s="57" t="str">
        <f t="shared" si="685"/>
        <v/>
      </c>
      <c r="E3414" s="39"/>
      <c r="F3414" s="40"/>
      <c r="G3414" s="40"/>
      <c r="H3414" s="46"/>
      <c r="I3414" s="57" t="str">
        <f t="shared" si="686"/>
        <v/>
      </c>
      <c r="J3414" s="46"/>
      <c r="K3414" s="46"/>
      <c r="L3414" s="41"/>
      <c r="M3414" s="39"/>
      <c r="N3414" s="39"/>
      <c r="O3414" s="39"/>
      <c r="P3414" s="57" t="str">
        <f t="shared" si="687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ref="Y3414:Y3477" si="697">IF(W3414="","",IF(W3414="RMB","1.13", "1"))</f>
        <v/>
      </c>
      <c r="Z3414" s="26" t="str">
        <f t="shared" si="695"/>
        <v/>
      </c>
      <c r="AA3414" s="39"/>
      <c r="AB3414" s="35" t="str">
        <f t="shared" si="696"/>
        <v/>
      </c>
      <c r="AC3414" s="42" t="str">
        <f t="shared" si="688"/>
        <v/>
      </c>
      <c r="AD3414" s="38"/>
      <c r="AE3414" s="43" t="str">
        <f t="shared" si="689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90"/>
        <v>0</v>
      </c>
      <c r="AJ3414" s="44">
        <f t="shared" si="691"/>
        <v>0</v>
      </c>
      <c r="AK3414" s="45" t="str">
        <f t="shared" si="692"/>
        <v/>
      </c>
      <c r="AL3414" s="41"/>
      <c r="AM3414" s="41"/>
      <c r="AN3414" s="41"/>
      <c r="AO3414" s="41"/>
      <c r="AP3414" s="45" t="str">
        <f t="shared" si="693"/>
        <v/>
      </c>
      <c r="AQ3414" s="45" t="str">
        <f t="shared" si="694"/>
        <v/>
      </c>
    </row>
    <row r="3415" spans="1:43" s="15" customFormat="1">
      <c r="A3415" s="39"/>
      <c r="B3415" s="40"/>
      <c r="C3415" s="40"/>
      <c r="D3415" s="57" t="str">
        <f t="shared" si="685"/>
        <v/>
      </c>
      <c r="E3415" s="39"/>
      <c r="F3415" s="40"/>
      <c r="G3415" s="40"/>
      <c r="H3415" s="46"/>
      <c r="I3415" s="57" t="str">
        <f t="shared" si="686"/>
        <v/>
      </c>
      <c r="J3415" s="46"/>
      <c r="K3415" s="46"/>
      <c r="L3415" s="41"/>
      <c r="M3415" s="39"/>
      <c r="N3415" s="39"/>
      <c r="O3415" s="39"/>
      <c r="P3415" s="57" t="str">
        <f t="shared" si="687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97"/>
        <v/>
      </c>
      <c r="Z3415" s="26" t="str">
        <f t="shared" si="695"/>
        <v/>
      </c>
      <c r="AA3415" s="39"/>
      <c r="AB3415" s="35" t="str">
        <f t="shared" si="696"/>
        <v/>
      </c>
      <c r="AC3415" s="42" t="str">
        <f t="shared" si="688"/>
        <v/>
      </c>
      <c r="AD3415" s="38"/>
      <c r="AE3415" s="43" t="str">
        <f t="shared" si="689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90"/>
        <v>0</v>
      </c>
      <c r="AJ3415" s="44">
        <f t="shared" si="691"/>
        <v>0</v>
      </c>
      <c r="AK3415" s="45" t="str">
        <f t="shared" si="692"/>
        <v/>
      </c>
      <c r="AL3415" s="41"/>
      <c r="AM3415" s="41"/>
      <c r="AN3415" s="41"/>
      <c r="AO3415" s="41"/>
      <c r="AP3415" s="45" t="str">
        <f t="shared" si="693"/>
        <v/>
      </c>
      <c r="AQ3415" s="45" t="str">
        <f t="shared" si="694"/>
        <v/>
      </c>
    </row>
    <row r="3416" spans="1:43" s="15" customFormat="1">
      <c r="A3416" s="39"/>
      <c r="B3416" s="40"/>
      <c r="C3416" s="40"/>
      <c r="D3416" s="57" t="str">
        <f t="shared" si="685"/>
        <v/>
      </c>
      <c r="E3416" s="39"/>
      <c r="F3416" s="40"/>
      <c r="G3416" s="40"/>
      <c r="H3416" s="46"/>
      <c r="I3416" s="57" t="str">
        <f t="shared" si="686"/>
        <v/>
      </c>
      <c r="J3416" s="46"/>
      <c r="K3416" s="46"/>
      <c r="L3416" s="41"/>
      <c r="M3416" s="39"/>
      <c r="N3416" s="39"/>
      <c r="O3416" s="39"/>
      <c r="P3416" s="57" t="str">
        <f t="shared" si="687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97"/>
        <v/>
      </c>
      <c r="Z3416" s="26" t="str">
        <f t="shared" si="695"/>
        <v/>
      </c>
      <c r="AA3416" s="39"/>
      <c r="AB3416" s="35" t="str">
        <f t="shared" si="696"/>
        <v/>
      </c>
      <c r="AC3416" s="42" t="str">
        <f t="shared" si="688"/>
        <v/>
      </c>
      <c r="AD3416" s="38"/>
      <c r="AE3416" s="43" t="str">
        <f t="shared" si="689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90"/>
        <v>0</v>
      </c>
      <c r="AJ3416" s="44">
        <f t="shared" si="691"/>
        <v>0</v>
      </c>
      <c r="AK3416" s="45" t="str">
        <f t="shared" si="692"/>
        <v/>
      </c>
      <c r="AL3416" s="41"/>
      <c r="AM3416" s="41"/>
      <c r="AN3416" s="41"/>
      <c r="AO3416" s="41"/>
      <c r="AP3416" s="45" t="str">
        <f t="shared" si="693"/>
        <v/>
      </c>
      <c r="AQ3416" s="45" t="str">
        <f t="shared" si="694"/>
        <v/>
      </c>
    </row>
    <row r="3417" spans="1:43" s="15" customFormat="1">
      <c r="A3417" s="39"/>
      <c r="B3417" s="40"/>
      <c r="C3417" s="40"/>
      <c r="D3417" s="57" t="str">
        <f t="shared" ref="D3417:D3480" si="698">IF(B3417="","",IF(AND(C3417&gt;=10,C3417&lt;=12),"Q3",IF(AND(C3417&gt;=1,C3417&lt;=3),"Q4",IF(AND(C3417&gt;=7,C3417&lt;=9),"Q2",IF(AND(C3417&gt;=4,C3417&lt;=6),"Q1")))))</f>
        <v/>
      </c>
      <c r="E3417" s="39"/>
      <c r="F3417" s="40"/>
      <c r="G3417" s="40"/>
      <c r="H3417" s="46"/>
      <c r="I3417" s="57" t="str">
        <f t="shared" ref="I3417:I3480" si="699">IFERROR(IF(F3417="","",IF(F3417="TBA","TBA",IF(F3417="Cancel","Cancel",IF(AND(G3417&gt;=10,G3417&lt;=12),"Q3",IF(AND(G3417&gt;=1,G3417&lt;=3),"Q4",IF(AND(G3417&gt;=7,G3417&lt;=9),"Q2",IF(AND(G3417&gt;=4,G3417&lt;=6),"Q1"))))))),"")</f>
        <v/>
      </c>
      <c r="J3417" s="46"/>
      <c r="K3417" s="46"/>
      <c r="L3417" s="41"/>
      <c r="M3417" s="39"/>
      <c r="N3417" s="39"/>
      <c r="O3417" s="39"/>
      <c r="P3417" s="57" t="str">
        <f t="shared" ref="P3417:P3480" si="700">IF(M3417="","",IF(AND(N3417&gt;0,L3417&lt;&gt;""),"MAIN UNIT",IF(AND(O3417&gt;0,L3417&lt;&gt;""),"SERVICE/ PARTS","C66 SERVICE/OTHERS")))</f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97"/>
        <v/>
      </c>
      <c r="Z3417" s="26" t="str">
        <f t="shared" si="695"/>
        <v/>
      </c>
      <c r="AA3417" s="39"/>
      <c r="AB3417" s="35" t="str">
        <f t="shared" si="696"/>
        <v/>
      </c>
      <c r="AC3417" s="42" t="str">
        <f t="shared" ref="AC3417:AC3480" si="701">IF(R3417&lt;&gt;"",AB3417*AD3417,"")</f>
        <v/>
      </c>
      <c r="AD3417" s="38"/>
      <c r="AE3417" s="43" t="str">
        <f t="shared" ref="AE3417:AE3480" si="702">IF(Q3417="","",IF(Q3417="Yes",1,0))</f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ref="AI3417:AI3480" si="703">IF(P3417="C66 SERVICE","",SUMIFS(AB:AB,F:F,F3417,G:G,G3417,E:E,E3417))</f>
        <v>0</v>
      </c>
      <c r="AJ3417" s="44">
        <f t="shared" ref="AJ3417:AJ3480" si="704">IF(P3417="C66 SERVICE","",SUMIFS(AC:AC,F:F,F3417,G:G,G3417,E:E,E3417))</f>
        <v>0</v>
      </c>
      <c r="AK3417" s="45" t="str">
        <f t="shared" ref="AK3417:AK3480" si="705">IF(AJ3417&gt;0,AJ3417/AI3417,"")</f>
        <v/>
      </c>
      <c r="AL3417" s="41"/>
      <c r="AM3417" s="41"/>
      <c r="AN3417" s="41"/>
      <c r="AO3417" s="41"/>
      <c r="AP3417" s="45" t="str">
        <f t="shared" ref="AP3417:AP3480" si="706">IF(F3417="","",F3417&amp;G3417)</f>
        <v/>
      </c>
      <c r="AQ3417" s="45" t="str">
        <f t="shared" ref="AQ3417:AQ3480" si="707">IF(W3417="","",F3417&amp;G3417&amp;W3417)</f>
        <v/>
      </c>
    </row>
    <row r="3418" spans="1:43" s="15" customFormat="1">
      <c r="A3418" s="39"/>
      <c r="B3418" s="40"/>
      <c r="C3418" s="40"/>
      <c r="D3418" s="57" t="str">
        <f t="shared" si="698"/>
        <v/>
      </c>
      <c r="E3418" s="39"/>
      <c r="F3418" s="40"/>
      <c r="G3418" s="40"/>
      <c r="H3418" s="46"/>
      <c r="I3418" s="57" t="str">
        <f t="shared" si="699"/>
        <v/>
      </c>
      <c r="J3418" s="46"/>
      <c r="K3418" s="46"/>
      <c r="L3418" s="41"/>
      <c r="M3418" s="39"/>
      <c r="N3418" s="39"/>
      <c r="O3418" s="39"/>
      <c r="P3418" s="57" t="str">
        <f t="shared" si="700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97"/>
        <v/>
      </c>
      <c r="Z3418" s="26" t="str">
        <f t="shared" si="695"/>
        <v/>
      </c>
      <c r="AA3418" s="39"/>
      <c r="AB3418" s="35" t="str">
        <f t="shared" si="696"/>
        <v/>
      </c>
      <c r="AC3418" s="42" t="str">
        <f t="shared" si="701"/>
        <v/>
      </c>
      <c r="AD3418" s="38"/>
      <c r="AE3418" s="43" t="str">
        <f t="shared" si="702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703"/>
        <v>0</v>
      </c>
      <c r="AJ3418" s="44">
        <f t="shared" si="704"/>
        <v>0</v>
      </c>
      <c r="AK3418" s="45" t="str">
        <f t="shared" si="705"/>
        <v/>
      </c>
      <c r="AL3418" s="41"/>
      <c r="AM3418" s="41"/>
      <c r="AN3418" s="41"/>
      <c r="AO3418" s="41"/>
      <c r="AP3418" s="45" t="str">
        <f t="shared" si="706"/>
        <v/>
      </c>
      <c r="AQ3418" s="45" t="str">
        <f t="shared" si="707"/>
        <v/>
      </c>
    </row>
    <row r="3419" spans="1:43" s="15" customFormat="1">
      <c r="A3419" s="39"/>
      <c r="B3419" s="40"/>
      <c r="C3419" s="40"/>
      <c r="D3419" s="57" t="str">
        <f t="shared" si="698"/>
        <v/>
      </c>
      <c r="E3419" s="39"/>
      <c r="F3419" s="40"/>
      <c r="G3419" s="40"/>
      <c r="H3419" s="46"/>
      <c r="I3419" s="57" t="str">
        <f t="shared" si="699"/>
        <v/>
      </c>
      <c r="J3419" s="46"/>
      <c r="K3419" s="46"/>
      <c r="L3419" s="41"/>
      <c r="M3419" s="39"/>
      <c r="N3419" s="39"/>
      <c r="O3419" s="39"/>
      <c r="P3419" s="57" t="str">
        <f t="shared" si="700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97"/>
        <v/>
      </c>
      <c r="Z3419" s="26" t="str">
        <f t="shared" si="695"/>
        <v/>
      </c>
      <c r="AA3419" s="39"/>
      <c r="AB3419" s="35" t="str">
        <f t="shared" si="696"/>
        <v/>
      </c>
      <c r="AC3419" s="42" t="str">
        <f t="shared" si="701"/>
        <v/>
      </c>
      <c r="AD3419" s="38"/>
      <c r="AE3419" s="43" t="str">
        <f t="shared" si="702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703"/>
        <v>0</v>
      </c>
      <c r="AJ3419" s="44">
        <f t="shared" si="704"/>
        <v>0</v>
      </c>
      <c r="AK3419" s="45" t="str">
        <f t="shared" si="705"/>
        <v/>
      </c>
      <c r="AL3419" s="41"/>
      <c r="AM3419" s="41"/>
      <c r="AN3419" s="41"/>
      <c r="AO3419" s="41"/>
      <c r="AP3419" s="45" t="str">
        <f t="shared" si="706"/>
        <v/>
      </c>
      <c r="AQ3419" s="45" t="str">
        <f t="shared" si="707"/>
        <v/>
      </c>
    </row>
    <row r="3420" spans="1:43" s="15" customFormat="1">
      <c r="A3420" s="39"/>
      <c r="B3420" s="40"/>
      <c r="C3420" s="40"/>
      <c r="D3420" s="57" t="str">
        <f t="shared" si="698"/>
        <v/>
      </c>
      <c r="E3420" s="39"/>
      <c r="F3420" s="40"/>
      <c r="G3420" s="40"/>
      <c r="H3420" s="46"/>
      <c r="I3420" s="57" t="str">
        <f t="shared" si="699"/>
        <v/>
      </c>
      <c r="J3420" s="46"/>
      <c r="K3420" s="46"/>
      <c r="L3420" s="41"/>
      <c r="M3420" s="39"/>
      <c r="N3420" s="39"/>
      <c r="O3420" s="39"/>
      <c r="P3420" s="57" t="str">
        <f t="shared" si="700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97"/>
        <v/>
      </c>
      <c r="Z3420" s="26" t="str">
        <f t="shared" si="695"/>
        <v/>
      </c>
      <c r="AA3420" s="39"/>
      <c r="AB3420" s="35" t="str">
        <f t="shared" si="696"/>
        <v/>
      </c>
      <c r="AC3420" s="42" t="str">
        <f t="shared" si="701"/>
        <v/>
      </c>
      <c r="AD3420" s="38"/>
      <c r="AE3420" s="43" t="str">
        <f t="shared" si="702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703"/>
        <v>0</v>
      </c>
      <c r="AJ3420" s="44">
        <f t="shared" si="704"/>
        <v>0</v>
      </c>
      <c r="AK3420" s="45" t="str">
        <f t="shared" si="705"/>
        <v/>
      </c>
      <c r="AL3420" s="41"/>
      <c r="AM3420" s="41"/>
      <c r="AN3420" s="41"/>
      <c r="AO3420" s="41"/>
      <c r="AP3420" s="45" t="str">
        <f t="shared" si="706"/>
        <v/>
      </c>
      <c r="AQ3420" s="45" t="str">
        <f t="shared" si="707"/>
        <v/>
      </c>
    </row>
    <row r="3421" spans="1:43" s="15" customFormat="1">
      <c r="A3421" s="39"/>
      <c r="B3421" s="40"/>
      <c r="C3421" s="40"/>
      <c r="D3421" s="57" t="str">
        <f t="shared" si="698"/>
        <v/>
      </c>
      <c r="E3421" s="39"/>
      <c r="F3421" s="40"/>
      <c r="G3421" s="40"/>
      <c r="H3421" s="46"/>
      <c r="I3421" s="57" t="str">
        <f t="shared" si="699"/>
        <v/>
      </c>
      <c r="J3421" s="46"/>
      <c r="K3421" s="46"/>
      <c r="L3421" s="41"/>
      <c r="M3421" s="39"/>
      <c r="N3421" s="39"/>
      <c r="O3421" s="39"/>
      <c r="P3421" s="57" t="str">
        <f t="shared" si="700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97"/>
        <v/>
      </c>
      <c r="Z3421" s="26" t="str">
        <f t="shared" si="695"/>
        <v/>
      </c>
      <c r="AA3421" s="39"/>
      <c r="AB3421" s="35" t="str">
        <f t="shared" si="696"/>
        <v/>
      </c>
      <c r="AC3421" s="42" t="str">
        <f t="shared" si="701"/>
        <v/>
      </c>
      <c r="AD3421" s="38"/>
      <c r="AE3421" s="43" t="str">
        <f t="shared" si="702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703"/>
        <v>0</v>
      </c>
      <c r="AJ3421" s="44">
        <f t="shared" si="704"/>
        <v>0</v>
      </c>
      <c r="AK3421" s="45" t="str">
        <f t="shared" si="705"/>
        <v/>
      </c>
      <c r="AL3421" s="41"/>
      <c r="AM3421" s="41"/>
      <c r="AN3421" s="41"/>
      <c r="AO3421" s="41"/>
      <c r="AP3421" s="45" t="str">
        <f t="shared" si="706"/>
        <v/>
      </c>
      <c r="AQ3421" s="45" t="str">
        <f t="shared" si="707"/>
        <v/>
      </c>
    </row>
    <row r="3422" spans="1:43" s="15" customFormat="1">
      <c r="A3422" s="39"/>
      <c r="B3422" s="40"/>
      <c r="C3422" s="40"/>
      <c r="D3422" s="57" t="str">
        <f t="shared" si="698"/>
        <v/>
      </c>
      <c r="E3422" s="39"/>
      <c r="F3422" s="40"/>
      <c r="G3422" s="40"/>
      <c r="H3422" s="46"/>
      <c r="I3422" s="57" t="str">
        <f t="shared" si="699"/>
        <v/>
      </c>
      <c r="J3422" s="46"/>
      <c r="K3422" s="46"/>
      <c r="L3422" s="41"/>
      <c r="M3422" s="39"/>
      <c r="N3422" s="39"/>
      <c r="O3422" s="39"/>
      <c r="P3422" s="57" t="str">
        <f t="shared" si="700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97"/>
        <v/>
      </c>
      <c r="Z3422" s="26" t="str">
        <f t="shared" si="695"/>
        <v/>
      </c>
      <c r="AA3422" s="39"/>
      <c r="AB3422" s="35" t="str">
        <f t="shared" si="696"/>
        <v/>
      </c>
      <c r="AC3422" s="42" t="str">
        <f t="shared" si="701"/>
        <v/>
      </c>
      <c r="AD3422" s="38"/>
      <c r="AE3422" s="43" t="str">
        <f t="shared" si="702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703"/>
        <v>0</v>
      </c>
      <c r="AJ3422" s="44">
        <f t="shared" si="704"/>
        <v>0</v>
      </c>
      <c r="AK3422" s="45" t="str">
        <f t="shared" si="705"/>
        <v/>
      </c>
      <c r="AL3422" s="41"/>
      <c r="AM3422" s="41"/>
      <c r="AN3422" s="41"/>
      <c r="AO3422" s="41"/>
      <c r="AP3422" s="45" t="str">
        <f t="shared" si="706"/>
        <v/>
      </c>
      <c r="AQ3422" s="45" t="str">
        <f t="shared" si="707"/>
        <v/>
      </c>
    </row>
    <row r="3423" spans="1:43" s="15" customFormat="1">
      <c r="A3423" s="39"/>
      <c r="B3423" s="40"/>
      <c r="C3423" s="40"/>
      <c r="D3423" s="57" t="str">
        <f t="shared" si="698"/>
        <v/>
      </c>
      <c r="E3423" s="39"/>
      <c r="F3423" s="40"/>
      <c r="G3423" s="40"/>
      <c r="H3423" s="46"/>
      <c r="I3423" s="57" t="str">
        <f t="shared" si="699"/>
        <v/>
      </c>
      <c r="J3423" s="46"/>
      <c r="K3423" s="46"/>
      <c r="L3423" s="41"/>
      <c r="M3423" s="39"/>
      <c r="N3423" s="39"/>
      <c r="O3423" s="39"/>
      <c r="P3423" s="57" t="str">
        <f t="shared" si="700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97"/>
        <v/>
      </c>
      <c r="Z3423" s="26" t="str">
        <f t="shared" si="695"/>
        <v/>
      </c>
      <c r="AA3423" s="39"/>
      <c r="AB3423" s="35" t="str">
        <f t="shared" si="696"/>
        <v/>
      </c>
      <c r="AC3423" s="42" t="str">
        <f t="shared" si="701"/>
        <v/>
      </c>
      <c r="AD3423" s="38"/>
      <c r="AE3423" s="43" t="str">
        <f t="shared" si="702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703"/>
        <v>0</v>
      </c>
      <c r="AJ3423" s="44">
        <f t="shared" si="704"/>
        <v>0</v>
      </c>
      <c r="AK3423" s="45" t="str">
        <f t="shared" si="705"/>
        <v/>
      </c>
      <c r="AL3423" s="41"/>
      <c r="AM3423" s="41"/>
      <c r="AN3423" s="41"/>
      <c r="AO3423" s="41"/>
      <c r="AP3423" s="45" t="str">
        <f t="shared" si="706"/>
        <v/>
      </c>
      <c r="AQ3423" s="45" t="str">
        <f t="shared" si="707"/>
        <v/>
      </c>
    </row>
    <row r="3424" spans="1:43" s="15" customFormat="1">
      <c r="A3424" s="39"/>
      <c r="B3424" s="40"/>
      <c r="C3424" s="40"/>
      <c r="D3424" s="57" t="str">
        <f t="shared" si="698"/>
        <v/>
      </c>
      <c r="E3424" s="39"/>
      <c r="F3424" s="40"/>
      <c r="G3424" s="40"/>
      <c r="H3424" s="46"/>
      <c r="I3424" s="57" t="str">
        <f t="shared" si="699"/>
        <v/>
      </c>
      <c r="J3424" s="46"/>
      <c r="K3424" s="46"/>
      <c r="L3424" s="41"/>
      <c r="M3424" s="39"/>
      <c r="N3424" s="39"/>
      <c r="O3424" s="39"/>
      <c r="P3424" s="57" t="str">
        <f t="shared" si="700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97"/>
        <v/>
      </c>
      <c r="Z3424" s="26" t="str">
        <f t="shared" si="695"/>
        <v/>
      </c>
      <c r="AA3424" s="39"/>
      <c r="AB3424" s="35" t="str">
        <f t="shared" si="696"/>
        <v/>
      </c>
      <c r="AC3424" s="42" t="str">
        <f t="shared" si="701"/>
        <v/>
      </c>
      <c r="AD3424" s="38"/>
      <c r="AE3424" s="43" t="str">
        <f t="shared" si="702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703"/>
        <v>0</v>
      </c>
      <c r="AJ3424" s="44">
        <f t="shared" si="704"/>
        <v>0</v>
      </c>
      <c r="AK3424" s="45" t="str">
        <f t="shared" si="705"/>
        <v/>
      </c>
      <c r="AL3424" s="41"/>
      <c r="AM3424" s="41"/>
      <c r="AN3424" s="41"/>
      <c r="AO3424" s="41"/>
      <c r="AP3424" s="45" t="str">
        <f t="shared" si="706"/>
        <v/>
      </c>
      <c r="AQ3424" s="45" t="str">
        <f t="shared" si="707"/>
        <v/>
      </c>
    </row>
    <row r="3425" spans="1:43" s="15" customFormat="1">
      <c r="A3425" s="39"/>
      <c r="B3425" s="40"/>
      <c r="C3425" s="40"/>
      <c r="D3425" s="57" t="str">
        <f t="shared" si="698"/>
        <v/>
      </c>
      <c r="E3425" s="39"/>
      <c r="F3425" s="40"/>
      <c r="G3425" s="40"/>
      <c r="H3425" s="46"/>
      <c r="I3425" s="57" t="str">
        <f t="shared" si="699"/>
        <v/>
      </c>
      <c r="J3425" s="46"/>
      <c r="K3425" s="46"/>
      <c r="L3425" s="41"/>
      <c r="M3425" s="39"/>
      <c r="N3425" s="39"/>
      <c r="O3425" s="39"/>
      <c r="P3425" s="57" t="str">
        <f t="shared" si="700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97"/>
        <v/>
      </c>
      <c r="Z3425" s="26" t="str">
        <f t="shared" si="695"/>
        <v/>
      </c>
      <c r="AA3425" s="39"/>
      <c r="AB3425" s="35" t="str">
        <f t="shared" si="696"/>
        <v/>
      </c>
      <c r="AC3425" s="42" t="str">
        <f t="shared" si="701"/>
        <v/>
      </c>
      <c r="AD3425" s="38"/>
      <c r="AE3425" s="43" t="str">
        <f t="shared" si="702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703"/>
        <v>0</v>
      </c>
      <c r="AJ3425" s="44">
        <f t="shared" si="704"/>
        <v>0</v>
      </c>
      <c r="AK3425" s="45" t="str">
        <f t="shared" si="705"/>
        <v/>
      </c>
      <c r="AL3425" s="41"/>
      <c r="AM3425" s="41"/>
      <c r="AN3425" s="41"/>
      <c r="AO3425" s="41"/>
      <c r="AP3425" s="45" t="str">
        <f t="shared" si="706"/>
        <v/>
      </c>
      <c r="AQ3425" s="45" t="str">
        <f t="shared" si="707"/>
        <v/>
      </c>
    </row>
    <row r="3426" spans="1:43" s="15" customFormat="1">
      <c r="A3426" s="39"/>
      <c r="B3426" s="40"/>
      <c r="C3426" s="40"/>
      <c r="D3426" s="57" t="str">
        <f t="shared" si="698"/>
        <v/>
      </c>
      <c r="E3426" s="39"/>
      <c r="F3426" s="40"/>
      <c r="G3426" s="40"/>
      <c r="H3426" s="46"/>
      <c r="I3426" s="57" t="str">
        <f t="shared" si="699"/>
        <v/>
      </c>
      <c r="J3426" s="46"/>
      <c r="K3426" s="46"/>
      <c r="L3426" s="41"/>
      <c r="M3426" s="39"/>
      <c r="N3426" s="39"/>
      <c r="O3426" s="39"/>
      <c r="P3426" s="57" t="str">
        <f t="shared" si="700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97"/>
        <v/>
      </c>
      <c r="Z3426" s="26" t="str">
        <f t="shared" si="695"/>
        <v/>
      </c>
      <c r="AA3426" s="39"/>
      <c r="AB3426" s="35" t="str">
        <f t="shared" si="696"/>
        <v/>
      </c>
      <c r="AC3426" s="42" t="str">
        <f t="shared" si="701"/>
        <v/>
      </c>
      <c r="AD3426" s="38"/>
      <c r="AE3426" s="43" t="str">
        <f t="shared" si="702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703"/>
        <v>0</v>
      </c>
      <c r="AJ3426" s="44">
        <f t="shared" si="704"/>
        <v>0</v>
      </c>
      <c r="AK3426" s="45" t="str">
        <f t="shared" si="705"/>
        <v/>
      </c>
      <c r="AL3426" s="41"/>
      <c r="AM3426" s="41"/>
      <c r="AN3426" s="41"/>
      <c r="AO3426" s="41"/>
      <c r="AP3426" s="45" t="str">
        <f t="shared" si="706"/>
        <v/>
      </c>
      <c r="AQ3426" s="45" t="str">
        <f t="shared" si="707"/>
        <v/>
      </c>
    </row>
    <row r="3427" spans="1:43" s="15" customFormat="1">
      <c r="A3427" s="39"/>
      <c r="B3427" s="40"/>
      <c r="C3427" s="40"/>
      <c r="D3427" s="57" t="str">
        <f t="shared" si="698"/>
        <v/>
      </c>
      <c r="E3427" s="39"/>
      <c r="F3427" s="40"/>
      <c r="G3427" s="40"/>
      <c r="H3427" s="46"/>
      <c r="I3427" s="57" t="str">
        <f t="shared" si="699"/>
        <v/>
      </c>
      <c r="J3427" s="46"/>
      <c r="K3427" s="46"/>
      <c r="L3427" s="41"/>
      <c r="M3427" s="39"/>
      <c r="N3427" s="39"/>
      <c r="O3427" s="39"/>
      <c r="P3427" s="57" t="str">
        <f t="shared" si="700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97"/>
        <v/>
      </c>
      <c r="Z3427" s="26" t="str">
        <f t="shared" si="695"/>
        <v/>
      </c>
      <c r="AA3427" s="39"/>
      <c r="AB3427" s="35" t="str">
        <f t="shared" si="696"/>
        <v/>
      </c>
      <c r="AC3427" s="42" t="str">
        <f t="shared" si="701"/>
        <v/>
      </c>
      <c r="AD3427" s="38"/>
      <c r="AE3427" s="43" t="str">
        <f t="shared" si="702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703"/>
        <v>0</v>
      </c>
      <c r="AJ3427" s="44">
        <f t="shared" si="704"/>
        <v>0</v>
      </c>
      <c r="AK3427" s="45" t="str">
        <f t="shared" si="705"/>
        <v/>
      </c>
      <c r="AL3427" s="41"/>
      <c r="AM3427" s="41"/>
      <c r="AN3427" s="41"/>
      <c r="AO3427" s="41"/>
      <c r="AP3427" s="45" t="str">
        <f t="shared" si="706"/>
        <v/>
      </c>
      <c r="AQ3427" s="45" t="str">
        <f t="shared" si="707"/>
        <v/>
      </c>
    </row>
    <row r="3428" spans="1:43" s="15" customFormat="1">
      <c r="A3428" s="39"/>
      <c r="B3428" s="40"/>
      <c r="C3428" s="40"/>
      <c r="D3428" s="57" t="str">
        <f t="shared" si="698"/>
        <v/>
      </c>
      <c r="E3428" s="39"/>
      <c r="F3428" s="40"/>
      <c r="G3428" s="40"/>
      <c r="H3428" s="46"/>
      <c r="I3428" s="57" t="str">
        <f t="shared" si="699"/>
        <v/>
      </c>
      <c r="J3428" s="46"/>
      <c r="K3428" s="46"/>
      <c r="L3428" s="41"/>
      <c r="M3428" s="39"/>
      <c r="N3428" s="39"/>
      <c r="O3428" s="39"/>
      <c r="P3428" s="57" t="str">
        <f t="shared" si="700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97"/>
        <v/>
      </c>
      <c r="Z3428" s="26" t="str">
        <f t="shared" si="695"/>
        <v/>
      </c>
      <c r="AA3428" s="39"/>
      <c r="AB3428" s="35" t="str">
        <f t="shared" si="696"/>
        <v/>
      </c>
      <c r="AC3428" s="42" t="str">
        <f t="shared" si="701"/>
        <v/>
      </c>
      <c r="AD3428" s="38"/>
      <c r="AE3428" s="43" t="str">
        <f t="shared" si="702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703"/>
        <v>0</v>
      </c>
      <c r="AJ3428" s="44">
        <f t="shared" si="704"/>
        <v>0</v>
      </c>
      <c r="AK3428" s="45" t="str">
        <f t="shared" si="705"/>
        <v/>
      </c>
      <c r="AL3428" s="41"/>
      <c r="AM3428" s="41"/>
      <c r="AN3428" s="41"/>
      <c r="AO3428" s="41"/>
      <c r="AP3428" s="45" t="str">
        <f t="shared" si="706"/>
        <v/>
      </c>
      <c r="AQ3428" s="45" t="str">
        <f t="shared" si="707"/>
        <v/>
      </c>
    </row>
    <row r="3429" spans="1:43" s="15" customFormat="1">
      <c r="A3429" s="39"/>
      <c r="B3429" s="40"/>
      <c r="C3429" s="40"/>
      <c r="D3429" s="57" t="str">
        <f t="shared" si="698"/>
        <v/>
      </c>
      <c r="E3429" s="39"/>
      <c r="F3429" s="40"/>
      <c r="G3429" s="40"/>
      <c r="H3429" s="46"/>
      <c r="I3429" s="57" t="str">
        <f t="shared" si="699"/>
        <v/>
      </c>
      <c r="J3429" s="46"/>
      <c r="K3429" s="46"/>
      <c r="L3429" s="41"/>
      <c r="M3429" s="39"/>
      <c r="N3429" s="39"/>
      <c r="O3429" s="39"/>
      <c r="P3429" s="57" t="str">
        <f t="shared" si="700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si="697"/>
        <v/>
      </c>
      <c r="Z3429" s="26" t="str">
        <f t="shared" si="695"/>
        <v/>
      </c>
      <c r="AA3429" s="39"/>
      <c r="AB3429" s="35" t="str">
        <f t="shared" si="696"/>
        <v/>
      </c>
      <c r="AC3429" s="42" t="str">
        <f t="shared" si="701"/>
        <v/>
      </c>
      <c r="AD3429" s="38"/>
      <c r="AE3429" s="43" t="str">
        <f t="shared" si="702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703"/>
        <v>0</v>
      </c>
      <c r="AJ3429" s="44">
        <f t="shared" si="704"/>
        <v>0</v>
      </c>
      <c r="AK3429" s="45" t="str">
        <f t="shared" si="705"/>
        <v/>
      </c>
      <c r="AL3429" s="41"/>
      <c r="AM3429" s="41"/>
      <c r="AN3429" s="41"/>
      <c r="AO3429" s="41"/>
      <c r="AP3429" s="45" t="str">
        <f t="shared" si="706"/>
        <v/>
      </c>
      <c r="AQ3429" s="45" t="str">
        <f t="shared" si="707"/>
        <v/>
      </c>
    </row>
    <row r="3430" spans="1:43" s="15" customFormat="1">
      <c r="A3430" s="39"/>
      <c r="B3430" s="40"/>
      <c r="C3430" s="40"/>
      <c r="D3430" s="57" t="str">
        <f t="shared" si="698"/>
        <v/>
      </c>
      <c r="E3430" s="39"/>
      <c r="F3430" s="40"/>
      <c r="G3430" s="40"/>
      <c r="H3430" s="46"/>
      <c r="I3430" s="57" t="str">
        <f t="shared" si="699"/>
        <v/>
      </c>
      <c r="J3430" s="46"/>
      <c r="K3430" s="46"/>
      <c r="L3430" s="41"/>
      <c r="M3430" s="39"/>
      <c r="N3430" s="39"/>
      <c r="O3430" s="39"/>
      <c r="P3430" s="57" t="str">
        <f t="shared" si="700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7"/>
        <v/>
      </c>
      <c r="Z3430" s="26" t="str">
        <f t="shared" si="695"/>
        <v/>
      </c>
      <c r="AA3430" s="39"/>
      <c r="AB3430" s="35" t="str">
        <f t="shared" si="696"/>
        <v/>
      </c>
      <c r="AC3430" s="42" t="str">
        <f t="shared" si="701"/>
        <v/>
      </c>
      <c r="AD3430" s="38"/>
      <c r="AE3430" s="43" t="str">
        <f t="shared" si="702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703"/>
        <v>0</v>
      </c>
      <c r="AJ3430" s="44">
        <f t="shared" si="704"/>
        <v>0</v>
      </c>
      <c r="AK3430" s="45" t="str">
        <f t="shared" si="705"/>
        <v/>
      </c>
      <c r="AL3430" s="41"/>
      <c r="AM3430" s="41"/>
      <c r="AN3430" s="41"/>
      <c r="AO3430" s="41"/>
      <c r="AP3430" s="45" t="str">
        <f t="shared" si="706"/>
        <v/>
      </c>
      <c r="AQ3430" s="45" t="str">
        <f t="shared" si="707"/>
        <v/>
      </c>
    </row>
    <row r="3431" spans="1:43" s="15" customFormat="1">
      <c r="A3431" s="39"/>
      <c r="B3431" s="40"/>
      <c r="C3431" s="40"/>
      <c r="D3431" s="57" t="str">
        <f t="shared" si="698"/>
        <v/>
      </c>
      <c r="E3431" s="39"/>
      <c r="F3431" s="40"/>
      <c r="G3431" s="40"/>
      <c r="H3431" s="46"/>
      <c r="I3431" s="57" t="str">
        <f t="shared" si="699"/>
        <v/>
      </c>
      <c r="J3431" s="46"/>
      <c r="K3431" s="46"/>
      <c r="L3431" s="41"/>
      <c r="M3431" s="39"/>
      <c r="N3431" s="39"/>
      <c r="O3431" s="39"/>
      <c r="P3431" s="57" t="str">
        <f t="shared" si="700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7"/>
        <v/>
      </c>
      <c r="Z3431" s="26" t="str">
        <f t="shared" si="695"/>
        <v/>
      </c>
      <c r="AA3431" s="39"/>
      <c r="AB3431" s="35" t="str">
        <f t="shared" si="696"/>
        <v/>
      </c>
      <c r="AC3431" s="42" t="str">
        <f t="shared" si="701"/>
        <v/>
      </c>
      <c r="AD3431" s="38"/>
      <c r="AE3431" s="43" t="str">
        <f t="shared" si="702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703"/>
        <v>0</v>
      </c>
      <c r="AJ3431" s="44">
        <f t="shared" si="704"/>
        <v>0</v>
      </c>
      <c r="AK3431" s="45" t="str">
        <f t="shared" si="705"/>
        <v/>
      </c>
      <c r="AL3431" s="41"/>
      <c r="AM3431" s="41"/>
      <c r="AN3431" s="41"/>
      <c r="AO3431" s="41"/>
      <c r="AP3431" s="45" t="str">
        <f t="shared" si="706"/>
        <v/>
      </c>
      <c r="AQ3431" s="45" t="str">
        <f t="shared" si="707"/>
        <v/>
      </c>
    </row>
    <row r="3432" spans="1:43" s="15" customFormat="1">
      <c r="A3432" s="39"/>
      <c r="B3432" s="40"/>
      <c r="C3432" s="40"/>
      <c r="D3432" s="57" t="str">
        <f t="shared" si="698"/>
        <v/>
      </c>
      <c r="E3432" s="39"/>
      <c r="F3432" s="40"/>
      <c r="G3432" s="40"/>
      <c r="H3432" s="46"/>
      <c r="I3432" s="57" t="str">
        <f t="shared" si="699"/>
        <v/>
      </c>
      <c r="J3432" s="46"/>
      <c r="K3432" s="46"/>
      <c r="L3432" s="41"/>
      <c r="M3432" s="39"/>
      <c r="N3432" s="39"/>
      <c r="O3432" s="39"/>
      <c r="P3432" s="57" t="str">
        <f t="shared" si="700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7"/>
        <v/>
      </c>
      <c r="Z3432" s="26" t="str">
        <f t="shared" si="695"/>
        <v/>
      </c>
      <c r="AA3432" s="39"/>
      <c r="AB3432" s="35" t="str">
        <f t="shared" si="696"/>
        <v/>
      </c>
      <c r="AC3432" s="42" t="str">
        <f t="shared" si="701"/>
        <v/>
      </c>
      <c r="AD3432" s="38"/>
      <c r="AE3432" s="43" t="str">
        <f t="shared" si="702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703"/>
        <v>0</v>
      </c>
      <c r="AJ3432" s="44">
        <f t="shared" si="704"/>
        <v>0</v>
      </c>
      <c r="AK3432" s="45" t="str">
        <f t="shared" si="705"/>
        <v/>
      </c>
      <c r="AL3432" s="41"/>
      <c r="AM3432" s="41"/>
      <c r="AN3432" s="41"/>
      <c r="AO3432" s="41"/>
      <c r="AP3432" s="45" t="str">
        <f t="shared" si="706"/>
        <v/>
      </c>
      <c r="AQ3432" s="45" t="str">
        <f t="shared" si="707"/>
        <v/>
      </c>
    </row>
    <row r="3433" spans="1:43" s="15" customFormat="1">
      <c r="A3433" s="39"/>
      <c r="B3433" s="40"/>
      <c r="C3433" s="40"/>
      <c r="D3433" s="57" t="str">
        <f t="shared" si="698"/>
        <v/>
      </c>
      <c r="E3433" s="39"/>
      <c r="F3433" s="40"/>
      <c r="G3433" s="40"/>
      <c r="H3433" s="46"/>
      <c r="I3433" s="57" t="str">
        <f t="shared" si="699"/>
        <v/>
      </c>
      <c r="J3433" s="46"/>
      <c r="K3433" s="46"/>
      <c r="L3433" s="41"/>
      <c r="M3433" s="39"/>
      <c r="N3433" s="39"/>
      <c r="O3433" s="39"/>
      <c r="P3433" s="57" t="str">
        <f t="shared" si="700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7"/>
        <v/>
      </c>
      <c r="Z3433" s="26" t="str">
        <f t="shared" si="695"/>
        <v/>
      </c>
      <c r="AA3433" s="39"/>
      <c r="AB3433" s="35" t="str">
        <f t="shared" si="696"/>
        <v/>
      </c>
      <c r="AC3433" s="42" t="str">
        <f t="shared" si="701"/>
        <v/>
      </c>
      <c r="AD3433" s="38"/>
      <c r="AE3433" s="43" t="str">
        <f t="shared" si="702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703"/>
        <v>0</v>
      </c>
      <c r="AJ3433" s="44">
        <f t="shared" si="704"/>
        <v>0</v>
      </c>
      <c r="AK3433" s="45" t="str">
        <f t="shared" si="705"/>
        <v/>
      </c>
      <c r="AL3433" s="41"/>
      <c r="AM3433" s="41"/>
      <c r="AN3433" s="41"/>
      <c r="AO3433" s="41"/>
      <c r="AP3433" s="45" t="str">
        <f t="shared" si="706"/>
        <v/>
      </c>
      <c r="AQ3433" s="45" t="str">
        <f t="shared" si="707"/>
        <v/>
      </c>
    </row>
    <row r="3434" spans="1:43" s="15" customFormat="1">
      <c r="A3434" s="39"/>
      <c r="B3434" s="40"/>
      <c r="C3434" s="40"/>
      <c r="D3434" s="57" t="str">
        <f t="shared" si="698"/>
        <v/>
      </c>
      <c r="E3434" s="39"/>
      <c r="F3434" s="40"/>
      <c r="G3434" s="40"/>
      <c r="H3434" s="46"/>
      <c r="I3434" s="57" t="str">
        <f t="shared" si="699"/>
        <v/>
      </c>
      <c r="J3434" s="46"/>
      <c r="K3434" s="46"/>
      <c r="L3434" s="41"/>
      <c r="M3434" s="39"/>
      <c r="N3434" s="39"/>
      <c r="O3434" s="39"/>
      <c r="P3434" s="57" t="str">
        <f t="shared" si="700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7"/>
        <v/>
      </c>
      <c r="Z3434" s="26" t="str">
        <f t="shared" si="695"/>
        <v/>
      </c>
      <c r="AA3434" s="39"/>
      <c r="AB3434" s="35" t="str">
        <f t="shared" si="696"/>
        <v/>
      </c>
      <c r="AC3434" s="42" t="str">
        <f t="shared" si="701"/>
        <v/>
      </c>
      <c r="AD3434" s="38"/>
      <c r="AE3434" s="43" t="str">
        <f t="shared" si="702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703"/>
        <v>0</v>
      </c>
      <c r="AJ3434" s="44">
        <f t="shared" si="704"/>
        <v>0</v>
      </c>
      <c r="AK3434" s="45" t="str">
        <f t="shared" si="705"/>
        <v/>
      </c>
      <c r="AL3434" s="41"/>
      <c r="AM3434" s="41"/>
      <c r="AN3434" s="41"/>
      <c r="AO3434" s="41"/>
      <c r="AP3434" s="45" t="str">
        <f t="shared" si="706"/>
        <v/>
      </c>
      <c r="AQ3434" s="45" t="str">
        <f t="shared" si="707"/>
        <v/>
      </c>
    </row>
    <row r="3435" spans="1:43" s="15" customFormat="1">
      <c r="A3435" s="39"/>
      <c r="B3435" s="40"/>
      <c r="C3435" s="40"/>
      <c r="D3435" s="57" t="str">
        <f t="shared" si="698"/>
        <v/>
      </c>
      <c r="E3435" s="39"/>
      <c r="F3435" s="40"/>
      <c r="G3435" s="40"/>
      <c r="H3435" s="46"/>
      <c r="I3435" s="57" t="str">
        <f t="shared" si="699"/>
        <v/>
      </c>
      <c r="J3435" s="46"/>
      <c r="K3435" s="46"/>
      <c r="L3435" s="41"/>
      <c r="M3435" s="39"/>
      <c r="N3435" s="39"/>
      <c r="O3435" s="39"/>
      <c r="P3435" s="57" t="str">
        <f t="shared" si="700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7"/>
        <v/>
      </c>
      <c r="Z3435" s="26" t="str">
        <f t="shared" si="695"/>
        <v/>
      </c>
      <c r="AA3435" s="39"/>
      <c r="AB3435" s="35" t="str">
        <f t="shared" si="696"/>
        <v/>
      </c>
      <c r="AC3435" s="42" t="str">
        <f t="shared" si="701"/>
        <v/>
      </c>
      <c r="AD3435" s="38"/>
      <c r="AE3435" s="43" t="str">
        <f t="shared" si="702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703"/>
        <v>0</v>
      </c>
      <c r="AJ3435" s="44">
        <f t="shared" si="704"/>
        <v>0</v>
      </c>
      <c r="AK3435" s="45" t="str">
        <f t="shared" si="705"/>
        <v/>
      </c>
      <c r="AL3435" s="41"/>
      <c r="AM3435" s="41"/>
      <c r="AN3435" s="41"/>
      <c r="AO3435" s="41"/>
      <c r="AP3435" s="45" t="str">
        <f t="shared" si="706"/>
        <v/>
      </c>
      <c r="AQ3435" s="45" t="str">
        <f t="shared" si="707"/>
        <v/>
      </c>
    </row>
    <row r="3436" spans="1:43" s="15" customFormat="1">
      <c r="A3436" s="39"/>
      <c r="B3436" s="40"/>
      <c r="C3436" s="40"/>
      <c r="D3436" s="57" t="str">
        <f t="shared" si="698"/>
        <v/>
      </c>
      <c r="E3436" s="39"/>
      <c r="F3436" s="40"/>
      <c r="G3436" s="40"/>
      <c r="H3436" s="46"/>
      <c r="I3436" s="57" t="str">
        <f t="shared" si="699"/>
        <v/>
      </c>
      <c r="J3436" s="46"/>
      <c r="K3436" s="46"/>
      <c r="L3436" s="41"/>
      <c r="M3436" s="39"/>
      <c r="N3436" s="39"/>
      <c r="O3436" s="39"/>
      <c r="P3436" s="57" t="str">
        <f t="shared" si="700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7"/>
        <v/>
      </c>
      <c r="Z3436" s="26" t="str">
        <f t="shared" si="695"/>
        <v/>
      </c>
      <c r="AA3436" s="39"/>
      <c r="AB3436" s="35" t="str">
        <f t="shared" si="696"/>
        <v/>
      </c>
      <c r="AC3436" s="42" t="str">
        <f t="shared" si="701"/>
        <v/>
      </c>
      <c r="AD3436" s="38"/>
      <c r="AE3436" s="43" t="str">
        <f t="shared" si="702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703"/>
        <v>0</v>
      </c>
      <c r="AJ3436" s="44">
        <f t="shared" si="704"/>
        <v>0</v>
      </c>
      <c r="AK3436" s="45" t="str">
        <f t="shared" si="705"/>
        <v/>
      </c>
      <c r="AL3436" s="41"/>
      <c r="AM3436" s="41"/>
      <c r="AN3436" s="41"/>
      <c r="AO3436" s="41"/>
      <c r="AP3436" s="45" t="str">
        <f t="shared" si="706"/>
        <v/>
      </c>
      <c r="AQ3436" s="45" t="str">
        <f t="shared" si="707"/>
        <v/>
      </c>
    </row>
    <row r="3437" spans="1:43" s="15" customFormat="1">
      <c r="A3437" s="39"/>
      <c r="B3437" s="40"/>
      <c r="C3437" s="40"/>
      <c r="D3437" s="57" t="str">
        <f t="shared" si="698"/>
        <v/>
      </c>
      <c r="E3437" s="39"/>
      <c r="F3437" s="40"/>
      <c r="G3437" s="40"/>
      <c r="H3437" s="46"/>
      <c r="I3437" s="57" t="str">
        <f t="shared" si="699"/>
        <v/>
      </c>
      <c r="J3437" s="46"/>
      <c r="K3437" s="46"/>
      <c r="L3437" s="41"/>
      <c r="M3437" s="39"/>
      <c r="N3437" s="39"/>
      <c r="O3437" s="39"/>
      <c r="P3437" s="57" t="str">
        <f t="shared" si="700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7"/>
        <v/>
      </c>
      <c r="Z3437" s="26" t="str">
        <f t="shared" si="695"/>
        <v/>
      </c>
      <c r="AA3437" s="39"/>
      <c r="AB3437" s="35" t="str">
        <f t="shared" si="696"/>
        <v/>
      </c>
      <c r="AC3437" s="42" t="str">
        <f t="shared" si="701"/>
        <v/>
      </c>
      <c r="AD3437" s="38"/>
      <c r="AE3437" s="43" t="str">
        <f t="shared" si="702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703"/>
        <v>0</v>
      </c>
      <c r="AJ3437" s="44">
        <f t="shared" si="704"/>
        <v>0</v>
      </c>
      <c r="AK3437" s="45" t="str">
        <f t="shared" si="705"/>
        <v/>
      </c>
      <c r="AL3437" s="41"/>
      <c r="AM3437" s="41"/>
      <c r="AN3437" s="41"/>
      <c r="AO3437" s="41"/>
      <c r="AP3437" s="45" t="str">
        <f t="shared" si="706"/>
        <v/>
      </c>
      <c r="AQ3437" s="45" t="str">
        <f t="shared" si="707"/>
        <v/>
      </c>
    </row>
    <row r="3438" spans="1:43" s="15" customFormat="1">
      <c r="A3438" s="39"/>
      <c r="B3438" s="40"/>
      <c r="C3438" s="40"/>
      <c r="D3438" s="57" t="str">
        <f t="shared" si="698"/>
        <v/>
      </c>
      <c r="E3438" s="39"/>
      <c r="F3438" s="40"/>
      <c r="G3438" s="40"/>
      <c r="H3438" s="46"/>
      <c r="I3438" s="57" t="str">
        <f t="shared" si="699"/>
        <v/>
      </c>
      <c r="J3438" s="46"/>
      <c r="K3438" s="46"/>
      <c r="L3438" s="41"/>
      <c r="M3438" s="39"/>
      <c r="N3438" s="39"/>
      <c r="O3438" s="39"/>
      <c r="P3438" s="57" t="str">
        <f t="shared" si="700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7"/>
        <v/>
      </c>
      <c r="Z3438" s="26" t="str">
        <f t="shared" si="695"/>
        <v/>
      </c>
      <c r="AA3438" s="39"/>
      <c r="AB3438" s="35" t="str">
        <f t="shared" si="696"/>
        <v/>
      </c>
      <c r="AC3438" s="42" t="str">
        <f t="shared" si="701"/>
        <v/>
      </c>
      <c r="AD3438" s="38"/>
      <c r="AE3438" s="43" t="str">
        <f t="shared" si="702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703"/>
        <v>0</v>
      </c>
      <c r="AJ3438" s="44">
        <f t="shared" si="704"/>
        <v>0</v>
      </c>
      <c r="AK3438" s="45" t="str">
        <f t="shared" si="705"/>
        <v/>
      </c>
      <c r="AL3438" s="41"/>
      <c r="AM3438" s="41"/>
      <c r="AN3438" s="41"/>
      <c r="AO3438" s="41"/>
      <c r="AP3438" s="45" t="str">
        <f t="shared" si="706"/>
        <v/>
      </c>
      <c r="AQ3438" s="45" t="str">
        <f t="shared" si="707"/>
        <v/>
      </c>
    </row>
    <row r="3439" spans="1:43" s="15" customFormat="1">
      <c r="A3439" s="39"/>
      <c r="B3439" s="40"/>
      <c r="C3439" s="40"/>
      <c r="D3439" s="57" t="str">
        <f t="shared" si="698"/>
        <v/>
      </c>
      <c r="E3439" s="39"/>
      <c r="F3439" s="40"/>
      <c r="G3439" s="40"/>
      <c r="H3439" s="46"/>
      <c r="I3439" s="57" t="str">
        <f t="shared" si="699"/>
        <v/>
      </c>
      <c r="J3439" s="46"/>
      <c r="K3439" s="46"/>
      <c r="L3439" s="41"/>
      <c r="M3439" s="39"/>
      <c r="N3439" s="39"/>
      <c r="O3439" s="39"/>
      <c r="P3439" s="57" t="str">
        <f t="shared" si="700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7"/>
        <v/>
      </c>
      <c r="Z3439" s="26" t="str">
        <f t="shared" si="695"/>
        <v/>
      </c>
      <c r="AA3439" s="39"/>
      <c r="AB3439" s="35" t="str">
        <f t="shared" si="696"/>
        <v/>
      </c>
      <c r="AC3439" s="42" t="str">
        <f t="shared" si="701"/>
        <v/>
      </c>
      <c r="AD3439" s="38"/>
      <c r="AE3439" s="43" t="str">
        <f t="shared" si="702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703"/>
        <v>0</v>
      </c>
      <c r="AJ3439" s="44">
        <f t="shared" si="704"/>
        <v>0</v>
      </c>
      <c r="AK3439" s="45" t="str">
        <f t="shared" si="705"/>
        <v/>
      </c>
      <c r="AL3439" s="41"/>
      <c r="AM3439" s="41"/>
      <c r="AN3439" s="41"/>
      <c r="AO3439" s="41"/>
      <c r="AP3439" s="45" t="str">
        <f t="shared" si="706"/>
        <v/>
      </c>
      <c r="AQ3439" s="45" t="str">
        <f t="shared" si="707"/>
        <v/>
      </c>
    </row>
    <row r="3440" spans="1:43" s="15" customFormat="1">
      <c r="A3440" s="39"/>
      <c r="B3440" s="40"/>
      <c r="C3440" s="40"/>
      <c r="D3440" s="57" t="str">
        <f t="shared" si="698"/>
        <v/>
      </c>
      <c r="E3440" s="39"/>
      <c r="F3440" s="40"/>
      <c r="G3440" s="40"/>
      <c r="H3440" s="46"/>
      <c r="I3440" s="57" t="str">
        <f t="shared" si="699"/>
        <v/>
      </c>
      <c r="J3440" s="46"/>
      <c r="K3440" s="46"/>
      <c r="L3440" s="41"/>
      <c r="M3440" s="39"/>
      <c r="N3440" s="39"/>
      <c r="O3440" s="39"/>
      <c r="P3440" s="57" t="str">
        <f t="shared" si="700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7"/>
        <v/>
      </c>
      <c r="Z3440" s="26" t="str">
        <f t="shared" si="695"/>
        <v/>
      </c>
      <c r="AA3440" s="39"/>
      <c r="AB3440" s="35" t="str">
        <f t="shared" si="696"/>
        <v/>
      </c>
      <c r="AC3440" s="42" t="str">
        <f t="shared" si="701"/>
        <v/>
      </c>
      <c r="AD3440" s="38"/>
      <c r="AE3440" s="43" t="str">
        <f t="shared" si="702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703"/>
        <v>0</v>
      </c>
      <c r="AJ3440" s="44">
        <f t="shared" si="704"/>
        <v>0</v>
      </c>
      <c r="AK3440" s="45" t="str">
        <f t="shared" si="705"/>
        <v/>
      </c>
      <c r="AL3440" s="41"/>
      <c r="AM3440" s="41"/>
      <c r="AN3440" s="41"/>
      <c r="AO3440" s="41"/>
      <c r="AP3440" s="45" t="str">
        <f t="shared" si="706"/>
        <v/>
      </c>
      <c r="AQ3440" s="45" t="str">
        <f t="shared" si="707"/>
        <v/>
      </c>
    </row>
    <row r="3441" spans="1:43" s="15" customFormat="1">
      <c r="A3441" s="39"/>
      <c r="B3441" s="40"/>
      <c r="C3441" s="40"/>
      <c r="D3441" s="57" t="str">
        <f t="shared" si="698"/>
        <v/>
      </c>
      <c r="E3441" s="39"/>
      <c r="F3441" s="40"/>
      <c r="G3441" s="40"/>
      <c r="H3441" s="46"/>
      <c r="I3441" s="57" t="str">
        <f t="shared" si="699"/>
        <v/>
      </c>
      <c r="J3441" s="46"/>
      <c r="K3441" s="46"/>
      <c r="L3441" s="41"/>
      <c r="M3441" s="39"/>
      <c r="N3441" s="39"/>
      <c r="O3441" s="39"/>
      <c r="P3441" s="57" t="str">
        <f t="shared" si="700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7"/>
        <v/>
      </c>
      <c r="Z3441" s="26" t="str">
        <f t="shared" si="695"/>
        <v/>
      </c>
      <c r="AA3441" s="39"/>
      <c r="AB3441" s="35" t="str">
        <f t="shared" si="696"/>
        <v/>
      </c>
      <c r="AC3441" s="42" t="str">
        <f t="shared" si="701"/>
        <v/>
      </c>
      <c r="AD3441" s="38"/>
      <c r="AE3441" s="43" t="str">
        <f t="shared" si="702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703"/>
        <v>0</v>
      </c>
      <c r="AJ3441" s="44">
        <f t="shared" si="704"/>
        <v>0</v>
      </c>
      <c r="AK3441" s="45" t="str">
        <f t="shared" si="705"/>
        <v/>
      </c>
      <c r="AL3441" s="41"/>
      <c r="AM3441" s="41"/>
      <c r="AN3441" s="41"/>
      <c r="AO3441" s="41"/>
      <c r="AP3441" s="45" t="str">
        <f t="shared" si="706"/>
        <v/>
      </c>
      <c r="AQ3441" s="45" t="str">
        <f t="shared" si="707"/>
        <v/>
      </c>
    </row>
    <row r="3442" spans="1:43" s="15" customFormat="1">
      <c r="A3442" s="39"/>
      <c r="B3442" s="40"/>
      <c r="C3442" s="40"/>
      <c r="D3442" s="57" t="str">
        <f t="shared" si="698"/>
        <v/>
      </c>
      <c r="E3442" s="39"/>
      <c r="F3442" s="40"/>
      <c r="G3442" s="40"/>
      <c r="H3442" s="46"/>
      <c r="I3442" s="57" t="str">
        <f t="shared" si="699"/>
        <v/>
      </c>
      <c r="J3442" s="46"/>
      <c r="K3442" s="46"/>
      <c r="L3442" s="41"/>
      <c r="M3442" s="39"/>
      <c r="N3442" s="39"/>
      <c r="O3442" s="39"/>
      <c r="P3442" s="57" t="str">
        <f t="shared" si="700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7"/>
        <v/>
      </c>
      <c r="Z3442" s="26" t="str">
        <f t="shared" si="695"/>
        <v/>
      </c>
      <c r="AA3442" s="39"/>
      <c r="AB3442" s="35" t="str">
        <f t="shared" si="696"/>
        <v/>
      </c>
      <c r="AC3442" s="42" t="str">
        <f t="shared" si="701"/>
        <v/>
      </c>
      <c r="AD3442" s="38"/>
      <c r="AE3442" s="43" t="str">
        <f t="shared" si="702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703"/>
        <v>0</v>
      </c>
      <c r="AJ3442" s="44">
        <f t="shared" si="704"/>
        <v>0</v>
      </c>
      <c r="AK3442" s="45" t="str">
        <f t="shared" si="705"/>
        <v/>
      </c>
      <c r="AL3442" s="41"/>
      <c r="AM3442" s="41"/>
      <c r="AN3442" s="41"/>
      <c r="AO3442" s="41"/>
      <c r="AP3442" s="45" t="str">
        <f t="shared" si="706"/>
        <v/>
      </c>
      <c r="AQ3442" s="45" t="str">
        <f t="shared" si="707"/>
        <v/>
      </c>
    </row>
    <row r="3443" spans="1:43" s="15" customFormat="1">
      <c r="A3443" s="39"/>
      <c r="B3443" s="40"/>
      <c r="C3443" s="40"/>
      <c r="D3443" s="57" t="str">
        <f t="shared" si="698"/>
        <v/>
      </c>
      <c r="E3443" s="39"/>
      <c r="F3443" s="40"/>
      <c r="G3443" s="40"/>
      <c r="H3443" s="46"/>
      <c r="I3443" s="57" t="str">
        <f t="shared" si="699"/>
        <v/>
      </c>
      <c r="J3443" s="46"/>
      <c r="K3443" s="46"/>
      <c r="L3443" s="41"/>
      <c r="M3443" s="39"/>
      <c r="N3443" s="39"/>
      <c r="O3443" s="39"/>
      <c r="P3443" s="57" t="str">
        <f t="shared" si="700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7"/>
        <v/>
      </c>
      <c r="Z3443" s="26" t="str">
        <f t="shared" si="695"/>
        <v/>
      </c>
      <c r="AA3443" s="39"/>
      <c r="AB3443" s="35" t="str">
        <f t="shared" si="696"/>
        <v/>
      </c>
      <c r="AC3443" s="42" t="str">
        <f t="shared" si="701"/>
        <v/>
      </c>
      <c r="AD3443" s="38"/>
      <c r="AE3443" s="43" t="str">
        <f t="shared" si="702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703"/>
        <v>0</v>
      </c>
      <c r="AJ3443" s="44">
        <f t="shared" si="704"/>
        <v>0</v>
      </c>
      <c r="AK3443" s="45" t="str">
        <f t="shared" si="705"/>
        <v/>
      </c>
      <c r="AL3443" s="41"/>
      <c r="AM3443" s="41"/>
      <c r="AN3443" s="41"/>
      <c r="AO3443" s="41"/>
      <c r="AP3443" s="45" t="str">
        <f t="shared" si="706"/>
        <v/>
      </c>
      <c r="AQ3443" s="45" t="str">
        <f t="shared" si="707"/>
        <v/>
      </c>
    </row>
    <row r="3444" spans="1:43" s="15" customFormat="1">
      <c r="A3444" s="39"/>
      <c r="B3444" s="40"/>
      <c r="C3444" s="40"/>
      <c r="D3444" s="57" t="str">
        <f t="shared" si="698"/>
        <v/>
      </c>
      <c r="E3444" s="39"/>
      <c r="F3444" s="40"/>
      <c r="G3444" s="40"/>
      <c r="H3444" s="46"/>
      <c r="I3444" s="57" t="str">
        <f t="shared" si="699"/>
        <v/>
      </c>
      <c r="J3444" s="46"/>
      <c r="K3444" s="46"/>
      <c r="L3444" s="41"/>
      <c r="M3444" s="39"/>
      <c r="N3444" s="39"/>
      <c r="O3444" s="39"/>
      <c r="P3444" s="57" t="str">
        <f t="shared" si="700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7"/>
        <v/>
      </c>
      <c r="Z3444" s="26" t="str">
        <f t="shared" si="695"/>
        <v/>
      </c>
      <c r="AA3444" s="39"/>
      <c r="AB3444" s="35" t="str">
        <f t="shared" si="696"/>
        <v/>
      </c>
      <c r="AC3444" s="42" t="str">
        <f t="shared" si="701"/>
        <v/>
      </c>
      <c r="AD3444" s="38"/>
      <c r="AE3444" s="43" t="str">
        <f t="shared" si="702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703"/>
        <v>0</v>
      </c>
      <c r="AJ3444" s="44">
        <f t="shared" si="704"/>
        <v>0</v>
      </c>
      <c r="AK3444" s="45" t="str">
        <f t="shared" si="705"/>
        <v/>
      </c>
      <c r="AL3444" s="41"/>
      <c r="AM3444" s="41"/>
      <c r="AN3444" s="41"/>
      <c r="AO3444" s="41"/>
      <c r="AP3444" s="45" t="str">
        <f t="shared" si="706"/>
        <v/>
      </c>
      <c r="AQ3444" s="45" t="str">
        <f t="shared" si="707"/>
        <v/>
      </c>
    </row>
    <row r="3445" spans="1:43" s="15" customFormat="1">
      <c r="A3445" s="39"/>
      <c r="B3445" s="40"/>
      <c r="C3445" s="40"/>
      <c r="D3445" s="57" t="str">
        <f t="shared" si="698"/>
        <v/>
      </c>
      <c r="E3445" s="39"/>
      <c r="F3445" s="40"/>
      <c r="G3445" s="40"/>
      <c r="H3445" s="46"/>
      <c r="I3445" s="57" t="str">
        <f t="shared" si="699"/>
        <v/>
      </c>
      <c r="J3445" s="46"/>
      <c r="K3445" s="46"/>
      <c r="L3445" s="41"/>
      <c r="M3445" s="39"/>
      <c r="N3445" s="39"/>
      <c r="O3445" s="39"/>
      <c r="P3445" s="57" t="str">
        <f t="shared" si="700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7"/>
        <v/>
      </c>
      <c r="Z3445" s="26" t="str">
        <f t="shared" si="695"/>
        <v/>
      </c>
      <c r="AA3445" s="39"/>
      <c r="AB3445" s="35" t="str">
        <f t="shared" si="696"/>
        <v/>
      </c>
      <c r="AC3445" s="42" t="str">
        <f t="shared" si="701"/>
        <v/>
      </c>
      <c r="AD3445" s="38"/>
      <c r="AE3445" s="43" t="str">
        <f t="shared" si="702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703"/>
        <v>0</v>
      </c>
      <c r="AJ3445" s="44">
        <f t="shared" si="704"/>
        <v>0</v>
      </c>
      <c r="AK3445" s="45" t="str">
        <f t="shared" si="705"/>
        <v/>
      </c>
      <c r="AL3445" s="41"/>
      <c r="AM3445" s="41"/>
      <c r="AN3445" s="41"/>
      <c r="AO3445" s="41"/>
      <c r="AP3445" s="45" t="str">
        <f t="shared" si="706"/>
        <v/>
      </c>
      <c r="AQ3445" s="45" t="str">
        <f t="shared" si="707"/>
        <v/>
      </c>
    </row>
    <row r="3446" spans="1:43" s="15" customFormat="1">
      <c r="A3446" s="39"/>
      <c r="B3446" s="40"/>
      <c r="C3446" s="40"/>
      <c r="D3446" s="57" t="str">
        <f t="shared" si="698"/>
        <v/>
      </c>
      <c r="E3446" s="39"/>
      <c r="F3446" s="40"/>
      <c r="G3446" s="40"/>
      <c r="H3446" s="46"/>
      <c r="I3446" s="57" t="str">
        <f t="shared" si="699"/>
        <v/>
      </c>
      <c r="J3446" s="46"/>
      <c r="K3446" s="46"/>
      <c r="L3446" s="41"/>
      <c r="M3446" s="39"/>
      <c r="N3446" s="39"/>
      <c r="O3446" s="39"/>
      <c r="P3446" s="57" t="str">
        <f t="shared" si="700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7"/>
        <v/>
      </c>
      <c r="Z3446" s="26" t="str">
        <f t="shared" si="695"/>
        <v/>
      </c>
      <c r="AA3446" s="39"/>
      <c r="AB3446" s="35" t="str">
        <f t="shared" si="696"/>
        <v/>
      </c>
      <c r="AC3446" s="42" t="str">
        <f t="shared" si="701"/>
        <v/>
      </c>
      <c r="AD3446" s="38"/>
      <c r="AE3446" s="43" t="str">
        <f t="shared" si="702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703"/>
        <v>0</v>
      </c>
      <c r="AJ3446" s="44">
        <f t="shared" si="704"/>
        <v>0</v>
      </c>
      <c r="AK3446" s="45" t="str">
        <f t="shared" si="705"/>
        <v/>
      </c>
      <c r="AL3446" s="41"/>
      <c r="AM3446" s="41"/>
      <c r="AN3446" s="41"/>
      <c r="AO3446" s="41"/>
      <c r="AP3446" s="45" t="str">
        <f t="shared" si="706"/>
        <v/>
      </c>
      <c r="AQ3446" s="45" t="str">
        <f t="shared" si="707"/>
        <v/>
      </c>
    </row>
    <row r="3447" spans="1:43" s="15" customFormat="1">
      <c r="A3447" s="39"/>
      <c r="B3447" s="40"/>
      <c r="C3447" s="40"/>
      <c r="D3447" s="57" t="str">
        <f t="shared" si="698"/>
        <v/>
      </c>
      <c r="E3447" s="39"/>
      <c r="F3447" s="40"/>
      <c r="G3447" s="40"/>
      <c r="H3447" s="46"/>
      <c r="I3447" s="57" t="str">
        <f t="shared" si="699"/>
        <v/>
      </c>
      <c r="J3447" s="46"/>
      <c r="K3447" s="46"/>
      <c r="L3447" s="41"/>
      <c r="M3447" s="39"/>
      <c r="N3447" s="39"/>
      <c r="O3447" s="39"/>
      <c r="P3447" s="57" t="str">
        <f t="shared" si="700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7"/>
        <v/>
      </c>
      <c r="Z3447" s="26" t="str">
        <f t="shared" si="695"/>
        <v/>
      </c>
      <c r="AA3447" s="39"/>
      <c r="AB3447" s="35" t="str">
        <f t="shared" si="696"/>
        <v/>
      </c>
      <c r="AC3447" s="42" t="str">
        <f t="shared" si="701"/>
        <v/>
      </c>
      <c r="AD3447" s="38"/>
      <c r="AE3447" s="43" t="str">
        <f t="shared" si="702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703"/>
        <v>0</v>
      </c>
      <c r="AJ3447" s="44">
        <f t="shared" si="704"/>
        <v>0</v>
      </c>
      <c r="AK3447" s="45" t="str">
        <f t="shared" si="705"/>
        <v/>
      </c>
      <c r="AL3447" s="41"/>
      <c r="AM3447" s="41"/>
      <c r="AN3447" s="41"/>
      <c r="AO3447" s="41"/>
      <c r="AP3447" s="45" t="str">
        <f t="shared" si="706"/>
        <v/>
      </c>
      <c r="AQ3447" s="45" t="str">
        <f t="shared" si="707"/>
        <v/>
      </c>
    </row>
    <row r="3448" spans="1:43" s="15" customFormat="1">
      <c r="A3448" s="39"/>
      <c r="B3448" s="40"/>
      <c r="C3448" s="40"/>
      <c r="D3448" s="57" t="str">
        <f t="shared" si="698"/>
        <v/>
      </c>
      <c r="E3448" s="39"/>
      <c r="F3448" s="40"/>
      <c r="G3448" s="40"/>
      <c r="H3448" s="46"/>
      <c r="I3448" s="57" t="str">
        <f t="shared" si="699"/>
        <v/>
      </c>
      <c r="J3448" s="46"/>
      <c r="K3448" s="46"/>
      <c r="L3448" s="41"/>
      <c r="M3448" s="39"/>
      <c r="N3448" s="39"/>
      <c r="O3448" s="39"/>
      <c r="P3448" s="57" t="str">
        <f t="shared" si="700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7"/>
        <v/>
      </c>
      <c r="Z3448" s="26" t="str">
        <f t="shared" si="695"/>
        <v/>
      </c>
      <c r="AA3448" s="39"/>
      <c r="AB3448" s="35" t="str">
        <f t="shared" si="696"/>
        <v/>
      </c>
      <c r="AC3448" s="42" t="str">
        <f t="shared" si="701"/>
        <v/>
      </c>
      <c r="AD3448" s="38"/>
      <c r="AE3448" s="43" t="str">
        <f t="shared" si="702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703"/>
        <v>0</v>
      </c>
      <c r="AJ3448" s="44">
        <f t="shared" si="704"/>
        <v>0</v>
      </c>
      <c r="AK3448" s="45" t="str">
        <f t="shared" si="705"/>
        <v/>
      </c>
      <c r="AL3448" s="41"/>
      <c r="AM3448" s="41"/>
      <c r="AN3448" s="41"/>
      <c r="AO3448" s="41"/>
      <c r="AP3448" s="45" t="str">
        <f t="shared" si="706"/>
        <v/>
      </c>
      <c r="AQ3448" s="45" t="str">
        <f t="shared" si="707"/>
        <v/>
      </c>
    </row>
    <row r="3449" spans="1:43" s="15" customFormat="1">
      <c r="A3449" s="39"/>
      <c r="B3449" s="40"/>
      <c r="C3449" s="40"/>
      <c r="D3449" s="57" t="str">
        <f t="shared" si="698"/>
        <v/>
      </c>
      <c r="E3449" s="39"/>
      <c r="F3449" s="40"/>
      <c r="G3449" s="40"/>
      <c r="H3449" s="46"/>
      <c r="I3449" s="57" t="str">
        <f t="shared" si="699"/>
        <v/>
      </c>
      <c r="J3449" s="46"/>
      <c r="K3449" s="46"/>
      <c r="L3449" s="41"/>
      <c r="M3449" s="39"/>
      <c r="N3449" s="39"/>
      <c r="O3449" s="39"/>
      <c r="P3449" s="57" t="str">
        <f t="shared" si="700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7"/>
        <v/>
      </c>
      <c r="Z3449" s="26" t="str">
        <f t="shared" si="695"/>
        <v/>
      </c>
      <c r="AA3449" s="39"/>
      <c r="AB3449" s="35" t="str">
        <f t="shared" si="696"/>
        <v/>
      </c>
      <c r="AC3449" s="42" t="str">
        <f t="shared" si="701"/>
        <v/>
      </c>
      <c r="AD3449" s="38"/>
      <c r="AE3449" s="43" t="str">
        <f t="shared" si="702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703"/>
        <v>0</v>
      </c>
      <c r="AJ3449" s="44">
        <f t="shared" si="704"/>
        <v>0</v>
      </c>
      <c r="AK3449" s="45" t="str">
        <f t="shared" si="705"/>
        <v/>
      </c>
      <c r="AL3449" s="41"/>
      <c r="AM3449" s="41"/>
      <c r="AN3449" s="41"/>
      <c r="AO3449" s="41"/>
      <c r="AP3449" s="45" t="str">
        <f t="shared" si="706"/>
        <v/>
      </c>
      <c r="AQ3449" s="45" t="str">
        <f t="shared" si="707"/>
        <v/>
      </c>
    </row>
    <row r="3450" spans="1:43" s="15" customFormat="1">
      <c r="A3450" s="39"/>
      <c r="B3450" s="40"/>
      <c r="C3450" s="40"/>
      <c r="D3450" s="57" t="str">
        <f t="shared" si="698"/>
        <v/>
      </c>
      <c r="E3450" s="39"/>
      <c r="F3450" s="40"/>
      <c r="G3450" s="40"/>
      <c r="H3450" s="46"/>
      <c r="I3450" s="57" t="str">
        <f t="shared" si="699"/>
        <v/>
      </c>
      <c r="J3450" s="46"/>
      <c r="K3450" s="46"/>
      <c r="L3450" s="41"/>
      <c r="M3450" s="39"/>
      <c r="N3450" s="39"/>
      <c r="O3450" s="39"/>
      <c r="P3450" s="57" t="str">
        <f t="shared" si="700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7"/>
        <v/>
      </c>
      <c r="Z3450" s="26" t="str">
        <f t="shared" si="695"/>
        <v/>
      </c>
      <c r="AA3450" s="39"/>
      <c r="AB3450" s="35" t="str">
        <f t="shared" si="696"/>
        <v/>
      </c>
      <c r="AC3450" s="42" t="str">
        <f t="shared" si="701"/>
        <v/>
      </c>
      <c r="AD3450" s="38"/>
      <c r="AE3450" s="43" t="str">
        <f t="shared" si="702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703"/>
        <v>0</v>
      </c>
      <c r="AJ3450" s="44">
        <f t="shared" si="704"/>
        <v>0</v>
      </c>
      <c r="AK3450" s="45" t="str">
        <f t="shared" si="705"/>
        <v/>
      </c>
      <c r="AL3450" s="41"/>
      <c r="AM3450" s="41"/>
      <c r="AN3450" s="41"/>
      <c r="AO3450" s="41"/>
      <c r="AP3450" s="45" t="str">
        <f t="shared" si="706"/>
        <v/>
      </c>
      <c r="AQ3450" s="45" t="str">
        <f t="shared" si="707"/>
        <v/>
      </c>
    </row>
    <row r="3451" spans="1:43" s="15" customFormat="1">
      <c r="A3451" s="39"/>
      <c r="B3451" s="40"/>
      <c r="C3451" s="40"/>
      <c r="D3451" s="57" t="str">
        <f t="shared" si="698"/>
        <v/>
      </c>
      <c r="E3451" s="39"/>
      <c r="F3451" s="40"/>
      <c r="G3451" s="40"/>
      <c r="H3451" s="46"/>
      <c r="I3451" s="57" t="str">
        <f t="shared" si="699"/>
        <v/>
      </c>
      <c r="J3451" s="46"/>
      <c r="K3451" s="46"/>
      <c r="L3451" s="41"/>
      <c r="M3451" s="39"/>
      <c r="N3451" s="39"/>
      <c r="O3451" s="39"/>
      <c r="P3451" s="57" t="str">
        <f t="shared" si="700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7"/>
        <v/>
      </c>
      <c r="Z3451" s="26" t="str">
        <f t="shared" si="695"/>
        <v/>
      </c>
      <c r="AA3451" s="39"/>
      <c r="AB3451" s="35" t="str">
        <f t="shared" si="696"/>
        <v/>
      </c>
      <c r="AC3451" s="42" t="str">
        <f t="shared" si="701"/>
        <v/>
      </c>
      <c r="AD3451" s="38"/>
      <c r="AE3451" s="43" t="str">
        <f t="shared" si="702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703"/>
        <v>0</v>
      </c>
      <c r="AJ3451" s="44">
        <f t="shared" si="704"/>
        <v>0</v>
      </c>
      <c r="AK3451" s="45" t="str">
        <f t="shared" si="705"/>
        <v/>
      </c>
      <c r="AL3451" s="41"/>
      <c r="AM3451" s="41"/>
      <c r="AN3451" s="41"/>
      <c r="AO3451" s="41"/>
      <c r="AP3451" s="45" t="str">
        <f t="shared" si="706"/>
        <v/>
      </c>
      <c r="AQ3451" s="45" t="str">
        <f t="shared" si="707"/>
        <v/>
      </c>
    </row>
    <row r="3452" spans="1:43" s="15" customFormat="1">
      <c r="A3452" s="39"/>
      <c r="B3452" s="40"/>
      <c r="C3452" s="40"/>
      <c r="D3452" s="57" t="str">
        <f t="shared" si="698"/>
        <v/>
      </c>
      <c r="E3452" s="39"/>
      <c r="F3452" s="40"/>
      <c r="G3452" s="40"/>
      <c r="H3452" s="46"/>
      <c r="I3452" s="57" t="str">
        <f t="shared" si="699"/>
        <v/>
      </c>
      <c r="J3452" s="46"/>
      <c r="K3452" s="46"/>
      <c r="L3452" s="41"/>
      <c r="M3452" s="39"/>
      <c r="N3452" s="39"/>
      <c r="O3452" s="39"/>
      <c r="P3452" s="57" t="str">
        <f t="shared" si="700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7"/>
        <v/>
      </c>
      <c r="Z3452" s="26" t="str">
        <f t="shared" si="695"/>
        <v/>
      </c>
      <c r="AA3452" s="39"/>
      <c r="AB3452" s="35" t="str">
        <f t="shared" si="696"/>
        <v/>
      </c>
      <c r="AC3452" s="42" t="str">
        <f t="shared" si="701"/>
        <v/>
      </c>
      <c r="AD3452" s="38"/>
      <c r="AE3452" s="43" t="str">
        <f t="shared" si="702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703"/>
        <v>0</v>
      </c>
      <c r="AJ3452" s="44">
        <f t="shared" si="704"/>
        <v>0</v>
      </c>
      <c r="AK3452" s="45" t="str">
        <f t="shared" si="705"/>
        <v/>
      </c>
      <c r="AL3452" s="41"/>
      <c r="AM3452" s="41"/>
      <c r="AN3452" s="41"/>
      <c r="AO3452" s="41"/>
      <c r="AP3452" s="45" t="str">
        <f t="shared" si="706"/>
        <v/>
      </c>
      <c r="AQ3452" s="45" t="str">
        <f t="shared" si="707"/>
        <v/>
      </c>
    </row>
    <row r="3453" spans="1:43" s="15" customFormat="1">
      <c r="A3453" s="39"/>
      <c r="B3453" s="40"/>
      <c r="C3453" s="40"/>
      <c r="D3453" s="57" t="str">
        <f t="shared" si="698"/>
        <v/>
      </c>
      <c r="E3453" s="39"/>
      <c r="F3453" s="40"/>
      <c r="G3453" s="40"/>
      <c r="H3453" s="46"/>
      <c r="I3453" s="57" t="str">
        <f t="shared" si="699"/>
        <v/>
      </c>
      <c r="J3453" s="46"/>
      <c r="K3453" s="46"/>
      <c r="L3453" s="41"/>
      <c r="M3453" s="39"/>
      <c r="N3453" s="39"/>
      <c r="O3453" s="39"/>
      <c r="P3453" s="57" t="str">
        <f t="shared" si="700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7"/>
        <v/>
      </c>
      <c r="Z3453" s="26" t="str">
        <f t="shared" si="695"/>
        <v/>
      </c>
      <c r="AA3453" s="39"/>
      <c r="AB3453" s="35" t="str">
        <f t="shared" si="696"/>
        <v/>
      </c>
      <c r="AC3453" s="42" t="str">
        <f t="shared" si="701"/>
        <v/>
      </c>
      <c r="AD3453" s="38"/>
      <c r="AE3453" s="43" t="str">
        <f t="shared" si="702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703"/>
        <v>0</v>
      </c>
      <c r="AJ3453" s="44">
        <f t="shared" si="704"/>
        <v>0</v>
      </c>
      <c r="AK3453" s="45" t="str">
        <f t="shared" si="705"/>
        <v/>
      </c>
      <c r="AL3453" s="41"/>
      <c r="AM3453" s="41"/>
      <c r="AN3453" s="41"/>
      <c r="AO3453" s="41"/>
      <c r="AP3453" s="45" t="str">
        <f t="shared" si="706"/>
        <v/>
      </c>
      <c r="AQ3453" s="45" t="str">
        <f t="shared" si="707"/>
        <v/>
      </c>
    </row>
    <row r="3454" spans="1:43" s="15" customFormat="1">
      <c r="A3454" s="39"/>
      <c r="B3454" s="40"/>
      <c r="C3454" s="40"/>
      <c r="D3454" s="57" t="str">
        <f t="shared" si="698"/>
        <v/>
      </c>
      <c r="E3454" s="39"/>
      <c r="F3454" s="40"/>
      <c r="G3454" s="40"/>
      <c r="H3454" s="46"/>
      <c r="I3454" s="57" t="str">
        <f t="shared" si="699"/>
        <v/>
      </c>
      <c r="J3454" s="46"/>
      <c r="K3454" s="46"/>
      <c r="L3454" s="41"/>
      <c r="M3454" s="39"/>
      <c r="N3454" s="39"/>
      <c r="O3454" s="39"/>
      <c r="P3454" s="57" t="str">
        <f t="shared" si="700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7"/>
        <v/>
      </c>
      <c r="Z3454" s="26" t="str">
        <f t="shared" si="695"/>
        <v/>
      </c>
      <c r="AA3454" s="39"/>
      <c r="AB3454" s="35" t="str">
        <f t="shared" si="696"/>
        <v/>
      </c>
      <c r="AC3454" s="42" t="str">
        <f t="shared" si="701"/>
        <v/>
      </c>
      <c r="AD3454" s="38"/>
      <c r="AE3454" s="43" t="str">
        <f t="shared" si="702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703"/>
        <v>0</v>
      </c>
      <c r="AJ3454" s="44">
        <f t="shared" si="704"/>
        <v>0</v>
      </c>
      <c r="AK3454" s="45" t="str">
        <f t="shared" si="705"/>
        <v/>
      </c>
      <c r="AL3454" s="41"/>
      <c r="AM3454" s="41"/>
      <c r="AN3454" s="41"/>
      <c r="AO3454" s="41"/>
      <c r="AP3454" s="45" t="str">
        <f t="shared" si="706"/>
        <v/>
      </c>
      <c r="AQ3454" s="45" t="str">
        <f t="shared" si="707"/>
        <v/>
      </c>
    </row>
    <row r="3455" spans="1:43" s="15" customFormat="1">
      <c r="A3455" s="39"/>
      <c r="B3455" s="40"/>
      <c r="C3455" s="40"/>
      <c r="D3455" s="57" t="str">
        <f t="shared" si="698"/>
        <v/>
      </c>
      <c r="E3455" s="39"/>
      <c r="F3455" s="40"/>
      <c r="G3455" s="40"/>
      <c r="H3455" s="46"/>
      <c r="I3455" s="57" t="str">
        <f t="shared" si="699"/>
        <v/>
      </c>
      <c r="J3455" s="46"/>
      <c r="K3455" s="46"/>
      <c r="L3455" s="41"/>
      <c r="M3455" s="39"/>
      <c r="N3455" s="39"/>
      <c r="O3455" s="39"/>
      <c r="P3455" s="57" t="str">
        <f t="shared" si="700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7"/>
        <v/>
      </c>
      <c r="Z3455" s="26" t="str">
        <f t="shared" si="695"/>
        <v/>
      </c>
      <c r="AA3455" s="39"/>
      <c r="AB3455" s="35" t="str">
        <f t="shared" si="696"/>
        <v/>
      </c>
      <c r="AC3455" s="42" t="str">
        <f t="shared" si="701"/>
        <v/>
      </c>
      <c r="AD3455" s="38"/>
      <c r="AE3455" s="43" t="str">
        <f t="shared" si="702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703"/>
        <v>0</v>
      </c>
      <c r="AJ3455" s="44">
        <f t="shared" si="704"/>
        <v>0</v>
      </c>
      <c r="AK3455" s="45" t="str">
        <f t="shared" si="705"/>
        <v/>
      </c>
      <c r="AL3455" s="41"/>
      <c r="AM3455" s="41"/>
      <c r="AN3455" s="41"/>
      <c r="AO3455" s="41"/>
      <c r="AP3455" s="45" t="str">
        <f t="shared" si="706"/>
        <v/>
      </c>
      <c r="AQ3455" s="45" t="str">
        <f t="shared" si="707"/>
        <v/>
      </c>
    </row>
    <row r="3456" spans="1:43" s="15" customFormat="1">
      <c r="A3456" s="39"/>
      <c r="B3456" s="40"/>
      <c r="C3456" s="40"/>
      <c r="D3456" s="57" t="str">
        <f t="shared" si="698"/>
        <v/>
      </c>
      <c r="E3456" s="39"/>
      <c r="F3456" s="40"/>
      <c r="G3456" s="40"/>
      <c r="H3456" s="46"/>
      <c r="I3456" s="57" t="str">
        <f t="shared" si="699"/>
        <v/>
      </c>
      <c r="J3456" s="46"/>
      <c r="K3456" s="46"/>
      <c r="L3456" s="41"/>
      <c r="M3456" s="39"/>
      <c r="N3456" s="39"/>
      <c r="O3456" s="39"/>
      <c r="P3456" s="57" t="str">
        <f t="shared" si="700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7"/>
        <v/>
      </c>
      <c r="Z3456" s="26" t="str">
        <f t="shared" si="695"/>
        <v/>
      </c>
      <c r="AA3456" s="39"/>
      <c r="AB3456" s="35" t="str">
        <f t="shared" si="696"/>
        <v/>
      </c>
      <c r="AC3456" s="42" t="str">
        <f t="shared" si="701"/>
        <v/>
      </c>
      <c r="AD3456" s="38"/>
      <c r="AE3456" s="43" t="str">
        <f t="shared" si="702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703"/>
        <v>0</v>
      </c>
      <c r="AJ3456" s="44">
        <f t="shared" si="704"/>
        <v>0</v>
      </c>
      <c r="AK3456" s="45" t="str">
        <f t="shared" si="705"/>
        <v/>
      </c>
      <c r="AL3456" s="41"/>
      <c r="AM3456" s="41"/>
      <c r="AN3456" s="41"/>
      <c r="AO3456" s="41"/>
      <c r="AP3456" s="45" t="str">
        <f t="shared" si="706"/>
        <v/>
      </c>
      <c r="AQ3456" s="45" t="str">
        <f t="shared" si="707"/>
        <v/>
      </c>
    </row>
    <row r="3457" spans="1:43" s="15" customFormat="1">
      <c r="A3457" s="39"/>
      <c r="B3457" s="40"/>
      <c r="C3457" s="40"/>
      <c r="D3457" s="57" t="str">
        <f t="shared" si="698"/>
        <v/>
      </c>
      <c r="E3457" s="39"/>
      <c r="F3457" s="40"/>
      <c r="G3457" s="40"/>
      <c r="H3457" s="46"/>
      <c r="I3457" s="57" t="str">
        <f t="shared" si="699"/>
        <v/>
      </c>
      <c r="J3457" s="46"/>
      <c r="K3457" s="46"/>
      <c r="L3457" s="41"/>
      <c r="M3457" s="39"/>
      <c r="N3457" s="39"/>
      <c r="O3457" s="39"/>
      <c r="P3457" s="57" t="str">
        <f t="shared" si="700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7"/>
        <v/>
      </c>
      <c r="Z3457" s="26" t="str">
        <f t="shared" si="695"/>
        <v/>
      </c>
      <c r="AA3457" s="39"/>
      <c r="AB3457" s="35" t="str">
        <f t="shared" si="696"/>
        <v/>
      </c>
      <c r="AC3457" s="42" t="str">
        <f t="shared" si="701"/>
        <v/>
      </c>
      <c r="AD3457" s="38"/>
      <c r="AE3457" s="43" t="str">
        <f t="shared" si="702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703"/>
        <v>0</v>
      </c>
      <c r="AJ3457" s="44">
        <f t="shared" si="704"/>
        <v>0</v>
      </c>
      <c r="AK3457" s="45" t="str">
        <f t="shared" si="705"/>
        <v/>
      </c>
      <c r="AL3457" s="41"/>
      <c r="AM3457" s="41"/>
      <c r="AN3457" s="41"/>
      <c r="AO3457" s="41"/>
      <c r="AP3457" s="45" t="str">
        <f t="shared" si="706"/>
        <v/>
      </c>
      <c r="AQ3457" s="45" t="str">
        <f t="shared" si="707"/>
        <v/>
      </c>
    </row>
    <row r="3458" spans="1:43" s="15" customFormat="1">
      <c r="A3458" s="39"/>
      <c r="B3458" s="40"/>
      <c r="C3458" s="40"/>
      <c r="D3458" s="57" t="str">
        <f t="shared" si="698"/>
        <v/>
      </c>
      <c r="E3458" s="39"/>
      <c r="F3458" s="40"/>
      <c r="G3458" s="40"/>
      <c r="H3458" s="46"/>
      <c r="I3458" s="57" t="str">
        <f t="shared" si="699"/>
        <v/>
      </c>
      <c r="J3458" s="46"/>
      <c r="K3458" s="46"/>
      <c r="L3458" s="41"/>
      <c r="M3458" s="39"/>
      <c r="N3458" s="39"/>
      <c r="O3458" s="39"/>
      <c r="P3458" s="57" t="str">
        <f t="shared" si="700"/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7"/>
        <v/>
      </c>
      <c r="Z3458" s="26" t="str">
        <f t="shared" si="695"/>
        <v/>
      </c>
      <c r="AA3458" s="39"/>
      <c r="AB3458" s="35" t="str">
        <f t="shared" si="696"/>
        <v/>
      </c>
      <c r="AC3458" s="42" t="str">
        <f t="shared" si="701"/>
        <v/>
      </c>
      <c r="AD3458" s="38"/>
      <c r="AE3458" s="43" t="str">
        <f t="shared" si="702"/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si="703"/>
        <v>0</v>
      </c>
      <c r="AJ3458" s="44">
        <f t="shared" si="704"/>
        <v>0</v>
      </c>
      <c r="AK3458" s="45" t="str">
        <f t="shared" si="705"/>
        <v/>
      </c>
      <c r="AL3458" s="41"/>
      <c r="AM3458" s="41"/>
      <c r="AN3458" s="41"/>
      <c r="AO3458" s="41"/>
      <c r="AP3458" s="45" t="str">
        <f t="shared" si="706"/>
        <v/>
      </c>
      <c r="AQ3458" s="45" t="str">
        <f t="shared" si="707"/>
        <v/>
      </c>
    </row>
    <row r="3459" spans="1:43" s="15" customFormat="1">
      <c r="A3459" s="39"/>
      <c r="B3459" s="40"/>
      <c r="C3459" s="40"/>
      <c r="D3459" s="57" t="str">
        <f t="shared" si="698"/>
        <v/>
      </c>
      <c r="E3459" s="39"/>
      <c r="F3459" s="40"/>
      <c r="G3459" s="40"/>
      <c r="H3459" s="46"/>
      <c r="I3459" s="57" t="str">
        <f t="shared" si="699"/>
        <v/>
      </c>
      <c r="J3459" s="46"/>
      <c r="K3459" s="46"/>
      <c r="L3459" s="41"/>
      <c r="M3459" s="39"/>
      <c r="N3459" s="39"/>
      <c r="O3459" s="39"/>
      <c r="P3459" s="57" t="str">
        <f t="shared" si="700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7"/>
        <v/>
      </c>
      <c r="Z3459" s="26" t="str">
        <f t="shared" si="695"/>
        <v/>
      </c>
      <c r="AA3459" s="39"/>
      <c r="AB3459" s="35" t="str">
        <f t="shared" si="696"/>
        <v/>
      </c>
      <c r="AC3459" s="42" t="str">
        <f t="shared" si="701"/>
        <v/>
      </c>
      <c r="AD3459" s="38"/>
      <c r="AE3459" s="43" t="str">
        <f t="shared" si="702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703"/>
        <v>0</v>
      </c>
      <c r="AJ3459" s="44">
        <f t="shared" si="704"/>
        <v>0</v>
      </c>
      <c r="AK3459" s="45" t="str">
        <f t="shared" si="705"/>
        <v/>
      </c>
      <c r="AL3459" s="41"/>
      <c r="AM3459" s="41"/>
      <c r="AN3459" s="41"/>
      <c r="AO3459" s="41"/>
      <c r="AP3459" s="45" t="str">
        <f t="shared" si="706"/>
        <v/>
      </c>
      <c r="AQ3459" s="45" t="str">
        <f t="shared" si="707"/>
        <v/>
      </c>
    </row>
    <row r="3460" spans="1:43" s="15" customFormat="1">
      <c r="A3460" s="39"/>
      <c r="B3460" s="40"/>
      <c r="C3460" s="40"/>
      <c r="D3460" s="57" t="str">
        <f t="shared" si="698"/>
        <v/>
      </c>
      <c r="E3460" s="39"/>
      <c r="F3460" s="40"/>
      <c r="G3460" s="40"/>
      <c r="H3460" s="46"/>
      <c r="I3460" s="57" t="str">
        <f t="shared" si="699"/>
        <v/>
      </c>
      <c r="J3460" s="46"/>
      <c r="K3460" s="46"/>
      <c r="L3460" s="41"/>
      <c r="M3460" s="39"/>
      <c r="N3460" s="39"/>
      <c r="O3460" s="39"/>
      <c r="P3460" s="57" t="str">
        <f t="shared" si="700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7"/>
        <v/>
      </c>
      <c r="Z3460" s="26" t="str">
        <f t="shared" si="695"/>
        <v/>
      </c>
      <c r="AA3460" s="39"/>
      <c r="AB3460" s="35" t="str">
        <f t="shared" si="696"/>
        <v/>
      </c>
      <c r="AC3460" s="42" t="str">
        <f t="shared" si="701"/>
        <v/>
      </c>
      <c r="AD3460" s="38"/>
      <c r="AE3460" s="43" t="str">
        <f t="shared" si="702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703"/>
        <v>0</v>
      </c>
      <c r="AJ3460" s="44">
        <f t="shared" si="704"/>
        <v>0</v>
      </c>
      <c r="AK3460" s="45" t="str">
        <f t="shared" si="705"/>
        <v/>
      </c>
      <c r="AL3460" s="41"/>
      <c r="AM3460" s="41"/>
      <c r="AN3460" s="41"/>
      <c r="AO3460" s="41"/>
      <c r="AP3460" s="45" t="str">
        <f t="shared" si="706"/>
        <v/>
      </c>
      <c r="AQ3460" s="45" t="str">
        <f t="shared" si="707"/>
        <v/>
      </c>
    </row>
    <row r="3461" spans="1:43" s="15" customFormat="1">
      <c r="A3461" s="39"/>
      <c r="B3461" s="40"/>
      <c r="C3461" s="40"/>
      <c r="D3461" s="57" t="str">
        <f t="shared" si="698"/>
        <v/>
      </c>
      <c r="E3461" s="39"/>
      <c r="F3461" s="40"/>
      <c r="G3461" s="40"/>
      <c r="H3461" s="46"/>
      <c r="I3461" s="57" t="str">
        <f t="shared" si="699"/>
        <v/>
      </c>
      <c r="J3461" s="46"/>
      <c r="K3461" s="46"/>
      <c r="L3461" s="41"/>
      <c r="M3461" s="39"/>
      <c r="N3461" s="39"/>
      <c r="O3461" s="39"/>
      <c r="P3461" s="57" t="str">
        <f t="shared" si="700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7"/>
        <v/>
      </c>
      <c r="Z3461" s="26" t="str">
        <f t="shared" si="695"/>
        <v/>
      </c>
      <c r="AA3461" s="39"/>
      <c r="AB3461" s="35" t="str">
        <f t="shared" si="696"/>
        <v/>
      </c>
      <c r="AC3461" s="42" t="str">
        <f t="shared" si="701"/>
        <v/>
      </c>
      <c r="AD3461" s="38"/>
      <c r="AE3461" s="43" t="str">
        <f t="shared" si="702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703"/>
        <v>0</v>
      </c>
      <c r="AJ3461" s="44">
        <f t="shared" si="704"/>
        <v>0</v>
      </c>
      <c r="AK3461" s="45" t="str">
        <f t="shared" si="705"/>
        <v/>
      </c>
      <c r="AL3461" s="41"/>
      <c r="AM3461" s="41"/>
      <c r="AN3461" s="41"/>
      <c r="AO3461" s="41"/>
      <c r="AP3461" s="45" t="str">
        <f t="shared" si="706"/>
        <v/>
      </c>
      <c r="AQ3461" s="45" t="str">
        <f t="shared" si="707"/>
        <v/>
      </c>
    </row>
    <row r="3462" spans="1:43" s="15" customFormat="1">
      <c r="A3462" s="39"/>
      <c r="B3462" s="40"/>
      <c r="C3462" s="40"/>
      <c r="D3462" s="57" t="str">
        <f t="shared" si="698"/>
        <v/>
      </c>
      <c r="E3462" s="39"/>
      <c r="F3462" s="40"/>
      <c r="G3462" s="40"/>
      <c r="H3462" s="46"/>
      <c r="I3462" s="57" t="str">
        <f t="shared" si="699"/>
        <v/>
      </c>
      <c r="J3462" s="46"/>
      <c r="K3462" s="46"/>
      <c r="L3462" s="41"/>
      <c r="M3462" s="39"/>
      <c r="N3462" s="39"/>
      <c r="O3462" s="39"/>
      <c r="P3462" s="57" t="str">
        <f t="shared" si="700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7"/>
        <v/>
      </c>
      <c r="Z3462" s="26" t="str">
        <f t="shared" ref="Z3462:Z3508" si="708">IF(X3462="","",X3462*MAX(O3462,N3462))</f>
        <v/>
      </c>
      <c r="AA3462" s="39"/>
      <c r="AB3462" s="35" t="str">
        <f t="shared" si="696"/>
        <v/>
      </c>
      <c r="AC3462" s="42" t="str">
        <f t="shared" si="701"/>
        <v/>
      </c>
      <c r="AD3462" s="38"/>
      <c r="AE3462" s="43" t="str">
        <f t="shared" si="702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703"/>
        <v>0</v>
      </c>
      <c r="AJ3462" s="44">
        <f t="shared" si="704"/>
        <v>0</v>
      </c>
      <c r="AK3462" s="45" t="str">
        <f t="shared" si="705"/>
        <v/>
      </c>
      <c r="AL3462" s="41"/>
      <c r="AM3462" s="41"/>
      <c r="AN3462" s="41"/>
      <c r="AO3462" s="41"/>
      <c r="AP3462" s="45" t="str">
        <f t="shared" si="706"/>
        <v/>
      </c>
      <c r="AQ3462" s="45" t="str">
        <f t="shared" si="707"/>
        <v/>
      </c>
    </row>
    <row r="3463" spans="1:43" s="15" customFormat="1">
      <c r="A3463" s="39"/>
      <c r="B3463" s="40"/>
      <c r="C3463" s="40"/>
      <c r="D3463" s="57" t="str">
        <f t="shared" si="698"/>
        <v/>
      </c>
      <c r="E3463" s="39"/>
      <c r="F3463" s="40"/>
      <c r="G3463" s="40"/>
      <c r="H3463" s="46"/>
      <c r="I3463" s="57" t="str">
        <f t="shared" si="699"/>
        <v/>
      </c>
      <c r="J3463" s="46"/>
      <c r="K3463" s="46"/>
      <c r="L3463" s="41"/>
      <c r="M3463" s="39"/>
      <c r="N3463" s="39"/>
      <c r="O3463" s="39"/>
      <c r="P3463" s="57" t="str">
        <f t="shared" si="700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7"/>
        <v/>
      </c>
      <c r="Z3463" s="26" t="str">
        <f t="shared" si="708"/>
        <v/>
      </c>
      <c r="AA3463" s="39"/>
      <c r="AB3463" s="35" t="str">
        <f t="shared" si="696"/>
        <v/>
      </c>
      <c r="AC3463" s="42" t="str">
        <f t="shared" si="701"/>
        <v/>
      </c>
      <c r="AD3463" s="38"/>
      <c r="AE3463" s="43" t="str">
        <f t="shared" si="702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703"/>
        <v>0</v>
      </c>
      <c r="AJ3463" s="44">
        <f t="shared" si="704"/>
        <v>0</v>
      </c>
      <c r="AK3463" s="45" t="str">
        <f t="shared" si="705"/>
        <v/>
      </c>
      <c r="AL3463" s="41"/>
      <c r="AM3463" s="41"/>
      <c r="AN3463" s="41"/>
      <c r="AO3463" s="41"/>
      <c r="AP3463" s="45" t="str">
        <f t="shared" si="706"/>
        <v/>
      </c>
      <c r="AQ3463" s="45" t="str">
        <f t="shared" si="707"/>
        <v/>
      </c>
    </row>
    <row r="3464" spans="1:43" s="15" customFormat="1">
      <c r="A3464" s="39"/>
      <c r="B3464" s="40"/>
      <c r="C3464" s="40"/>
      <c r="D3464" s="57" t="str">
        <f t="shared" si="698"/>
        <v/>
      </c>
      <c r="E3464" s="39"/>
      <c r="F3464" s="40"/>
      <c r="G3464" s="40"/>
      <c r="H3464" s="46"/>
      <c r="I3464" s="57" t="str">
        <f t="shared" si="699"/>
        <v/>
      </c>
      <c r="J3464" s="46"/>
      <c r="K3464" s="46"/>
      <c r="L3464" s="41"/>
      <c r="M3464" s="39"/>
      <c r="N3464" s="39"/>
      <c r="O3464" s="39"/>
      <c r="P3464" s="57" t="str">
        <f t="shared" si="700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7"/>
        <v/>
      </c>
      <c r="Z3464" s="26" t="str">
        <f t="shared" si="708"/>
        <v/>
      </c>
      <c r="AA3464" s="39"/>
      <c r="AB3464" s="35" t="str">
        <f t="shared" si="696"/>
        <v/>
      </c>
      <c r="AC3464" s="42" t="str">
        <f t="shared" si="701"/>
        <v/>
      </c>
      <c r="AD3464" s="38"/>
      <c r="AE3464" s="43" t="str">
        <f t="shared" si="702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703"/>
        <v>0</v>
      </c>
      <c r="AJ3464" s="44">
        <f t="shared" si="704"/>
        <v>0</v>
      </c>
      <c r="AK3464" s="45" t="str">
        <f t="shared" si="705"/>
        <v/>
      </c>
      <c r="AL3464" s="41"/>
      <c r="AM3464" s="41"/>
      <c r="AN3464" s="41"/>
      <c r="AO3464" s="41"/>
      <c r="AP3464" s="45" t="str">
        <f t="shared" si="706"/>
        <v/>
      </c>
      <c r="AQ3464" s="45" t="str">
        <f t="shared" si="707"/>
        <v/>
      </c>
    </row>
    <row r="3465" spans="1:43" s="15" customFormat="1">
      <c r="A3465" s="39"/>
      <c r="B3465" s="40"/>
      <c r="C3465" s="40"/>
      <c r="D3465" s="57" t="str">
        <f t="shared" si="698"/>
        <v/>
      </c>
      <c r="E3465" s="39"/>
      <c r="F3465" s="40"/>
      <c r="G3465" s="40"/>
      <c r="H3465" s="46"/>
      <c r="I3465" s="57" t="str">
        <f t="shared" si="699"/>
        <v/>
      </c>
      <c r="J3465" s="46"/>
      <c r="K3465" s="46"/>
      <c r="L3465" s="41"/>
      <c r="M3465" s="39"/>
      <c r="N3465" s="39"/>
      <c r="O3465" s="39"/>
      <c r="P3465" s="57" t="str">
        <f t="shared" si="700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7"/>
        <v/>
      </c>
      <c r="Z3465" s="26" t="str">
        <f t="shared" si="708"/>
        <v/>
      </c>
      <c r="AA3465" s="39"/>
      <c r="AB3465" s="35" t="str">
        <f t="shared" si="696"/>
        <v/>
      </c>
      <c r="AC3465" s="42" t="str">
        <f t="shared" si="701"/>
        <v/>
      </c>
      <c r="AD3465" s="38"/>
      <c r="AE3465" s="43" t="str">
        <f t="shared" si="702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703"/>
        <v>0</v>
      </c>
      <c r="AJ3465" s="44">
        <f t="shared" si="704"/>
        <v>0</v>
      </c>
      <c r="AK3465" s="45" t="str">
        <f t="shared" si="705"/>
        <v/>
      </c>
      <c r="AL3465" s="41"/>
      <c r="AM3465" s="41"/>
      <c r="AN3465" s="41"/>
      <c r="AO3465" s="41"/>
      <c r="AP3465" s="45" t="str">
        <f t="shared" si="706"/>
        <v/>
      </c>
      <c r="AQ3465" s="45" t="str">
        <f t="shared" si="707"/>
        <v/>
      </c>
    </row>
    <row r="3466" spans="1:43" s="15" customFormat="1">
      <c r="A3466" s="39"/>
      <c r="B3466" s="40"/>
      <c r="C3466" s="40"/>
      <c r="D3466" s="57" t="str">
        <f t="shared" si="698"/>
        <v/>
      </c>
      <c r="E3466" s="39"/>
      <c r="F3466" s="40"/>
      <c r="G3466" s="40"/>
      <c r="H3466" s="46"/>
      <c r="I3466" s="57" t="str">
        <f t="shared" si="699"/>
        <v/>
      </c>
      <c r="J3466" s="46"/>
      <c r="K3466" s="46"/>
      <c r="L3466" s="41"/>
      <c r="M3466" s="39"/>
      <c r="N3466" s="39"/>
      <c r="O3466" s="39"/>
      <c r="P3466" s="57" t="str">
        <f t="shared" si="700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7"/>
        <v/>
      </c>
      <c r="Z3466" s="26" t="str">
        <f t="shared" si="708"/>
        <v/>
      </c>
      <c r="AA3466" s="39"/>
      <c r="AB3466" s="35" t="str">
        <f t="shared" si="696"/>
        <v/>
      </c>
      <c r="AC3466" s="42" t="str">
        <f t="shared" si="701"/>
        <v/>
      </c>
      <c r="AD3466" s="38"/>
      <c r="AE3466" s="43" t="str">
        <f t="shared" si="702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703"/>
        <v>0</v>
      </c>
      <c r="AJ3466" s="44">
        <f t="shared" si="704"/>
        <v>0</v>
      </c>
      <c r="AK3466" s="45" t="str">
        <f t="shared" si="705"/>
        <v/>
      </c>
      <c r="AL3466" s="41"/>
      <c r="AM3466" s="41"/>
      <c r="AN3466" s="41"/>
      <c r="AO3466" s="41"/>
      <c r="AP3466" s="45" t="str">
        <f t="shared" si="706"/>
        <v/>
      </c>
      <c r="AQ3466" s="45" t="str">
        <f t="shared" si="707"/>
        <v/>
      </c>
    </row>
    <row r="3467" spans="1:43" s="15" customFormat="1">
      <c r="A3467" s="39"/>
      <c r="B3467" s="40"/>
      <c r="C3467" s="40"/>
      <c r="D3467" s="57" t="str">
        <f t="shared" si="698"/>
        <v/>
      </c>
      <c r="E3467" s="39"/>
      <c r="F3467" s="40"/>
      <c r="G3467" s="40"/>
      <c r="H3467" s="46"/>
      <c r="I3467" s="57" t="str">
        <f t="shared" si="699"/>
        <v/>
      </c>
      <c r="J3467" s="46"/>
      <c r="K3467" s="46"/>
      <c r="L3467" s="41"/>
      <c r="M3467" s="39"/>
      <c r="N3467" s="39"/>
      <c r="O3467" s="39"/>
      <c r="P3467" s="57" t="str">
        <f t="shared" si="700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7"/>
        <v/>
      </c>
      <c r="Z3467" s="26" t="str">
        <f t="shared" si="708"/>
        <v/>
      </c>
      <c r="AA3467" s="39"/>
      <c r="AB3467" s="35" t="str">
        <f t="shared" si="696"/>
        <v/>
      </c>
      <c r="AC3467" s="42" t="str">
        <f t="shared" si="701"/>
        <v/>
      </c>
      <c r="AD3467" s="38"/>
      <c r="AE3467" s="43" t="str">
        <f t="shared" si="702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703"/>
        <v>0</v>
      </c>
      <c r="AJ3467" s="44">
        <f t="shared" si="704"/>
        <v>0</v>
      </c>
      <c r="AK3467" s="45" t="str">
        <f t="shared" si="705"/>
        <v/>
      </c>
      <c r="AL3467" s="41"/>
      <c r="AM3467" s="41"/>
      <c r="AN3467" s="41"/>
      <c r="AO3467" s="41"/>
      <c r="AP3467" s="45" t="str">
        <f t="shared" si="706"/>
        <v/>
      </c>
      <c r="AQ3467" s="45" t="str">
        <f t="shared" si="707"/>
        <v/>
      </c>
    </row>
    <row r="3468" spans="1:43" s="15" customFormat="1">
      <c r="A3468" s="39"/>
      <c r="B3468" s="40"/>
      <c r="C3468" s="40"/>
      <c r="D3468" s="57" t="str">
        <f t="shared" si="698"/>
        <v/>
      </c>
      <c r="E3468" s="39"/>
      <c r="F3468" s="40"/>
      <c r="G3468" s="40"/>
      <c r="H3468" s="46"/>
      <c r="I3468" s="57" t="str">
        <f t="shared" si="699"/>
        <v/>
      </c>
      <c r="J3468" s="46"/>
      <c r="K3468" s="46"/>
      <c r="L3468" s="41"/>
      <c r="M3468" s="39"/>
      <c r="N3468" s="39"/>
      <c r="O3468" s="39"/>
      <c r="P3468" s="57" t="str">
        <f t="shared" si="700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7"/>
        <v/>
      </c>
      <c r="Z3468" s="26" t="str">
        <f t="shared" si="708"/>
        <v/>
      </c>
      <c r="AA3468" s="39"/>
      <c r="AB3468" s="35" t="str">
        <f t="shared" si="696"/>
        <v/>
      </c>
      <c r="AC3468" s="42" t="str">
        <f t="shared" si="701"/>
        <v/>
      </c>
      <c r="AD3468" s="38"/>
      <c r="AE3468" s="43" t="str">
        <f t="shared" si="702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703"/>
        <v>0</v>
      </c>
      <c r="AJ3468" s="44">
        <f t="shared" si="704"/>
        <v>0</v>
      </c>
      <c r="AK3468" s="45" t="str">
        <f t="shared" si="705"/>
        <v/>
      </c>
      <c r="AL3468" s="41"/>
      <c r="AM3468" s="41"/>
      <c r="AN3468" s="41"/>
      <c r="AO3468" s="41"/>
      <c r="AP3468" s="45" t="str">
        <f t="shared" si="706"/>
        <v/>
      </c>
      <c r="AQ3468" s="45" t="str">
        <f t="shared" si="707"/>
        <v/>
      </c>
    </row>
    <row r="3469" spans="1:43" s="15" customFormat="1">
      <c r="A3469" s="39"/>
      <c r="B3469" s="40"/>
      <c r="C3469" s="40"/>
      <c r="D3469" s="57" t="str">
        <f t="shared" si="698"/>
        <v/>
      </c>
      <c r="E3469" s="39"/>
      <c r="F3469" s="40"/>
      <c r="G3469" s="40"/>
      <c r="H3469" s="46"/>
      <c r="I3469" s="57" t="str">
        <f t="shared" si="699"/>
        <v/>
      </c>
      <c r="J3469" s="46"/>
      <c r="K3469" s="46"/>
      <c r="L3469" s="41"/>
      <c r="M3469" s="39"/>
      <c r="N3469" s="39"/>
      <c r="O3469" s="39"/>
      <c r="P3469" s="57" t="str">
        <f t="shared" si="700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7"/>
        <v/>
      </c>
      <c r="Z3469" s="26" t="str">
        <f t="shared" si="708"/>
        <v/>
      </c>
      <c r="AA3469" s="39"/>
      <c r="AB3469" s="35" t="str">
        <f t="shared" si="696"/>
        <v/>
      </c>
      <c r="AC3469" s="42" t="str">
        <f t="shared" si="701"/>
        <v/>
      </c>
      <c r="AD3469" s="38"/>
      <c r="AE3469" s="43" t="str">
        <f t="shared" si="702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703"/>
        <v>0</v>
      </c>
      <c r="AJ3469" s="44">
        <f t="shared" si="704"/>
        <v>0</v>
      </c>
      <c r="AK3469" s="45" t="str">
        <f t="shared" si="705"/>
        <v/>
      </c>
      <c r="AL3469" s="41"/>
      <c r="AM3469" s="41"/>
      <c r="AN3469" s="41"/>
      <c r="AO3469" s="41"/>
      <c r="AP3469" s="45" t="str">
        <f t="shared" si="706"/>
        <v/>
      </c>
      <c r="AQ3469" s="45" t="str">
        <f t="shared" si="707"/>
        <v/>
      </c>
    </row>
    <row r="3470" spans="1:43" s="15" customFormat="1">
      <c r="A3470" s="39"/>
      <c r="B3470" s="40"/>
      <c r="C3470" s="40"/>
      <c r="D3470" s="57" t="str">
        <f t="shared" si="698"/>
        <v/>
      </c>
      <c r="E3470" s="39"/>
      <c r="F3470" s="40"/>
      <c r="G3470" s="40"/>
      <c r="H3470" s="46"/>
      <c r="I3470" s="57" t="str">
        <f t="shared" si="699"/>
        <v/>
      </c>
      <c r="J3470" s="46"/>
      <c r="K3470" s="46"/>
      <c r="L3470" s="41"/>
      <c r="M3470" s="39"/>
      <c r="N3470" s="39"/>
      <c r="O3470" s="39"/>
      <c r="P3470" s="57" t="str">
        <f t="shared" si="700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7"/>
        <v/>
      </c>
      <c r="Z3470" s="26" t="str">
        <f t="shared" si="708"/>
        <v/>
      </c>
      <c r="AA3470" s="39"/>
      <c r="AB3470" s="35" t="str">
        <f t="shared" si="696"/>
        <v/>
      </c>
      <c r="AC3470" s="42" t="str">
        <f t="shared" si="701"/>
        <v/>
      </c>
      <c r="AD3470" s="38"/>
      <c r="AE3470" s="43" t="str">
        <f t="shared" si="702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703"/>
        <v>0</v>
      </c>
      <c r="AJ3470" s="44">
        <f t="shared" si="704"/>
        <v>0</v>
      </c>
      <c r="AK3470" s="45" t="str">
        <f t="shared" si="705"/>
        <v/>
      </c>
      <c r="AL3470" s="41"/>
      <c r="AM3470" s="41"/>
      <c r="AN3470" s="41"/>
      <c r="AO3470" s="41"/>
      <c r="AP3470" s="45" t="str">
        <f t="shared" si="706"/>
        <v/>
      </c>
      <c r="AQ3470" s="45" t="str">
        <f t="shared" si="707"/>
        <v/>
      </c>
    </row>
    <row r="3471" spans="1:43" s="15" customFormat="1">
      <c r="A3471" s="39"/>
      <c r="B3471" s="40"/>
      <c r="C3471" s="40"/>
      <c r="D3471" s="57" t="str">
        <f t="shared" si="698"/>
        <v/>
      </c>
      <c r="E3471" s="39"/>
      <c r="F3471" s="40"/>
      <c r="G3471" s="40"/>
      <c r="H3471" s="46"/>
      <c r="I3471" s="57" t="str">
        <f t="shared" si="699"/>
        <v/>
      </c>
      <c r="J3471" s="46"/>
      <c r="K3471" s="46"/>
      <c r="L3471" s="41"/>
      <c r="M3471" s="39"/>
      <c r="N3471" s="39"/>
      <c r="O3471" s="39"/>
      <c r="P3471" s="57" t="str">
        <f t="shared" si="700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7"/>
        <v/>
      </c>
      <c r="Z3471" s="26" t="str">
        <f t="shared" si="708"/>
        <v/>
      </c>
      <c r="AA3471" s="39"/>
      <c r="AB3471" s="35" t="str">
        <f t="shared" si="696"/>
        <v/>
      </c>
      <c r="AC3471" s="42" t="str">
        <f t="shared" si="701"/>
        <v/>
      </c>
      <c r="AD3471" s="38"/>
      <c r="AE3471" s="43" t="str">
        <f t="shared" si="702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703"/>
        <v>0</v>
      </c>
      <c r="AJ3471" s="44">
        <f t="shared" si="704"/>
        <v>0</v>
      </c>
      <c r="AK3471" s="45" t="str">
        <f t="shared" si="705"/>
        <v/>
      </c>
      <c r="AL3471" s="41"/>
      <c r="AM3471" s="41"/>
      <c r="AN3471" s="41"/>
      <c r="AO3471" s="41"/>
      <c r="AP3471" s="45" t="str">
        <f t="shared" si="706"/>
        <v/>
      </c>
      <c r="AQ3471" s="45" t="str">
        <f t="shared" si="707"/>
        <v/>
      </c>
    </row>
    <row r="3472" spans="1:43" s="15" customFormat="1">
      <c r="A3472" s="39"/>
      <c r="B3472" s="40"/>
      <c r="C3472" s="40"/>
      <c r="D3472" s="57" t="str">
        <f t="shared" si="698"/>
        <v/>
      </c>
      <c r="E3472" s="39"/>
      <c r="F3472" s="40"/>
      <c r="G3472" s="40"/>
      <c r="H3472" s="46"/>
      <c r="I3472" s="57" t="str">
        <f t="shared" si="699"/>
        <v/>
      </c>
      <c r="J3472" s="46"/>
      <c r="K3472" s="46"/>
      <c r="L3472" s="41"/>
      <c r="M3472" s="39"/>
      <c r="N3472" s="39"/>
      <c r="O3472" s="39"/>
      <c r="P3472" s="57" t="str">
        <f t="shared" si="700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7"/>
        <v/>
      </c>
      <c r="Z3472" s="26" t="str">
        <f t="shared" si="708"/>
        <v/>
      </c>
      <c r="AA3472" s="39"/>
      <c r="AB3472" s="35" t="str">
        <f t="shared" si="696"/>
        <v/>
      </c>
      <c r="AC3472" s="42" t="str">
        <f t="shared" si="701"/>
        <v/>
      </c>
      <c r="AD3472" s="38"/>
      <c r="AE3472" s="43" t="str">
        <f t="shared" si="702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703"/>
        <v>0</v>
      </c>
      <c r="AJ3472" s="44">
        <f t="shared" si="704"/>
        <v>0</v>
      </c>
      <c r="AK3472" s="45" t="str">
        <f t="shared" si="705"/>
        <v/>
      </c>
      <c r="AL3472" s="41"/>
      <c r="AM3472" s="41"/>
      <c r="AN3472" s="41"/>
      <c r="AO3472" s="41"/>
      <c r="AP3472" s="45" t="str">
        <f t="shared" si="706"/>
        <v/>
      </c>
      <c r="AQ3472" s="45" t="str">
        <f t="shared" si="707"/>
        <v/>
      </c>
    </row>
    <row r="3473" spans="1:43" s="15" customFormat="1">
      <c r="A3473" s="39"/>
      <c r="B3473" s="40"/>
      <c r="C3473" s="40"/>
      <c r="D3473" s="57" t="str">
        <f t="shared" si="698"/>
        <v/>
      </c>
      <c r="E3473" s="39"/>
      <c r="F3473" s="40"/>
      <c r="G3473" s="40"/>
      <c r="H3473" s="46"/>
      <c r="I3473" s="57" t="str">
        <f t="shared" si="699"/>
        <v/>
      </c>
      <c r="J3473" s="46"/>
      <c r="K3473" s="46"/>
      <c r="L3473" s="41"/>
      <c r="M3473" s="39"/>
      <c r="N3473" s="39"/>
      <c r="O3473" s="39"/>
      <c r="P3473" s="57" t="str">
        <f t="shared" si="700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7"/>
        <v/>
      </c>
      <c r="Z3473" s="26" t="str">
        <f t="shared" si="708"/>
        <v/>
      </c>
      <c r="AA3473" s="39"/>
      <c r="AB3473" s="35" t="str">
        <f t="shared" si="696"/>
        <v/>
      </c>
      <c r="AC3473" s="42" t="str">
        <f t="shared" si="701"/>
        <v/>
      </c>
      <c r="AD3473" s="38"/>
      <c r="AE3473" s="43" t="str">
        <f t="shared" si="702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703"/>
        <v>0</v>
      </c>
      <c r="AJ3473" s="44">
        <f t="shared" si="704"/>
        <v>0</v>
      </c>
      <c r="AK3473" s="45" t="str">
        <f t="shared" si="705"/>
        <v/>
      </c>
      <c r="AL3473" s="41"/>
      <c r="AM3473" s="41"/>
      <c r="AN3473" s="41"/>
      <c r="AO3473" s="41"/>
      <c r="AP3473" s="45" t="str">
        <f t="shared" si="706"/>
        <v/>
      </c>
      <c r="AQ3473" s="45" t="str">
        <f t="shared" si="707"/>
        <v/>
      </c>
    </row>
    <row r="3474" spans="1:43" s="15" customFormat="1">
      <c r="A3474" s="39"/>
      <c r="B3474" s="40"/>
      <c r="C3474" s="40"/>
      <c r="D3474" s="57" t="str">
        <f t="shared" si="698"/>
        <v/>
      </c>
      <c r="E3474" s="39"/>
      <c r="F3474" s="40"/>
      <c r="G3474" s="40"/>
      <c r="H3474" s="46"/>
      <c r="I3474" s="57" t="str">
        <f t="shared" si="699"/>
        <v/>
      </c>
      <c r="J3474" s="46"/>
      <c r="K3474" s="46"/>
      <c r="L3474" s="41"/>
      <c r="M3474" s="39"/>
      <c r="N3474" s="39"/>
      <c r="O3474" s="39"/>
      <c r="P3474" s="57" t="str">
        <f t="shared" si="700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7"/>
        <v/>
      </c>
      <c r="Z3474" s="26" t="str">
        <f t="shared" si="708"/>
        <v/>
      </c>
      <c r="AA3474" s="39"/>
      <c r="AB3474" s="35" t="str">
        <f t="shared" si="696"/>
        <v/>
      </c>
      <c r="AC3474" s="42" t="str">
        <f t="shared" si="701"/>
        <v/>
      </c>
      <c r="AD3474" s="38"/>
      <c r="AE3474" s="43" t="str">
        <f t="shared" si="702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703"/>
        <v>0</v>
      </c>
      <c r="AJ3474" s="44">
        <f t="shared" si="704"/>
        <v>0</v>
      </c>
      <c r="AK3474" s="45" t="str">
        <f t="shared" si="705"/>
        <v/>
      </c>
      <c r="AL3474" s="41"/>
      <c r="AM3474" s="41"/>
      <c r="AN3474" s="41"/>
      <c r="AO3474" s="41"/>
      <c r="AP3474" s="45" t="str">
        <f t="shared" si="706"/>
        <v/>
      </c>
      <c r="AQ3474" s="45" t="str">
        <f t="shared" si="707"/>
        <v/>
      </c>
    </row>
    <row r="3475" spans="1:43" s="15" customFormat="1">
      <c r="A3475" s="39"/>
      <c r="B3475" s="40"/>
      <c r="C3475" s="40"/>
      <c r="D3475" s="57" t="str">
        <f t="shared" si="698"/>
        <v/>
      </c>
      <c r="E3475" s="39"/>
      <c r="F3475" s="40"/>
      <c r="G3475" s="40"/>
      <c r="H3475" s="46"/>
      <c r="I3475" s="57" t="str">
        <f t="shared" si="699"/>
        <v/>
      </c>
      <c r="J3475" s="46"/>
      <c r="K3475" s="46"/>
      <c r="L3475" s="41"/>
      <c r="M3475" s="39"/>
      <c r="N3475" s="39"/>
      <c r="O3475" s="39"/>
      <c r="P3475" s="57" t="str">
        <f t="shared" si="700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7"/>
        <v/>
      </c>
      <c r="Z3475" s="26" t="str">
        <f t="shared" si="708"/>
        <v/>
      </c>
      <c r="AA3475" s="39"/>
      <c r="AB3475" s="35" t="str">
        <f t="shared" si="696"/>
        <v/>
      </c>
      <c r="AC3475" s="42" t="str">
        <f t="shared" si="701"/>
        <v/>
      </c>
      <c r="AD3475" s="38"/>
      <c r="AE3475" s="43" t="str">
        <f t="shared" si="702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703"/>
        <v>0</v>
      </c>
      <c r="AJ3475" s="44">
        <f t="shared" si="704"/>
        <v>0</v>
      </c>
      <c r="AK3475" s="45" t="str">
        <f t="shared" si="705"/>
        <v/>
      </c>
      <c r="AL3475" s="41"/>
      <c r="AM3475" s="41"/>
      <c r="AN3475" s="41"/>
      <c r="AO3475" s="41"/>
      <c r="AP3475" s="45" t="str">
        <f t="shared" si="706"/>
        <v/>
      </c>
      <c r="AQ3475" s="45" t="str">
        <f t="shared" si="707"/>
        <v/>
      </c>
    </row>
    <row r="3476" spans="1:43" s="15" customFormat="1">
      <c r="A3476" s="39"/>
      <c r="B3476" s="40"/>
      <c r="C3476" s="40"/>
      <c r="D3476" s="57" t="str">
        <f t="shared" si="698"/>
        <v/>
      </c>
      <c r="E3476" s="39"/>
      <c r="F3476" s="40"/>
      <c r="G3476" s="40"/>
      <c r="H3476" s="46"/>
      <c r="I3476" s="57" t="str">
        <f t="shared" si="699"/>
        <v/>
      </c>
      <c r="J3476" s="46"/>
      <c r="K3476" s="46"/>
      <c r="L3476" s="41"/>
      <c r="M3476" s="39"/>
      <c r="N3476" s="39"/>
      <c r="O3476" s="39"/>
      <c r="P3476" s="57" t="str">
        <f t="shared" si="700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7"/>
        <v/>
      </c>
      <c r="Z3476" s="26" t="str">
        <f t="shared" si="708"/>
        <v/>
      </c>
      <c r="AA3476" s="39"/>
      <c r="AB3476" s="35" t="str">
        <f t="shared" ref="AB3476:AB3508" si="709">IF(AND(R3476&lt;&gt;"C66",R3476&lt;&gt;""),Z3476/Y3476*AA3476,"")</f>
        <v/>
      </c>
      <c r="AC3476" s="42" t="str">
        <f t="shared" si="701"/>
        <v/>
      </c>
      <c r="AD3476" s="38"/>
      <c r="AE3476" s="43" t="str">
        <f t="shared" si="702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703"/>
        <v>0</v>
      </c>
      <c r="AJ3476" s="44">
        <f t="shared" si="704"/>
        <v>0</v>
      </c>
      <c r="AK3476" s="45" t="str">
        <f t="shared" si="705"/>
        <v/>
      </c>
      <c r="AL3476" s="41"/>
      <c r="AM3476" s="41"/>
      <c r="AN3476" s="41"/>
      <c r="AO3476" s="41"/>
      <c r="AP3476" s="45" t="str">
        <f t="shared" si="706"/>
        <v/>
      </c>
      <c r="AQ3476" s="45" t="str">
        <f t="shared" si="707"/>
        <v/>
      </c>
    </row>
    <row r="3477" spans="1:43" s="15" customFormat="1">
      <c r="A3477" s="39"/>
      <c r="B3477" s="40"/>
      <c r="C3477" s="40"/>
      <c r="D3477" s="57" t="str">
        <f t="shared" si="698"/>
        <v/>
      </c>
      <c r="E3477" s="39"/>
      <c r="F3477" s="40"/>
      <c r="G3477" s="40"/>
      <c r="H3477" s="46"/>
      <c r="I3477" s="57" t="str">
        <f t="shared" si="699"/>
        <v/>
      </c>
      <c r="J3477" s="46"/>
      <c r="K3477" s="46"/>
      <c r="L3477" s="41"/>
      <c r="M3477" s="39"/>
      <c r="N3477" s="39"/>
      <c r="O3477" s="39"/>
      <c r="P3477" s="57" t="str">
        <f t="shared" si="700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7"/>
        <v/>
      </c>
      <c r="Z3477" s="26" t="str">
        <f t="shared" si="708"/>
        <v/>
      </c>
      <c r="AA3477" s="39"/>
      <c r="AB3477" s="35" t="str">
        <f t="shared" si="709"/>
        <v/>
      </c>
      <c r="AC3477" s="42" t="str">
        <f t="shared" si="701"/>
        <v/>
      </c>
      <c r="AD3477" s="38"/>
      <c r="AE3477" s="43" t="str">
        <f t="shared" si="702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703"/>
        <v>0</v>
      </c>
      <c r="AJ3477" s="44">
        <f t="shared" si="704"/>
        <v>0</v>
      </c>
      <c r="AK3477" s="45" t="str">
        <f t="shared" si="705"/>
        <v/>
      </c>
      <c r="AL3477" s="41"/>
      <c r="AM3477" s="41"/>
      <c r="AN3477" s="41"/>
      <c r="AO3477" s="41"/>
      <c r="AP3477" s="45" t="str">
        <f t="shared" si="706"/>
        <v/>
      </c>
      <c r="AQ3477" s="45" t="str">
        <f t="shared" si="707"/>
        <v/>
      </c>
    </row>
    <row r="3478" spans="1:43" s="15" customFormat="1">
      <c r="A3478" s="39"/>
      <c r="B3478" s="40"/>
      <c r="C3478" s="40"/>
      <c r="D3478" s="57" t="str">
        <f t="shared" si="698"/>
        <v/>
      </c>
      <c r="E3478" s="39"/>
      <c r="F3478" s="40"/>
      <c r="G3478" s="40"/>
      <c r="H3478" s="46"/>
      <c r="I3478" s="57" t="str">
        <f t="shared" si="699"/>
        <v/>
      </c>
      <c r="J3478" s="46"/>
      <c r="K3478" s="46"/>
      <c r="L3478" s="41"/>
      <c r="M3478" s="39"/>
      <c r="N3478" s="39"/>
      <c r="O3478" s="39"/>
      <c r="P3478" s="57" t="str">
        <f t="shared" si="700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ref="Y3478:Y3508" si="710">IF(W3478="","",IF(W3478="RMB","1.13", "1"))</f>
        <v/>
      </c>
      <c r="Z3478" s="26" t="str">
        <f t="shared" si="708"/>
        <v/>
      </c>
      <c r="AA3478" s="39"/>
      <c r="AB3478" s="35" t="str">
        <f t="shared" si="709"/>
        <v/>
      </c>
      <c r="AC3478" s="42" t="str">
        <f t="shared" si="701"/>
        <v/>
      </c>
      <c r="AD3478" s="38"/>
      <c r="AE3478" s="43" t="str">
        <f t="shared" si="702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703"/>
        <v>0</v>
      </c>
      <c r="AJ3478" s="44">
        <f t="shared" si="704"/>
        <v>0</v>
      </c>
      <c r="AK3478" s="45" t="str">
        <f t="shared" si="705"/>
        <v/>
      </c>
      <c r="AL3478" s="41"/>
      <c r="AM3478" s="41"/>
      <c r="AN3478" s="41"/>
      <c r="AO3478" s="41"/>
      <c r="AP3478" s="45" t="str">
        <f t="shared" si="706"/>
        <v/>
      </c>
      <c r="AQ3478" s="45" t="str">
        <f t="shared" si="707"/>
        <v/>
      </c>
    </row>
    <row r="3479" spans="1:43" s="15" customFormat="1">
      <c r="A3479" s="39"/>
      <c r="B3479" s="40"/>
      <c r="C3479" s="40"/>
      <c r="D3479" s="57" t="str">
        <f t="shared" si="698"/>
        <v/>
      </c>
      <c r="E3479" s="39"/>
      <c r="F3479" s="40"/>
      <c r="G3479" s="40"/>
      <c r="H3479" s="46"/>
      <c r="I3479" s="57" t="str">
        <f t="shared" si="699"/>
        <v/>
      </c>
      <c r="J3479" s="46"/>
      <c r="K3479" s="46"/>
      <c r="L3479" s="41"/>
      <c r="M3479" s="39"/>
      <c r="N3479" s="39"/>
      <c r="O3479" s="39"/>
      <c r="P3479" s="57" t="str">
        <f t="shared" si="700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710"/>
        <v/>
      </c>
      <c r="Z3479" s="26" t="str">
        <f t="shared" si="708"/>
        <v/>
      </c>
      <c r="AA3479" s="39"/>
      <c r="AB3479" s="35" t="str">
        <f t="shared" si="709"/>
        <v/>
      </c>
      <c r="AC3479" s="42" t="str">
        <f t="shared" si="701"/>
        <v/>
      </c>
      <c r="AD3479" s="38"/>
      <c r="AE3479" s="43" t="str">
        <f t="shared" si="702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703"/>
        <v>0</v>
      </c>
      <c r="AJ3479" s="44">
        <f t="shared" si="704"/>
        <v>0</v>
      </c>
      <c r="AK3479" s="45" t="str">
        <f t="shared" si="705"/>
        <v/>
      </c>
      <c r="AL3479" s="41"/>
      <c r="AM3479" s="41"/>
      <c r="AN3479" s="41"/>
      <c r="AO3479" s="41"/>
      <c r="AP3479" s="45" t="str">
        <f t="shared" si="706"/>
        <v/>
      </c>
      <c r="AQ3479" s="45" t="str">
        <f t="shared" si="707"/>
        <v/>
      </c>
    </row>
    <row r="3480" spans="1:43" s="15" customFormat="1">
      <c r="A3480" s="39"/>
      <c r="B3480" s="40"/>
      <c r="C3480" s="40"/>
      <c r="D3480" s="57" t="str">
        <f t="shared" si="698"/>
        <v/>
      </c>
      <c r="E3480" s="39"/>
      <c r="F3480" s="40"/>
      <c r="G3480" s="40"/>
      <c r="H3480" s="46"/>
      <c r="I3480" s="57" t="str">
        <f t="shared" si="699"/>
        <v/>
      </c>
      <c r="J3480" s="46"/>
      <c r="K3480" s="46"/>
      <c r="L3480" s="41"/>
      <c r="M3480" s="39"/>
      <c r="N3480" s="39"/>
      <c r="O3480" s="39"/>
      <c r="P3480" s="57" t="str">
        <f t="shared" si="700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710"/>
        <v/>
      </c>
      <c r="Z3480" s="26" t="str">
        <f t="shared" si="708"/>
        <v/>
      </c>
      <c r="AA3480" s="39"/>
      <c r="AB3480" s="35" t="str">
        <f t="shared" si="709"/>
        <v/>
      </c>
      <c r="AC3480" s="42" t="str">
        <f t="shared" si="701"/>
        <v/>
      </c>
      <c r="AD3480" s="38"/>
      <c r="AE3480" s="43" t="str">
        <f t="shared" si="702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703"/>
        <v>0</v>
      </c>
      <c r="AJ3480" s="44">
        <f t="shared" si="704"/>
        <v>0</v>
      </c>
      <c r="AK3480" s="45" t="str">
        <f t="shared" si="705"/>
        <v/>
      </c>
      <c r="AL3480" s="41"/>
      <c r="AM3480" s="41"/>
      <c r="AN3480" s="41"/>
      <c r="AO3480" s="41"/>
      <c r="AP3480" s="45" t="str">
        <f t="shared" si="706"/>
        <v/>
      </c>
      <c r="AQ3480" s="45" t="str">
        <f t="shared" si="707"/>
        <v/>
      </c>
    </row>
    <row r="3481" spans="1:43" s="15" customFormat="1">
      <c r="A3481" s="39"/>
      <c r="B3481" s="40"/>
      <c r="C3481" s="40"/>
      <c r="D3481" s="57" t="str">
        <f t="shared" ref="D3481:D3508" si="711">IF(B3481="","",IF(AND(C3481&gt;=10,C3481&lt;=12),"Q3",IF(AND(C3481&gt;=1,C3481&lt;=3),"Q4",IF(AND(C3481&gt;=7,C3481&lt;=9),"Q2",IF(AND(C3481&gt;=4,C3481&lt;=6),"Q1")))))</f>
        <v/>
      </c>
      <c r="E3481" s="39"/>
      <c r="F3481" s="40"/>
      <c r="G3481" s="40"/>
      <c r="H3481" s="46"/>
      <c r="I3481" s="57" t="str">
        <f t="shared" ref="I3481:I3508" si="712">IFERROR(IF(F3481="","",IF(F3481="TBA","TBA",IF(F3481="Cancel","Cancel",IF(AND(G3481&gt;=10,G3481&lt;=12),"Q3",IF(AND(G3481&gt;=1,G3481&lt;=3),"Q4",IF(AND(G3481&gt;=7,G3481&lt;=9),"Q2",IF(AND(G3481&gt;=4,G3481&lt;=6),"Q1"))))))),"")</f>
        <v/>
      </c>
      <c r="J3481" s="46"/>
      <c r="K3481" s="46"/>
      <c r="L3481" s="41"/>
      <c r="M3481" s="39"/>
      <c r="N3481" s="39"/>
      <c r="O3481" s="39"/>
      <c r="P3481" s="57" t="str">
        <f t="shared" ref="P3481:P3508" si="713">IF(M3481="","",IF(AND(N3481&gt;0,L3481&lt;&gt;""),"MAIN UNIT",IF(AND(O3481&gt;0,L3481&lt;&gt;""),"SERVICE/ PARTS","C66 SERVICE/OTHERS")))</f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710"/>
        <v/>
      </c>
      <c r="Z3481" s="26" t="str">
        <f t="shared" si="708"/>
        <v/>
      </c>
      <c r="AA3481" s="39"/>
      <c r="AB3481" s="35" t="str">
        <f t="shared" si="709"/>
        <v/>
      </c>
      <c r="AC3481" s="42" t="str">
        <f t="shared" ref="AC3481:AC3508" si="714">IF(R3481&lt;&gt;"",AB3481*AD3481,"")</f>
        <v/>
      </c>
      <c r="AD3481" s="38"/>
      <c r="AE3481" s="43" t="str">
        <f t="shared" ref="AE3481:AE3508" si="715">IF(Q3481="","",IF(Q3481="Yes",1,0))</f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ref="AI3481:AI3508" si="716">IF(P3481="C66 SERVICE","",SUMIFS(AB:AB,F:F,F3481,G:G,G3481,E:E,E3481))</f>
        <v>0</v>
      </c>
      <c r="AJ3481" s="44">
        <f t="shared" ref="AJ3481:AJ3508" si="717">IF(P3481="C66 SERVICE","",SUMIFS(AC:AC,F:F,F3481,G:G,G3481,E:E,E3481))</f>
        <v>0</v>
      </c>
      <c r="AK3481" s="45" t="str">
        <f t="shared" ref="AK3481:AK3508" si="718">IF(AJ3481&gt;0,AJ3481/AI3481,"")</f>
        <v/>
      </c>
      <c r="AL3481" s="41"/>
      <c r="AM3481" s="41"/>
      <c r="AN3481" s="41"/>
      <c r="AO3481" s="41"/>
      <c r="AP3481" s="45" t="str">
        <f t="shared" ref="AP3481:AP3513" si="719">IF(F3481="","",F3481&amp;G3481)</f>
        <v/>
      </c>
      <c r="AQ3481" s="45" t="str">
        <f t="shared" ref="AQ3481:AQ3513" si="720">IF(W3481="","",F3481&amp;G3481&amp;W3481)</f>
        <v/>
      </c>
    </row>
    <row r="3482" spans="1:43" s="15" customFormat="1">
      <c r="A3482" s="39"/>
      <c r="B3482" s="40"/>
      <c r="C3482" s="40"/>
      <c r="D3482" s="57" t="str">
        <f t="shared" si="711"/>
        <v/>
      </c>
      <c r="E3482" s="39"/>
      <c r="F3482" s="40"/>
      <c r="G3482" s="40"/>
      <c r="H3482" s="46"/>
      <c r="I3482" s="57" t="str">
        <f t="shared" si="712"/>
        <v/>
      </c>
      <c r="J3482" s="46"/>
      <c r="K3482" s="46"/>
      <c r="L3482" s="41"/>
      <c r="M3482" s="39"/>
      <c r="N3482" s="39"/>
      <c r="O3482" s="39"/>
      <c r="P3482" s="57" t="str">
        <f t="shared" si="713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710"/>
        <v/>
      </c>
      <c r="Z3482" s="26" t="str">
        <f t="shared" si="708"/>
        <v/>
      </c>
      <c r="AA3482" s="39"/>
      <c r="AB3482" s="35" t="str">
        <f t="shared" si="709"/>
        <v/>
      </c>
      <c r="AC3482" s="42" t="str">
        <f t="shared" si="714"/>
        <v/>
      </c>
      <c r="AD3482" s="38"/>
      <c r="AE3482" s="43" t="str">
        <f t="shared" si="715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716"/>
        <v>0</v>
      </c>
      <c r="AJ3482" s="44">
        <f t="shared" si="717"/>
        <v>0</v>
      </c>
      <c r="AK3482" s="45" t="str">
        <f t="shared" si="718"/>
        <v/>
      </c>
      <c r="AL3482" s="41"/>
      <c r="AM3482" s="41"/>
      <c r="AN3482" s="41"/>
      <c r="AO3482" s="41"/>
      <c r="AP3482" s="45" t="str">
        <f t="shared" si="719"/>
        <v/>
      </c>
      <c r="AQ3482" s="45" t="str">
        <f t="shared" si="720"/>
        <v/>
      </c>
    </row>
    <row r="3483" spans="1:43" s="15" customFormat="1">
      <c r="A3483" s="39"/>
      <c r="B3483" s="40"/>
      <c r="C3483" s="40"/>
      <c r="D3483" s="57" t="str">
        <f t="shared" si="711"/>
        <v/>
      </c>
      <c r="E3483" s="39"/>
      <c r="F3483" s="40"/>
      <c r="G3483" s="40"/>
      <c r="H3483" s="46"/>
      <c r="I3483" s="57" t="str">
        <f t="shared" si="712"/>
        <v/>
      </c>
      <c r="J3483" s="46"/>
      <c r="K3483" s="46"/>
      <c r="L3483" s="41"/>
      <c r="M3483" s="39"/>
      <c r="N3483" s="39"/>
      <c r="O3483" s="39"/>
      <c r="P3483" s="57" t="str">
        <f t="shared" si="713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710"/>
        <v/>
      </c>
      <c r="Z3483" s="26" t="str">
        <f t="shared" si="708"/>
        <v/>
      </c>
      <c r="AA3483" s="39"/>
      <c r="AB3483" s="35" t="str">
        <f t="shared" si="709"/>
        <v/>
      </c>
      <c r="AC3483" s="42" t="str">
        <f t="shared" si="714"/>
        <v/>
      </c>
      <c r="AD3483" s="38"/>
      <c r="AE3483" s="43" t="str">
        <f t="shared" si="715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716"/>
        <v>0</v>
      </c>
      <c r="AJ3483" s="44">
        <f t="shared" si="717"/>
        <v>0</v>
      </c>
      <c r="AK3483" s="45" t="str">
        <f t="shared" si="718"/>
        <v/>
      </c>
      <c r="AL3483" s="41"/>
      <c r="AM3483" s="41"/>
      <c r="AN3483" s="41"/>
      <c r="AO3483" s="41"/>
      <c r="AP3483" s="45" t="str">
        <f t="shared" si="719"/>
        <v/>
      </c>
      <c r="AQ3483" s="45" t="str">
        <f t="shared" si="720"/>
        <v/>
      </c>
    </row>
    <row r="3484" spans="1:43" s="15" customFormat="1">
      <c r="A3484" s="39"/>
      <c r="B3484" s="40"/>
      <c r="C3484" s="40"/>
      <c r="D3484" s="57" t="str">
        <f t="shared" si="711"/>
        <v/>
      </c>
      <c r="E3484" s="39"/>
      <c r="F3484" s="40"/>
      <c r="G3484" s="40"/>
      <c r="H3484" s="46"/>
      <c r="I3484" s="57" t="str">
        <f t="shared" si="712"/>
        <v/>
      </c>
      <c r="J3484" s="46"/>
      <c r="K3484" s="46"/>
      <c r="L3484" s="41"/>
      <c r="M3484" s="39"/>
      <c r="N3484" s="39"/>
      <c r="O3484" s="39"/>
      <c r="P3484" s="57" t="str">
        <f t="shared" si="713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710"/>
        <v/>
      </c>
      <c r="Z3484" s="26" t="str">
        <f t="shared" si="708"/>
        <v/>
      </c>
      <c r="AA3484" s="39"/>
      <c r="AB3484" s="35" t="str">
        <f t="shared" si="709"/>
        <v/>
      </c>
      <c r="AC3484" s="42" t="str">
        <f t="shared" si="714"/>
        <v/>
      </c>
      <c r="AD3484" s="38"/>
      <c r="AE3484" s="43" t="str">
        <f t="shared" si="715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716"/>
        <v>0</v>
      </c>
      <c r="AJ3484" s="44">
        <f t="shared" si="717"/>
        <v>0</v>
      </c>
      <c r="AK3484" s="45" t="str">
        <f t="shared" si="718"/>
        <v/>
      </c>
      <c r="AL3484" s="41"/>
      <c r="AM3484" s="41"/>
      <c r="AN3484" s="41"/>
      <c r="AO3484" s="41"/>
      <c r="AP3484" s="45" t="str">
        <f t="shared" si="719"/>
        <v/>
      </c>
      <c r="AQ3484" s="45" t="str">
        <f t="shared" si="720"/>
        <v/>
      </c>
    </row>
    <row r="3485" spans="1:43" s="15" customFormat="1">
      <c r="A3485" s="39"/>
      <c r="B3485" s="40"/>
      <c r="C3485" s="40"/>
      <c r="D3485" s="57" t="str">
        <f t="shared" si="711"/>
        <v/>
      </c>
      <c r="E3485" s="39"/>
      <c r="F3485" s="40"/>
      <c r="G3485" s="40"/>
      <c r="H3485" s="46"/>
      <c r="I3485" s="57" t="str">
        <f t="shared" si="712"/>
        <v/>
      </c>
      <c r="J3485" s="46"/>
      <c r="K3485" s="46"/>
      <c r="L3485" s="41"/>
      <c r="M3485" s="39"/>
      <c r="N3485" s="39"/>
      <c r="O3485" s="39"/>
      <c r="P3485" s="57" t="str">
        <f t="shared" si="713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710"/>
        <v/>
      </c>
      <c r="Z3485" s="26" t="str">
        <f t="shared" si="708"/>
        <v/>
      </c>
      <c r="AA3485" s="39"/>
      <c r="AB3485" s="35" t="str">
        <f t="shared" si="709"/>
        <v/>
      </c>
      <c r="AC3485" s="42" t="str">
        <f t="shared" si="714"/>
        <v/>
      </c>
      <c r="AD3485" s="38"/>
      <c r="AE3485" s="43" t="str">
        <f t="shared" si="715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716"/>
        <v>0</v>
      </c>
      <c r="AJ3485" s="44">
        <f t="shared" si="717"/>
        <v>0</v>
      </c>
      <c r="AK3485" s="45" t="str">
        <f t="shared" si="718"/>
        <v/>
      </c>
      <c r="AL3485" s="41"/>
      <c r="AM3485" s="41"/>
      <c r="AN3485" s="41"/>
      <c r="AO3485" s="41"/>
      <c r="AP3485" s="45" t="str">
        <f t="shared" si="719"/>
        <v/>
      </c>
      <c r="AQ3485" s="45" t="str">
        <f t="shared" si="720"/>
        <v/>
      </c>
    </row>
    <row r="3486" spans="1:43" s="15" customFormat="1">
      <c r="A3486" s="39"/>
      <c r="B3486" s="40"/>
      <c r="C3486" s="40"/>
      <c r="D3486" s="57" t="str">
        <f t="shared" si="711"/>
        <v/>
      </c>
      <c r="E3486" s="39"/>
      <c r="F3486" s="40"/>
      <c r="G3486" s="40"/>
      <c r="H3486" s="46"/>
      <c r="I3486" s="57" t="str">
        <f t="shared" si="712"/>
        <v/>
      </c>
      <c r="J3486" s="46"/>
      <c r="K3486" s="46"/>
      <c r="L3486" s="41"/>
      <c r="M3486" s="39"/>
      <c r="N3486" s="39"/>
      <c r="O3486" s="39"/>
      <c r="P3486" s="57" t="str">
        <f t="shared" si="713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710"/>
        <v/>
      </c>
      <c r="Z3486" s="26" t="str">
        <f t="shared" si="708"/>
        <v/>
      </c>
      <c r="AA3486" s="39"/>
      <c r="AB3486" s="35" t="str">
        <f t="shared" si="709"/>
        <v/>
      </c>
      <c r="AC3486" s="42" t="str">
        <f t="shared" si="714"/>
        <v/>
      </c>
      <c r="AD3486" s="38"/>
      <c r="AE3486" s="43" t="str">
        <f t="shared" si="715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716"/>
        <v>0</v>
      </c>
      <c r="AJ3486" s="44">
        <f t="shared" si="717"/>
        <v>0</v>
      </c>
      <c r="AK3486" s="45" t="str">
        <f t="shared" si="718"/>
        <v/>
      </c>
      <c r="AL3486" s="41"/>
      <c r="AM3486" s="41"/>
      <c r="AN3486" s="41"/>
      <c r="AO3486" s="41"/>
      <c r="AP3486" s="45" t="str">
        <f t="shared" si="719"/>
        <v/>
      </c>
      <c r="AQ3486" s="45" t="str">
        <f t="shared" si="720"/>
        <v/>
      </c>
    </row>
    <row r="3487" spans="1:43" s="15" customFormat="1">
      <c r="A3487" s="39"/>
      <c r="B3487" s="40"/>
      <c r="C3487" s="40"/>
      <c r="D3487" s="57" t="str">
        <f t="shared" si="711"/>
        <v/>
      </c>
      <c r="E3487" s="39"/>
      <c r="F3487" s="40"/>
      <c r="G3487" s="40"/>
      <c r="H3487" s="46"/>
      <c r="I3487" s="57" t="str">
        <f t="shared" si="712"/>
        <v/>
      </c>
      <c r="J3487" s="46"/>
      <c r="K3487" s="46"/>
      <c r="L3487" s="41"/>
      <c r="M3487" s="39"/>
      <c r="N3487" s="39"/>
      <c r="O3487" s="39"/>
      <c r="P3487" s="57" t="str">
        <f t="shared" si="713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710"/>
        <v/>
      </c>
      <c r="Z3487" s="26" t="str">
        <f t="shared" si="708"/>
        <v/>
      </c>
      <c r="AA3487" s="39"/>
      <c r="AB3487" s="35" t="str">
        <f t="shared" si="709"/>
        <v/>
      </c>
      <c r="AC3487" s="42" t="str">
        <f t="shared" si="714"/>
        <v/>
      </c>
      <c r="AD3487" s="38"/>
      <c r="AE3487" s="43" t="str">
        <f t="shared" si="715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716"/>
        <v>0</v>
      </c>
      <c r="AJ3487" s="44">
        <f t="shared" si="717"/>
        <v>0</v>
      </c>
      <c r="AK3487" s="45" t="str">
        <f t="shared" si="718"/>
        <v/>
      </c>
      <c r="AL3487" s="41"/>
      <c r="AM3487" s="41"/>
      <c r="AN3487" s="41"/>
      <c r="AO3487" s="41"/>
      <c r="AP3487" s="45" t="str">
        <f t="shared" si="719"/>
        <v/>
      </c>
      <c r="AQ3487" s="45" t="str">
        <f t="shared" si="720"/>
        <v/>
      </c>
    </row>
    <row r="3488" spans="1:43" s="15" customFormat="1">
      <c r="A3488" s="39"/>
      <c r="B3488" s="40"/>
      <c r="C3488" s="40"/>
      <c r="D3488" s="57" t="str">
        <f t="shared" si="711"/>
        <v/>
      </c>
      <c r="E3488" s="39"/>
      <c r="F3488" s="40"/>
      <c r="G3488" s="40"/>
      <c r="H3488" s="46"/>
      <c r="I3488" s="57" t="str">
        <f t="shared" si="712"/>
        <v/>
      </c>
      <c r="J3488" s="46"/>
      <c r="K3488" s="46"/>
      <c r="L3488" s="41"/>
      <c r="M3488" s="39"/>
      <c r="N3488" s="39"/>
      <c r="O3488" s="39"/>
      <c r="P3488" s="57" t="str">
        <f t="shared" si="713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710"/>
        <v/>
      </c>
      <c r="Z3488" s="26" t="str">
        <f t="shared" si="708"/>
        <v/>
      </c>
      <c r="AA3488" s="39"/>
      <c r="AB3488" s="35" t="str">
        <f t="shared" si="709"/>
        <v/>
      </c>
      <c r="AC3488" s="42" t="str">
        <f t="shared" si="714"/>
        <v/>
      </c>
      <c r="AD3488" s="38"/>
      <c r="AE3488" s="43" t="str">
        <f t="shared" si="715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716"/>
        <v>0</v>
      </c>
      <c r="AJ3488" s="44">
        <f t="shared" si="717"/>
        <v>0</v>
      </c>
      <c r="AK3488" s="45" t="str">
        <f t="shared" si="718"/>
        <v/>
      </c>
      <c r="AL3488" s="41"/>
      <c r="AM3488" s="41"/>
      <c r="AN3488" s="41"/>
      <c r="AO3488" s="41"/>
      <c r="AP3488" s="45" t="str">
        <f t="shared" si="719"/>
        <v/>
      </c>
      <c r="AQ3488" s="45" t="str">
        <f t="shared" si="720"/>
        <v/>
      </c>
    </row>
    <row r="3489" spans="1:43" s="15" customFormat="1">
      <c r="A3489" s="39"/>
      <c r="B3489" s="40"/>
      <c r="C3489" s="40"/>
      <c r="D3489" s="57" t="str">
        <f t="shared" si="711"/>
        <v/>
      </c>
      <c r="E3489" s="39"/>
      <c r="F3489" s="40"/>
      <c r="G3489" s="40"/>
      <c r="H3489" s="46"/>
      <c r="I3489" s="57" t="str">
        <f t="shared" si="712"/>
        <v/>
      </c>
      <c r="J3489" s="46"/>
      <c r="K3489" s="46"/>
      <c r="L3489" s="41"/>
      <c r="M3489" s="39"/>
      <c r="N3489" s="39"/>
      <c r="O3489" s="39"/>
      <c r="P3489" s="57" t="str">
        <f t="shared" si="713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710"/>
        <v/>
      </c>
      <c r="Z3489" s="26" t="str">
        <f t="shared" si="708"/>
        <v/>
      </c>
      <c r="AA3489" s="39"/>
      <c r="AB3489" s="35" t="str">
        <f t="shared" si="709"/>
        <v/>
      </c>
      <c r="AC3489" s="42" t="str">
        <f t="shared" si="714"/>
        <v/>
      </c>
      <c r="AD3489" s="38"/>
      <c r="AE3489" s="43" t="str">
        <f t="shared" si="715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716"/>
        <v>0</v>
      </c>
      <c r="AJ3489" s="44">
        <f t="shared" si="717"/>
        <v>0</v>
      </c>
      <c r="AK3489" s="45" t="str">
        <f t="shared" si="718"/>
        <v/>
      </c>
      <c r="AL3489" s="41"/>
      <c r="AM3489" s="41"/>
      <c r="AN3489" s="41"/>
      <c r="AO3489" s="41"/>
      <c r="AP3489" s="45" t="str">
        <f t="shared" si="719"/>
        <v/>
      </c>
      <c r="AQ3489" s="45" t="str">
        <f t="shared" si="720"/>
        <v/>
      </c>
    </row>
    <row r="3490" spans="1:43" s="15" customFormat="1">
      <c r="A3490" s="39"/>
      <c r="B3490" s="40"/>
      <c r="C3490" s="40"/>
      <c r="D3490" s="57" t="str">
        <f t="shared" si="711"/>
        <v/>
      </c>
      <c r="E3490" s="39"/>
      <c r="F3490" s="40"/>
      <c r="G3490" s="40"/>
      <c r="H3490" s="46"/>
      <c r="I3490" s="57" t="str">
        <f t="shared" si="712"/>
        <v/>
      </c>
      <c r="J3490" s="46"/>
      <c r="K3490" s="46"/>
      <c r="L3490" s="41"/>
      <c r="M3490" s="39"/>
      <c r="N3490" s="39"/>
      <c r="O3490" s="39"/>
      <c r="P3490" s="57" t="str">
        <f t="shared" si="713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710"/>
        <v/>
      </c>
      <c r="Z3490" s="26" t="str">
        <f t="shared" si="708"/>
        <v/>
      </c>
      <c r="AA3490" s="39"/>
      <c r="AB3490" s="35" t="str">
        <f t="shared" si="709"/>
        <v/>
      </c>
      <c r="AC3490" s="42" t="str">
        <f t="shared" si="714"/>
        <v/>
      </c>
      <c r="AD3490" s="38"/>
      <c r="AE3490" s="43" t="str">
        <f t="shared" si="715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716"/>
        <v>0</v>
      </c>
      <c r="AJ3490" s="44">
        <f t="shared" si="717"/>
        <v>0</v>
      </c>
      <c r="AK3490" s="45" t="str">
        <f t="shared" si="718"/>
        <v/>
      </c>
      <c r="AL3490" s="41"/>
      <c r="AM3490" s="41"/>
      <c r="AN3490" s="41"/>
      <c r="AO3490" s="41"/>
      <c r="AP3490" s="45" t="str">
        <f t="shared" si="719"/>
        <v/>
      </c>
      <c r="AQ3490" s="45" t="str">
        <f t="shared" si="720"/>
        <v/>
      </c>
    </row>
    <row r="3491" spans="1:43" s="15" customFormat="1">
      <c r="A3491" s="39"/>
      <c r="B3491" s="40"/>
      <c r="C3491" s="40"/>
      <c r="D3491" s="57" t="str">
        <f t="shared" si="711"/>
        <v/>
      </c>
      <c r="E3491" s="39"/>
      <c r="F3491" s="40"/>
      <c r="G3491" s="40"/>
      <c r="H3491" s="46"/>
      <c r="I3491" s="57" t="str">
        <f t="shared" si="712"/>
        <v/>
      </c>
      <c r="J3491" s="46"/>
      <c r="K3491" s="46"/>
      <c r="L3491" s="41"/>
      <c r="M3491" s="39"/>
      <c r="N3491" s="39"/>
      <c r="O3491" s="39"/>
      <c r="P3491" s="57" t="str">
        <f t="shared" si="713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710"/>
        <v/>
      </c>
      <c r="Z3491" s="26" t="str">
        <f t="shared" si="708"/>
        <v/>
      </c>
      <c r="AA3491" s="39"/>
      <c r="AB3491" s="35" t="str">
        <f t="shared" si="709"/>
        <v/>
      </c>
      <c r="AC3491" s="42" t="str">
        <f t="shared" si="714"/>
        <v/>
      </c>
      <c r="AD3491" s="38"/>
      <c r="AE3491" s="43" t="str">
        <f t="shared" si="715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716"/>
        <v>0</v>
      </c>
      <c r="AJ3491" s="44">
        <f t="shared" si="717"/>
        <v>0</v>
      </c>
      <c r="AK3491" s="45" t="str">
        <f t="shared" si="718"/>
        <v/>
      </c>
      <c r="AL3491" s="41"/>
      <c r="AM3491" s="41"/>
      <c r="AN3491" s="41"/>
      <c r="AO3491" s="41"/>
      <c r="AP3491" s="45" t="str">
        <f t="shared" si="719"/>
        <v/>
      </c>
      <c r="AQ3491" s="45" t="str">
        <f t="shared" si="720"/>
        <v/>
      </c>
    </row>
    <row r="3492" spans="1:43" s="15" customFormat="1">
      <c r="A3492" s="39"/>
      <c r="B3492" s="40"/>
      <c r="C3492" s="40"/>
      <c r="D3492" s="57" t="str">
        <f t="shared" si="711"/>
        <v/>
      </c>
      <c r="E3492" s="39"/>
      <c r="F3492" s="40"/>
      <c r="G3492" s="40"/>
      <c r="H3492" s="46"/>
      <c r="I3492" s="57" t="str">
        <f t="shared" si="712"/>
        <v/>
      </c>
      <c r="J3492" s="46"/>
      <c r="K3492" s="46"/>
      <c r="L3492" s="41"/>
      <c r="M3492" s="39"/>
      <c r="N3492" s="39"/>
      <c r="O3492" s="39"/>
      <c r="P3492" s="57" t="str">
        <f t="shared" si="713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710"/>
        <v/>
      </c>
      <c r="Z3492" s="26" t="str">
        <f t="shared" si="708"/>
        <v/>
      </c>
      <c r="AA3492" s="39"/>
      <c r="AB3492" s="35" t="str">
        <f t="shared" si="709"/>
        <v/>
      </c>
      <c r="AC3492" s="42" t="str">
        <f t="shared" si="714"/>
        <v/>
      </c>
      <c r="AD3492" s="38"/>
      <c r="AE3492" s="43" t="str">
        <f t="shared" si="715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716"/>
        <v>0</v>
      </c>
      <c r="AJ3492" s="44">
        <f t="shared" si="717"/>
        <v>0</v>
      </c>
      <c r="AK3492" s="45" t="str">
        <f t="shared" si="718"/>
        <v/>
      </c>
      <c r="AL3492" s="41"/>
      <c r="AM3492" s="41"/>
      <c r="AN3492" s="41"/>
      <c r="AO3492" s="41"/>
      <c r="AP3492" s="45" t="str">
        <f t="shared" si="719"/>
        <v/>
      </c>
      <c r="AQ3492" s="45" t="str">
        <f t="shared" si="720"/>
        <v/>
      </c>
    </row>
    <row r="3493" spans="1:43" s="15" customFormat="1">
      <c r="A3493" s="39"/>
      <c r="B3493" s="40"/>
      <c r="C3493" s="40"/>
      <c r="D3493" s="57" t="str">
        <f t="shared" si="711"/>
        <v/>
      </c>
      <c r="E3493" s="39"/>
      <c r="F3493" s="40"/>
      <c r="G3493" s="40"/>
      <c r="H3493" s="46"/>
      <c r="I3493" s="57" t="str">
        <f t="shared" si="712"/>
        <v/>
      </c>
      <c r="J3493" s="46"/>
      <c r="K3493" s="46"/>
      <c r="L3493" s="41"/>
      <c r="M3493" s="39"/>
      <c r="N3493" s="39"/>
      <c r="O3493" s="39"/>
      <c r="P3493" s="57" t="str">
        <f t="shared" si="713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si="710"/>
        <v/>
      </c>
      <c r="Z3493" s="26" t="str">
        <f t="shared" si="708"/>
        <v/>
      </c>
      <c r="AA3493" s="39"/>
      <c r="AB3493" s="35" t="str">
        <f t="shared" si="709"/>
        <v/>
      </c>
      <c r="AC3493" s="42" t="str">
        <f t="shared" si="714"/>
        <v/>
      </c>
      <c r="AD3493" s="38"/>
      <c r="AE3493" s="43" t="str">
        <f t="shared" si="715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716"/>
        <v>0</v>
      </c>
      <c r="AJ3493" s="44">
        <f t="shared" si="717"/>
        <v>0</v>
      </c>
      <c r="AK3493" s="45" t="str">
        <f t="shared" si="718"/>
        <v/>
      </c>
      <c r="AL3493" s="41"/>
      <c r="AM3493" s="41"/>
      <c r="AN3493" s="41"/>
      <c r="AO3493" s="41"/>
      <c r="AP3493" s="45" t="str">
        <f t="shared" si="719"/>
        <v/>
      </c>
      <c r="AQ3493" s="45" t="str">
        <f t="shared" si="720"/>
        <v/>
      </c>
    </row>
    <row r="3494" spans="1:43" s="15" customFormat="1">
      <c r="A3494" s="39"/>
      <c r="B3494" s="40"/>
      <c r="C3494" s="40"/>
      <c r="D3494" s="57" t="str">
        <f t="shared" si="711"/>
        <v/>
      </c>
      <c r="E3494" s="39"/>
      <c r="F3494" s="40"/>
      <c r="G3494" s="40"/>
      <c r="H3494" s="46"/>
      <c r="I3494" s="57" t="str">
        <f t="shared" si="712"/>
        <v/>
      </c>
      <c r="J3494" s="46"/>
      <c r="K3494" s="46"/>
      <c r="L3494" s="41"/>
      <c r="M3494" s="39"/>
      <c r="N3494" s="39"/>
      <c r="O3494" s="39"/>
      <c r="P3494" s="57" t="str">
        <f t="shared" si="713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10"/>
        <v/>
      </c>
      <c r="Z3494" s="26" t="str">
        <f t="shared" si="708"/>
        <v/>
      </c>
      <c r="AA3494" s="39"/>
      <c r="AB3494" s="35" t="str">
        <f t="shared" si="709"/>
        <v/>
      </c>
      <c r="AC3494" s="42" t="str">
        <f t="shared" si="714"/>
        <v/>
      </c>
      <c r="AD3494" s="38"/>
      <c r="AE3494" s="43" t="str">
        <f t="shared" si="715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716"/>
        <v>0</v>
      </c>
      <c r="AJ3494" s="44">
        <f t="shared" si="717"/>
        <v>0</v>
      </c>
      <c r="AK3494" s="45" t="str">
        <f t="shared" si="718"/>
        <v/>
      </c>
      <c r="AL3494" s="41"/>
      <c r="AM3494" s="41"/>
      <c r="AN3494" s="41"/>
      <c r="AO3494" s="41"/>
      <c r="AP3494" s="45" t="str">
        <f t="shared" si="719"/>
        <v/>
      </c>
      <c r="AQ3494" s="45" t="str">
        <f t="shared" si="720"/>
        <v/>
      </c>
    </row>
    <row r="3495" spans="1:43" s="15" customFormat="1">
      <c r="A3495" s="39"/>
      <c r="B3495" s="40"/>
      <c r="C3495" s="40"/>
      <c r="D3495" s="57" t="str">
        <f t="shared" si="711"/>
        <v/>
      </c>
      <c r="E3495" s="39"/>
      <c r="F3495" s="40"/>
      <c r="G3495" s="40"/>
      <c r="H3495" s="46"/>
      <c r="I3495" s="57" t="str">
        <f t="shared" si="712"/>
        <v/>
      </c>
      <c r="J3495" s="46"/>
      <c r="K3495" s="46"/>
      <c r="L3495" s="41"/>
      <c r="M3495" s="39"/>
      <c r="N3495" s="39"/>
      <c r="O3495" s="39"/>
      <c r="P3495" s="57" t="str">
        <f t="shared" si="713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10"/>
        <v/>
      </c>
      <c r="Z3495" s="26" t="str">
        <f t="shared" si="708"/>
        <v/>
      </c>
      <c r="AA3495" s="39"/>
      <c r="AB3495" s="35" t="str">
        <f t="shared" si="709"/>
        <v/>
      </c>
      <c r="AC3495" s="42" t="str">
        <f t="shared" si="714"/>
        <v/>
      </c>
      <c r="AD3495" s="38"/>
      <c r="AE3495" s="43" t="str">
        <f t="shared" si="715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716"/>
        <v>0</v>
      </c>
      <c r="AJ3495" s="44">
        <f t="shared" si="717"/>
        <v>0</v>
      </c>
      <c r="AK3495" s="45" t="str">
        <f t="shared" si="718"/>
        <v/>
      </c>
      <c r="AL3495" s="41"/>
      <c r="AM3495" s="41"/>
      <c r="AN3495" s="41"/>
      <c r="AO3495" s="41"/>
      <c r="AP3495" s="45" t="str">
        <f t="shared" si="719"/>
        <v/>
      </c>
      <c r="AQ3495" s="45" t="str">
        <f t="shared" si="720"/>
        <v/>
      </c>
    </row>
    <row r="3496" spans="1:43" s="15" customFormat="1">
      <c r="A3496" s="39"/>
      <c r="B3496" s="40"/>
      <c r="C3496" s="40"/>
      <c r="D3496" s="57" t="str">
        <f t="shared" si="711"/>
        <v/>
      </c>
      <c r="E3496" s="39"/>
      <c r="F3496" s="40"/>
      <c r="G3496" s="40"/>
      <c r="H3496" s="46"/>
      <c r="I3496" s="57" t="str">
        <f t="shared" si="712"/>
        <v/>
      </c>
      <c r="J3496" s="46"/>
      <c r="K3496" s="46"/>
      <c r="L3496" s="41"/>
      <c r="M3496" s="39"/>
      <c r="N3496" s="39"/>
      <c r="O3496" s="39"/>
      <c r="P3496" s="57" t="str">
        <f t="shared" si="713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10"/>
        <v/>
      </c>
      <c r="Z3496" s="26" t="str">
        <f t="shared" si="708"/>
        <v/>
      </c>
      <c r="AA3496" s="39"/>
      <c r="AB3496" s="35" t="str">
        <f t="shared" si="709"/>
        <v/>
      </c>
      <c r="AC3496" s="42" t="str">
        <f t="shared" si="714"/>
        <v/>
      </c>
      <c r="AD3496" s="38"/>
      <c r="AE3496" s="43" t="str">
        <f t="shared" si="715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716"/>
        <v>0</v>
      </c>
      <c r="AJ3496" s="44">
        <f t="shared" si="717"/>
        <v>0</v>
      </c>
      <c r="AK3496" s="45" t="str">
        <f t="shared" si="718"/>
        <v/>
      </c>
      <c r="AL3496" s="41"/>
      <c r="AM3496" s="41"/>
      <c r="AN3496" s="41"/>
      <c r="AO3496" s="41"/>
      <c r="AP3496" s="45" t="str">
        <f t="shared" si="719"/>
        <v/>
      </c>
      <c r="AQ3496" s="45" t="str">
        <f t="shared" si="720"/>
        <v/>
      </c>
    </row>
    <row r="3497" spans="1:43" s="15" customFormat="1">
      <c r="A3497" s="39"/>
      <c r="B3497" s="40"/>
      <c r="C3497" s="40"/>
      <c r="D3497" s="57" t="str">
        <f t="shared" si="711"/>
        <v/>
      </c>
      <c r="E3497" s="39"/>
      <c r="F3497" s="40"/>
      <c r="G3497" s="40"/>
      <c r="H3497" s="46"/>
      <c r="I3497" s="57" t="str">
        <f t="shared" si="712"/>
        <v/>
      </c>
      <c r="J3497" s="46"/>
      <c r="K3497" s="46"/>
      <c r="L3497" s="41"/>
      <c r="M3497" s="39"/>
      <c r="N3497" s="39"/>
      <c r="O3497" s="39"/>
      <c r="P3497" s="57" t="str">
        <f t="shared" si="713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10"/>
        <v/>
      </c>
      <c r="Z3497" s="26" t="str">
        <f t="shared" si="708"/>
        <v/>
      </c>
      <c r="AA3497" s="39"/>
      <c r="AB3497" s="35" t="str">
        <f t="shared" si="709"/>
        <v/>
      </c>
      <c r="AC3497" s="42" t="str">
        <f t="shared" si="714"/>
        <v/>
      </c>
      <c r="AD3497" s="38"/>
      <c r="AE3497" s="43" t="str">
        <f t="shared" si="715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716"/>
        <v>0</v>
      </c>
      <c r="AJ3497" s="44">
        <f t="shared" si="717"/>
        <v>0</v>
      </c>
      <c r="AK3497" s="45" t="str">
        <f t="shared" si="718"/>
        <v/>
      </c>
      <c r="AL3497" s="41"/>
      <c r="AM3497" s="41"/>
      <c r="AN3497" s="41"/>
      <c r="AO3497" s="41"/>
      <c r="AP3497" s="45" t="str">
        <f t="shared" si="719"/>
        <v/>
      </c>
      <c r="AQ3497" s="45" t="str">
        <f t="shared" si="720"/>
        <v/>
      </c>
    </row>
    <row r="3498" spans="1:43" s="15" customFormat="1">
      <c r="A3498" s="39"/>
      <c r="B3498" s="40"/>
      <c r="C3498" s="40"/>
      <c r="D3498" s="57" t="str">
        <f t="shared" si="711"/>
        <v/>
      </c>
      <c r="E3498" s="39"/>
      <c r="F3498" s="40"/>
      <c r="G3498" s="40"/>
      <c r="H3498" s="46"/>
      <c r="I3498" s="57" t="str">
        <f t="shared" si="712"/>
        <v/>
      </c>
      <c r="J3498" s="46"/>
      <c r="K3498" s="46"/>
      <c r="L3498" s="41"/>
      <c r="M3498" s="39"/>
      <c r="N3498" s="39"/>
      <c r="O3498" s="39"/>
      <c r="P3498" s="57" t="str">
        <f t="shared" si="713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10"/>
        <v/>
      </c>
      <c r="Z3498" s="26" t="str">
        <f t="shared" si="708"/>
        <v/>
      </c>
      <c r="AA3498" s="39"/>
      <c r="AB3498" s="35" t="str">
        <f t="shared" si="709"/>
        <v/>
      </c>
      <c r="AC3498" s="42" t="str">
        <f t="shared" si="714"/>
        <v/>
      </c>
      <c r="AD3498" s="38"/>
      <c r="AE3498" s="43" t="str">
        <f t="shared" si="715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716"/>
        <v>0</v>
      </c>
      <c r="AJ3498" s="44">
        <f t="shared" si="717"/>
        <v>0</v>
      </c>
      <c r="AK3498" s="45" t="str">
        <f t="shared" si="718"/>
        <v/>
      </c>
      <c r="AL3498" s="41"/>
      <c r="AM3498" s="41"/>
      <c r="AN3498" s="41"/>
      <c r="AO3498" s="41"/>
      <c r="AP3498" s="45" t="str">
        <f t="shared" si="719"/>
        <v/>
      </c>
      <c r="AQ3498" s="45" t="str">
        <f t="shared" si="720"/>
        <v/>
      </c>
    </row>
    <row r="3499" spans="1:43" s="15" customFormat="1">
      <c r="A3499" s="39"/>
      <c r="B3499" s="40"/>
      <c r="C3499" s="40"/>
      <c r="D3499" s="57" t="str">
        <f t="shared" si="711"/>
        <v/>
      </c>
      <c r="E3499" s="39"/>
      <c r="F3499" s="40"/>
      <c r="G3499" s="40"/>
      <c r="H3499" s="46"/>
      <c r="I3499" s="57" t="str">
        <f t="shared" si="712"/>
        <v/>
      </c>
      <c r="J3499" s="46"/>
      <c r="K3499" s="46"/>
      <c r="L3499" s="41"/>
      <c r="M3499" s="39"/>
      <c r="N3499" s="39"/>
      <c r="O3499" s="39"/>
      <c r="P3499" s="57" t="str">
        <f t="shared" si="713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10"/>
        <v/>
      </c>
      <c r="Z3499" s="26" t="str">
        <f t="shared" si="708"/>
        <v/>
      </c>
      <c r="AA3499" s="39"/>
      <c r="AB3499" s="35" t="str">
        <f t="shared" si="709"/>
        <v/>
      </c>
      <c r="AC3499" s="42" t="str">
        <f t="shared" si="714"/>
        <v/>
      </c>
      <c r="AD3499" s="38"/>
      <c r="AE3499" s="43" t="str">
        <f t="shared" si="715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716"/>
        <v>0</v>
      </c>
      <c r="AJ3499" s="44">
        <f t="shared" si="717"/>
        <v>0</v>
      </c>
      <c r="AK3499" s="45" t="str">
        <f t="shared" si="718"/>
        <v/>
      </c>
      <c r="AL3499" s="41"/>
      <c r="AM3499" s="41"/>
      <c r="AN3499" s="41"/>
      <c r="AO3499" s="41"/>
      <c r="AP3499" s="45" t="str">
        <f t="shared" si="719"/>
        <v/>
      </c>
      <c r="AQ3499" s="45" t="str">
        <f t="shared" si="720"/>
        <v/>
      </c>
    </row>
    <row r="3500" spans="1:43" s="15" customFormat="1">
      <c r="A3500" s="39"/>
      <c r="B3500" s="40"/>
      <c r="C3500" s="40"/>
      <c r="D3500" s="57" t="str">
        <f t="shared" si="711"/>
        <v/>
      </c>
      <c r="E3500" s="39"/>
      <c r="F3500" s="40"/>
      <c r="G3500" s="40"/>
      <c r="H3500" s="46"/>
      <c r="I3500" s="57" t="str">
        <f t="shared" si="712"/>
        <v/>
      </c>
      <c r="J3500" s="46"/>
      <c r="K3500" s="46"/>
      <c r="L3500" s="41"/>
      <c r="M3500" s="39"/>
      <c r="N3500" s="39"/>
      <c r="O3500" s="39"/>
      <c r="P3500" s="57" t="str">
        <f t="shared" si="713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10"/>
        <v/>
      </c>
      <c r="Z3500" s="26" t="str">
        <f t="shared" si="708"/>
        <v/>
      </c>
      <c r="AA3500" s="39"/>
      <c r="AB3500" s="35" t="str">
        <f t="shared" si="709"/>
        <v/>
      </c>
      <c r="AC3500" s="42" t="str">
        <f t="shared" si="714"/>
        <v/>
      </c>
      <c r="AD3500" s="38"/>
      <c r="AE3500" s="43" t="str">
        <f t="shared" si="715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716"/>
        <v>0</v>
      </c>
      <c r="AJ3500" s="44">
        <f t="shared" si="717"/>
        <v>0</v>
      </c>
      <c r="AK3500" s="45" t="str">
        <f t="shared" si="718"/>
        <v/>
      </c>
      <c r="AL3500" s="41"/>
      <c r="AM3500" s="41"/>
      <c r="AN3500" s="41"/>
      <c r="AO3500" s="41"/>
      <c r="AP3500" s="45" t="str">
        <f t="shared" si="719"/>
        <v/>
      </c>
      <c r="AQ3500" s="45" t="str">
        <f t="shared" si="720"/>
        <v/>
      </c>
    </row>
    <row r="3501" spans="1:43" s="15" customFormat="1">
      <c r="A3501" s="39"/>
      <c r="B3501" s="40"/>
      <c r="C3501" s="40"/>
      <c r="D3501" s="57" t="str">
        <f t="shared" si="711"/>
        <v/>
      </c>
      <c r="E3501" s="39"/>
      <c r="F3501" s="40"/>
      <c r="G3501" s="40"/>
      <c r="H3501" s="46"/>
      <c r="I3501" s="57" t="str">
        <f t="shared" si="712"/>
        <v/>
      </c>
      <c r="J3501" s="46"/>
      <c r="K3501" s="46"/>
      <c r="L3501" s="41"/>
      <c r="M3501" s="39"/>
      <c r="N3501" s="39"/>
      <c r="O3501" s="39"/>
      <c r="P3501" s="57" t="str">
        <f t="shared" si="713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10"/>
        <v/>
      </c>
      <c r="Z3501" s="26" t="str">
        <f t="shared" si="708"/>
        <v/>
      </c>
      <c r="AA3501" s="39"/>
      <c r="AB3501" s="35" t="str">
        <f t="shared" si="709"/>
        <v/>
      </c>
      <c r="AC3501" s="42" t="str">
        <f t="shared" si="714"/>
        <v/>
      </c>
      <c r="AD3501" s="38"/>
      <c r="AE3501" s="43" t="str">
        <f t="shared" si="715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716"/>
        <v>0</v>
      </c>
      <c r="AJ3501" s="44">
        <f t="shared" si="717"/>
        <v>0</v>
      </c>
      <c r="AK3501" s="45" t="str">
        <f t="shared" si="718"/>
        <v/>
      </c>
      <c r="AL3501" s="41"/>
      <c r="AM3501" s="41"/>
      <c r="AN3501" s="41"/>
      <c r="AO3501" s="41"/>
      <c r="AP3501" s="45" t="str">
        <f t="shared" si="719"/>
        <v/>
      </c>
      <c r="AQ3501" s="45" t="str">
        <f t="shared" si="720"/>
        <v/>
      </c>
    </row>
    <row r="3502" spans="1:43" s="15" customFormat="1">
      <c r="A3502" s="39"/>
      <c r="B3502" s="40"/>
      <c r="C3502" s="40"/>
      <c r="D3502" s="57" t="str">
        <f t="shared" si="711"/>
        <v/>
      </c>
      <c r="E3502" s="39"/>
      <c r="F3502" s="40"/>
      <c r="G3502" s="40"/>
      <c r="H3502" s="46"/>
      <c r="I3502" s="57" t="str">
        <f t="shared" si="712"/>
        <v/>
      </c>
      <c r="J3502" s="46"/>
      <c r="K3502" s="46"/>
      <c r="L3502" s="41"/>
      <c r="M3502" s="39"/>
      <c r="N3502" s="39"/>
      <c r="O3502" s="39"/>
      <c r="P3502" s="57" t="str">
        <f t="shared" si="713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10"/>
        <v/>
      </c>
      <c r="Z3502" s="26" t="str">
        <f t="shared" si="708"/>
        <v/>
      </c>
      <c r="AA3502" s="39"/>
      <c r="AB3502" s="35" t="str">
        <f t="shared" si="709"/>
        <v/>
      </c>
      <c r="AC3502" s="42" t="str">
        <f t="shared" si="714"/>
        <v/>
      </c>
      <c r="AD3502" s="38"/>
      <c r="AE3502" s="43" t="str">
        <f t="shared" si="715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716"/>
        <v>0</v>
      </c>
      <c r="AJ3502" s="44">
        <f t="shared" si="717"/>
        <v>0</v>
      </c>
      <c r="AK3502" s="45" t="str">
        <f t="shared" si="718"/>
        <v/>
      </c>
      <c r="AL3502" s="41"/>
      <c r="AM3502" s="41"/>
      <c r="AN3502" s="41"/>
      <c r="AO3502" s="41"/>
      <c r="AP3502" s="45" t="str">
        <f t="shared" si="719"/>
        <v/>
      </c>
      <c r="AQ3502" s="45" t="str">
        <f t="shared" si="720"/>
        <v/>
      </c>
    </row>
    <row r="3503" spans="1:43" s="15" customFormat="1">
      <c r="A3503" s="39"/>
      <c r="B3503" s="40"/>
      <c r="C3503" s="40"/>
      <c r="D3503" s="57" t="str">
        <f t="shared" si="711"/>
        <v/>
      </c>
      <c r="E3503" s="39"/>
      <c r="F3503" s="40"/>
      <c r="G3503" s="40"/>
      <c r="H3503" s="46"/>
      <c r="I3503" s="57" t="str">
        <f t="shared" si="712"/>
        <v/>
      </c>
      <c r="J3503" s="46"/>
      <c r="K3503" s="46"/>
      <c r="L3503" s="41"/>
      <c r="M3503" s="39"/>
      <c r="N3503" s="39"/>
      <c r="O3503" s="39"/>
      <c r="P3503" s="57" t="str">
        <f t="shared" si="713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10"/>
        <v/>
      </c>
      <c r="Z3503" s="26" t="str">
        <f t="shared" si="708"/>
        <v/>
      </c>
      <c r="AA3503" s="39"/>
      <c r="AB3503" s="35" t="str">
        <f t="shared" si="709"/>
        <v/>
      </c>
      <c r="AC3503" s="42" t="str">
        <f t="shared" si="714"/>
        <v/>
      </c>
      <c r="AD3503" s="38"/>
      <c r="AE3503" s="43" t="str">
        <f t="shared" si="715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716"/>
        <v>0</v>
      </c>
      <c r="AJ3503" s="44">
        <f t="shared" si="717"/>
        <v>0</v>
      </c>
      <c r="AK3503" s="45" t="str">
        <f t="shared" si="718"/>
        <v/>
      </c>
      <c r="AL3503" s="41"/>
      <c r="AM3503" s="41"/>
      <c r="AN3503" s="41"/>
      <c r="AO3503" s="41"/>
      <c r="AP3503" s="45" t="str">
        <f t="shared" si="719"/>
        <v/>
      </c>
      <c r="AQ3503" s="45" t="str">
        <f t="shared" si="720"/>
        <v/>
      </c>
    </row>
    <row r="3504" spans="1:43" s="15" customFormat="1">
      <c r="A3504" s="39"/>
      <c r="B3504" s="40"/>
      <c r="C3504" s="40"/>
      <c r="D3504" s="57" t="str">
        <f t="shared" si="711"/>
        <v/>
      </c>
      <c r="E3504" s="39"/>
      <c r="F3504" s="40"/>
      <c r="G3504" s="40"/>
      <c r="H3504" s="46"/>
      <c r="I3504" s="57" t="str">
        <f t="shared" si="712"/>
        <v/>
      </c>
      <c r="J3504" s="46"/>
      <c r="K3504" s="46"/>
      <c r="L3504" s="41"/>
      <c r="M3504" s="39"/>
      <c r="N3504" s="39"/>
      <c r="O3504" s="39"/>
      <c r="P3504" s="57" t="str">
        <f t="shared" si="713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10"/>
        <v/>
      </c>
      <c r="Z3504" s="26" t="str">
        <f t="shared" si="708"/>
        <v/>
      </c>
      <c r="AA3504" s="39"/>
      <c r="AB3504" s="35" t="str">
        <f t="shared" si="709"/>
        <v/>
      </c>
      <c r="AC3504" s="42" t="str">
        <f t="shared" si="714"/>
        <v/>
      </c>
      <c r="AD3504" s="38"/>
      <c r="AE3504" s="43" t="str">
        <f t="shared" si="715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716"/>
        <v>0</v>
      </c>
      <c r="AJ3504" s="44">
        <f t="shared" si="717"/>
        <v>0</v>
      </c>
      <c r="AK3504" s="45" t="str">
        <f t="shared" si="718"/>
        <v/>
      </c>
      <c r="AL3504" s="41"/>
      <c r="AM3504" s="41"/>
      <c r="AN3504" s="41"/>
      <c r="AO3504" s="41"/>
      <c r="AP3504" s="45" t="str">
        <f t="shared" si="719"/>
        <v/>
      </c>
      <c r="AQ3504" s="45" t="str">
        <f t="shared" si="720"/>
        <v/>
      </c>
    </row>
    <row r="3505" spans="1:43" s="15" customFormat="1">
      <c r="A3505" s="39"/>
      <c r="B3505" s="40"/>
      <c r="C3505" s="40"/>
      <c r="D3505" s="57" t="str">
        <f t="shared" si="711"/>
        <v/>
      </c>
      <c r="E3505" s="39"/>
      <c r="F3505" s="40"/>
      <c r="G3505" s="40"/>
      <c r="H3505" s="46"/>
      <c r="I3505" s="57" t="str">
        <f t="shared" si="712"/>
        <v/>
      </c>
      <c r="J3505" s="46"/>
      <c r="K3505" s="46"/>
      <c r="L3505" s="41"/>
      <c r="M3505" s="39"/>
      <c r="N3505" s="39"/>
      <c r="O3505" s="39"/>
      <c r="P3505" s="57" t="str">
        <f t="shared" si="713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10"/>
        <v/>
      </c>
      <c r="Z3505" s="26" t="str">
        <f t="shared" si="708"/>
        <v/>
      </c>
      <c r="AA3505" s="39"/>
      <c r="AB3505" s="35" t="str">
        <f t="shared" si="709"/>
        <v/>
      </c>
      <c r="AC3505" s="42" t="str">
        <f t="shared" si="714"/>
        <v/>
      </c>
      <c r="AD3505" s="38"/>
      <c r="AE3505" s="43" t="str">
        <f t="shared" si="715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716"/>
        <v>0</v>
      </c>
      <c r="AJ3505" s="44">
        <f t="shared" si="717"/>
        <v>0</v>
      </c>
      <c r="AK3505" s="45" t="str">
        <f t="shared" si="718"/>
        <v/>
      </c>
      <c r="AL3505" s="41"/>
      <c r="AM3505" s="41"/>
      <c r="AN3505" s="41"/>
      <c r="AO3505" s="41"/>
      <c r="AP3505" s="45" t="str">
        <f t="shared" si="719"/>
        <v/>
      </c>
      <c r="AQ3505" s="45" t="str">
        <f t="shared" si="720"/>
        <v/>
      </c>
    </row>
    <row r="3506" spans="1:43" s="15" customFormat="1">
      <c r="A3506" s="39"/>
      <c r="B3506" s="40"/>
      <c r="C3506" s="40"/>
      <c r="D3506" s="57" t="str">
        <f t="shared" si="711"/>
        <v/>
      </c>
      <c r="E3506" s="39"/>
      <c r="F3506" s="40"/>
      <c r="G3506" s="40"/>
      <c r="H3506" s="46"/>
      <c r="I3506" s="57" t="str">
        <f t="shared" si="712"/>
        <v/>
      </c>
      <c r="J3506" s="46"/>
      <c r="K3506" s="46"/>
      <c r="L3506" s="41"/>
      <c r="M3506" s="39"/>
      <c r="N3506" s="39"/>
      <c r="O3506" s="39"/>
      <c r="P3506" s="57" t="str">
        <f t="shared" si="713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10"/>
        <v/>
      </c>
      <c r="Z3506" s="26" t="str">
        <f t="shared" si="708"/>
        <v/>
      </c>
      <c r="AA3506" s="39"/>
      <c r="AB3506" s="35" t="str">
        <f t="shared" si="709"/>
        <v/>
      </c>
      <c r="AC3506" s="42" t="str">
        <f t="shared" si="714"/>
        <v/>
      </c>
      <c r="AD3506" s="38"/>
      <c r="AE3506" s="43" t="str">
        <f t="shared" si="715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716"/>
        <v>0</v>
      </c>
      <c r="AJ3506" s="44">
        <f t="shared" si="717"/>
        <v>0</v>
      </c>
      <c r="AK3506" s="45" t="str">
        <f t="shared" si="718"/>
        <v/>
      </c>
      <c r="AL3506" s="41"/>
      <c r="AM3506" s="41"/>
      <c r="AN3506" s="41"/>
      <c r="AO3506" s="41"/>
      <c r="AP3506" s="45" t="str">
        <f t="shared" si="719"/>
        <v/>
      </c>
      <c r="AQ3506" s="45" t="str">
        <f t="shared" si="720"/>
        <v/>
      </c>
    </row>
    <row r="3507" spans="1:43" s="15" customFormat="1">
      <c r="A3507" s="39"/>
      <c r="B3507" s="40"/>
      <c r="C3507" s="40"/>
      <c r="D3507" s="57" t="str">
        <f t="shared" si="711"/>
        <v/>
      </c>
      <c r="E3507" s="39"/>
      <c r="F3507" s="40"/>
      <c r="G3507" s="40"/>
      <c r="H3507" s="46"/>
      <c r="I3507" s="57" t="str">
        <f t="shared" si="712"/>
        <v/>
      </c>
      <c r="J3507" s="46"/>
      <c r="K3507" s="46"/>
      <c r="L3507" s="41"/>
      <c r="M3507" s="39"/>
      <c r="N3507" s="39"/>
      <c r="O3507" s="39"/>
      <c r="P3507" s="57" t="str">
        <f t="shared" si="713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10"/>
        <v/>
      </c>
      <c r="Z3507" s="26" t="str">
        <f t="shared" si="708"/>
        <v/>
      </c>
      <c r="AA3507" s="39"/>
      <c r="AB3507" s="35" t="str">
        <f t="shared" si="709"/>
        <v/>
      </c>
      <c r="AC3507" s="42" t="str">
        <f t="shared" si="714"/>
        <v/>
      </c>
      <c r="AD3507" s="38"/>
      <c r="AE3507" s="43" t="str">
        <f t="shared" si="715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716"/>
        <v>0</v>
      </c>
      <c r="AJ3507" s="44">
        <f t="shared" si="717"/>
        <v>0</v>
      </c>
      <c r="AK3507" s="45" t="str">
        <f t="shared" si="718"/>
        <v/>
      </c>
      <c r="AL3507" s="41"/>
      <c r="AM3507" s="41"/>
      <c r="AN3507" s="41"/>
      <c r="AO3507" s="41"/>
      <c r="AP3507" s="45" t="str">
        <f t="shared" si="719"/>
        <v/>
      </c>
      <c r="AQ3507" s="45" t="str">
        <f t="shared" si="720"/>
        <v/>
      </c>
    </row>
    <row r="3508" spans="1:43" s="15" customFormat="1">
      <c r="A3508" s="39"/>
      <c r="B3508" s="40"/>
      <c r="C3508" s="40"/>
      <c r="D3508" s="57" t="str">
        <f t="shared" si="711"/>
        <v/>
      </c>
      <c r="E3508" s="39"/>
      <c r="F3508" s="40"/>
      <c r="G3508" s="40"/>
      <c r="H3508" s="46"/>
      <c r="I3508" s="57" t="str">
        <f t="shared" si="712"/>
        <v/>
      </c>
      <c r="J3508" s="46"/>
      <c r="K3508" s="46"/>
      <c r="L3508" s="41"/>
      <c r="M3508" s="39"/>
      <c r="N3508" s="39"/>
      <c r="O3508" s="39"/>
      <c r="P3508" s="57" t="str">
        <f t="shared" si="713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10"/>
        <v/>
      </c>
      <c r="Z3508" s="26" t="str">
        <f t="shared" si="708"/>
        <v/>
      </c>
      <c r="AA3508" s="39"/>
      <c r="AB3508" s="35" t="str">
        <f t="shared" si="709"/>
        <v/>
      </c>
      <c r="AC3508" s="42" t="str">
        <f t="shared" si="714"/>
        <v/>
      </c>
      <c r="AD3508" s="38"/>
      <c r="AE3508" s="43" t="str">
        <f t="shared" si="715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716"/>
        <v>0</v>
      </c>
      <c r="AJ3508" s="44">
        <f t="shared" si="717"/>
        <v>0</v>
      </c>
      <c r="AK3508" s="45" t="str">
        <f t="shared" si="718"/>
        <v/>
      </c>
      <c r="AL3508" s="41"/>
      <c r="AM3508" s="41"/>
      <c r="AN3508" s="41"/>
      <c r="AO3508" s="41"/>
      <c r="AP3508" s="45" t="str">
        <f t="shared" si="719"/>
        <v/>
      </c>
      <c r="AQ3508" s="45" t="str">
        <f t="shared" si="720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4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19"/>
        <v/>
      </c>
      <c r="AQ3509" s="45" t="str">
        <f t="shared" si="720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4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19"/>
        <v/>
      </c>
      <c r="AQ3510" s="45" t="str">
        <f t="shared" si="720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4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 t="shared" si="719"/>
        <v/>
      </c>
      <c r="AQ3511" s="152" t="str">
        <f t="shared" si="720"/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4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 t="shared" si="719"/>
        <v/>
      </c>
      <c r="AQ3512" s="152" t="str">
        <f t="shared" si="720"/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4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 t="shared" si="719"/>
        <v/>
      </c>
      <c r="AQ3513" s="151" t="str">
        <f t="shared" si="720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zoomScale="67" zoomScaleNormal="67" workbookViewId="0">
      <selection activeCell="Y9" sqref="Y9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25" style="25" bestFit="1" customWidth="1"/>
    <col min="21" max="21" width="12.69921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3274</v>
      </c>
      <c r="B1" s="155"/>
      <c r="C1" s="116"/>
      <c r="D1" s="117"/>
      <c r="E1" s="118"/>
      <c r="F1" s="78" t="s">
        <v>3071</v>
      </c>
      <c r="G1" s="79" t="s">
        <v>3072</v>
      </c>
      <c r="H1" s="65" t="s">
        <v>3073</v>
      </c>
      <c r="I1" s="66" t="s">
        <v>3073</v>
      </c>
      <c r="J1" s="67" t="s">
        <v>3073</v>
      </c>
      <c r="K1" s="62" t="s">
        <v>3074</v>
      </c>
      <c r="L1" s="80" t="s">
        <v>3075</v>
      </c>
      <c r="M1" s="81"/>
      <c r="N1" s="77"/>
      <c r="O1" s="77"/>
      <c r="P1" s="195" t="s">
        <v>3076</v>
      </c>
      <c r="Q1" s="108" t="s">
        <v>3077</v>
      </c>
      <c r="R1" s="87" t="s">
        <v>3078</v>
      </c>
      <c r="S1" s="107" t="s">
        <v>3079</v>
      </c>
      <c r="T1" s="97"/>
      <c r="U1" s="98"/>
    </row>
    <row r="2" spans="1:34" ht="16.2" thickBot="1">
      <c r="A2" s="154" t="s">
        <v>3035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5.6099999999999997E-2</v>
      </c>
      <c r="L2" s="138">
        <v>1.0920000000000001</v>
      </c>
      <c r="M2" s="82"/>
      <c r="N2" s="83"/>
      <c r="O2" s="83"/>
      <c r="P2" s="196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3275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5.6099999999999997E-2</v>
      </c>
      <c r="L3" s="138">
        <v>1.0920000000000001</v>
      </c>
      <c r="M3" s="82"/>
      <c r="N3" s="83"/>
      <c r="O3" s="83"/>
      <c r="P3" s="197" t="s">
        <v>3080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3275</v>
      </c>
      <c r="B4" s="155"/>
      <c r="C4" s="119"/>
      <c r="D4" s="112"/>
      <c r="E4" s="120"/>
      <c r="F4" s="63">
        <v>2024</v>
      </c>
      <c r="G4" s="63">
        <v>3</v>
      </c>
      <c r="H4" s="68" t="str">
        <f t="shared" si="0"/>
        <v>20243</v>
      </c>
      <c r="I4" s="68" t="str">
        <f t="shared" si="1"/>
        <v>20243JPY</v>
      </c>
      <c r="J4" s="68" t="str">
        <f t="shared" si="2"/>
        <v>20243RMB</v>
      </c>
      <c r="K4" s="63">
        <v>5.6099999999999997E-2</v>
      </c>
      <c r="L4" s="138">
        <v>1.0920000000000001</v>
      </c>
      <c r="M4" s="82"/>
      <c r="N4" s="83"/>
      <c r="O4" s="83"/>
      <c r="P4" s="197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3186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197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3186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3187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3276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3190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3258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07" t="s">
        <v>3098</v>
      </c>
      <c r="Q10" s="208"/>
      <c r="R10" s="208"/>
      <c r="S10" s="208"/>
      <c r="T10" s="208"/>
      <c r="U10" s="208"/>
      <c r="V10" s="208"/>
      <c r="AA10" s="189" t="s">
        <v>3097</v>
      </c>
      <c r="AB10" s="190"/>
      <c r="AC10" s="190"/>
      <c r="AD10" s="190"/>
      <c r="AE10" s="190"/>
      <c r="AF10" s="190"/>
      <c r="AG10" s="190"/>
      <c r="AH10" s="191"/>
    </row>
    <row r="11" spans="1:34" ht="16.2" thickBot="1">
      <c r="A11" s="154" t="s">
        <v>3092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09"/>
      <c r="Q11" s="210"/>
      <c r="R11" s="210"/>
      <c r="S11" s="210"/>
      <c r="T11" s="210"/>
      <c r="U11" s="210"/>
      <c r="V11" s="210"/>
      <c r="AA11" s="192"/>
      <c r="AB11" s="193"/>
      <c r="AC11" s="193"/>
      <c r="AD11" s="193"/>
      <c r="AE11" s="193"/>
      <c r="AF11" s="193"/>
      <c r="AG11" s="193"/>
      <c r="AH11" s="194"/>
    </row>
    <row r="12" spans="1:34" ht="16.2" thickBot="1">
      <c r="A12" s="154" t="s">
        <v>3092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3081</v>
      </c>
      <c r="Q12" s="127" t="s">
        <v>3071</v>
      </c>
      <c r="R12" s="128" t="s">
        <v>3072</v>
      </c>
      <c r="S12" s="129" t="s">
        <v>3082</v>
      </c>
      <c r="T12" s="130" t="s">
        <v>3083</v>
      </c>
      <c r="U12" s="132" t="s">
        <v>3084</v>
      </c>
      <c r="V12" s="121" t="s">
        <v>3085</v>
      </c>
      <c r="AA12" s="126" t="s">
        <v>3081</v>
      </c>
      <c r="AB12" s="127" t="s">
        <v>3071</v>
      </c>
      <c r="AC12" s="128" t="s">
        <v>3072</v>
      </c>
      <c r="AD12" s="129" t="s">
        <v>3099</v>
      </c>
      <c r="AE12" s="130" t="s">
        <v>37</v>
      </c>
      <c r="AF12" s="131" t="s">
        <v>39</v>
      </c>
      <c r="AG12" s="132" t="s">
        <v>38</v>
      </c>
      <c r="AH12" s="121" t="s">
        <v>3085</v>
      </c>
    </row>
    <row r="13" spans="1:34" ht="16.2" thickBot="1">
      <c r="A13" s="154" t="s">
        <v>3264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19475361.976991154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19475361.976991154</v>
      </c>
      <c r="AA13" s="64" t="s">
        <v>42</v>
      </c>
      <c r="AB13" s="64">
        <v>2024</v>
      </c>
      <c r="AC13" s="64">
        <v>1</v>
      </c>
      <c r="AD13" s="122">
        <f>IF(AC13="","",SUMIFS(raw_sheet!AB:AB,raw_sheet!A:A,list!AA13,raw_sheet!B:B,list!AB13,raw_sheet!C:C,list!AC13,raw_sheet!S:S,list!$AD$12))</f>
        <v>11098866.796460178</v>
      </c>
      <c r="AE13" s="122">
        <f>IF(AC13="","",SUMIFS(raw_sheet!AB:AB,raw_sheet!A:A,list!AA13,raw_sheet!B:B,list!AB13,raw_sheet!C:C,list!AC13,raw_sheet!S:S,list!$AE$12))</f>
        <v>1014690.2654867258</v>
      </c>
      <c r="AF13" s="122">
        <f>IF(AC13="","",SUMIFS(raw_sheet!AB:AB,raw_sheet!A:A,list!AA13,raw_sheet!B:B,list!AB13,raw_sheet!C:C,list!AC13,raw_sheet!S:S,list!$AF$12))</f>
        <v>447430.0884955753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12560987.150442477</v>
      </c>
    </row>
    <row r="14" spans="1:34" ht="16.2" thickBot="1">
      <c r="A14" s="154" t="s">
        <v>3259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71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202" t="s">
        <v>3086</v>
      </c>
      <c r="D19" s="203"/>
      <c r="E19" s="204"/>
      <c r="F19" s="72"/>
      <c r="M19" s="82"/>
      <c r="N19" s="83"/>
      <c r="O19" s="73"/>
      <c r="P19" s="200" t="s">
        <v>3106</v>
      </c>
      <c r="Q19" s="201"/>
      <c r="R19" s="201"/>
      <c r="S19" s="201"/>
      <c r="T19" s="201"/>
      <c r="U19" s="201"/>
      <c r="V19" s="201"/>
      <c r="W19" s="201"/>
      <c r="X19" s="201"/>
      <c r="Y19" s="201"/>
      <c r="AA19" s="198" t="s">
        <v>3107</v>
      </c>
      <c r="AB19" s="199"/>
      <c r="AC19" s="199"/>
      <c r="AD19" s="199"/>
      <c r="AE19" s="199"/>
      <c r="AF19" s="199"/>
      <c r="AG19" s="199"/>
      <c r="AH19" s="199"/>
      <c r="AI19" s="199"/>
      <c r="AJ19" s="199"/>
    </row>
    <row r="20" spans="1:36" ht="16.2" thickBot="1">
      <c r="A20" s="70"/>
      <c r="B20" s="88"/>
      <c r="C20" s="202" t="s">
        <v>3087</v>
      </c>
      <c r="D20" s="203"/>
      <c r="E20" s="63" t="s">
        <v>42</v>
      </c>
      <c r="M20" s="82"/>
      <c r="N20" s="83"/>
      <c r="O20" s="73"/>
      <c r="P20" s="135" t="s">
        <v>3196</v>
      </c>
      <c r="Q20" s="135" t="s">
        <v>3195</v>
      </c>
      <c r="R20" s="135" t="s">
        <v>9</v>
      </c>
      <c r="S20" s="135" t="s">
        <v>3</v>
      </c>
      <c r="T20" s="135" t="s">
        <v>3109</v>
      </c>
      <c r="U20" s="135" t="s">
        <v>5</v>
      </c>
      <c r="V20" s="135" t="s">
        <v>6</v>
      </c>
      <c r="W20" s="135" t="s">
        <v>3197</v>
      </c>
      <c r="X20" s="135" t="s">
        <v>3194</v>
      </c>
      <c r="Y20" s="135" t="s">
        <v>3108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3109</v>
      </c>
      <c r="AF20" s="135" t="s">
        <v>5</v>
      </c>
      <c r="AG20" s="135" t="s">
        <v>6</v>
      </c>
      <c r="AH20" s="135" t="s">
        <v>3197</v>
      </c>
      <c r="AI20" s="135" t="s">
        <v>3194</v>
      </c>
      <c r="AJ20" s="135" t="s">
        <v>3108</v>
      </c>
    </row>
    <row r="21" spans="1:36" ht="16.2" thickBot="1">
      <c r="A21" s="70"/>
      <c r="B21" s="88"/>
      <c r="C21" s="202" t="s">
        <v>3088</v>
      </c>
      <c r="D21" s="203"/>
      <c r="E21" s="63">
        <v>2024</v>
      </c>
      <c r="M21" s="82"/>
      <c r="N21" s="83"/>
      <c r="O21" s="73"/>
      <c r="P21" s="23" cm="1">
        <f t="array" ref="P21:Y54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452400</v>
      </c>
      <c r="AA21" s="23" cm="1">
        <f t="array" ref="AA21:AJ43">_xlfn.CHOOSECOLS(_xlfn._xlws.FILTER(raw_sheet!A:AY,(raw_sheet!B:B=list!AB13)*(raw_sheet!A:A=list!AA13)*(raw_sheet!C:C=list!AC13),""),2,3,19,10,11,12,14,23,27,28)</f>
        <v>2024</v>
      </c>
      <c r="AB21" s="16">
        <v>1</v>
      </c>
      <c r="AC21" s="16" t="str">
        <v>SOUTH</v>
      </c>
      <c r="AD21" s="16" t="str">
        <v>C49SZX20240002SX</v>
      </c>
      <c r="AE21" s="16" t="str">
        <v>悦之彩</v>
      </c>
      <c r="AF21" s="16" t="str">
        <v>YSM10</v>
      </c>
      <c r="AG21" s="16">
        <v>1</v>
      </c>
      <c r="AH21" s="137" t="str">
        <v>JPY</v>
      </c>
      <c r="AI21" s="16">
        <v>5.6099999999999997E-2</v>
      </c>
      <c r="AJ21" s="134">
        <v>387090</v>
      </c>
    </row>
    <row r="22" spans="1:36" ht="16.2" thickBot="1">
      <c r="A22" s="70"/>
      <c r="B22" s="74"/>
      <c r="C22" s="205" t="s">
        <v>3089</v>
      </c>
      <c r="D22" s="206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452400</v>
      </c>
      <c r="AA22" s="16">
        <v>2024</v>
      </c>
      <c r="AB22" s="16">
        <v>1</v>
      </c>
      <c r="AC22" s="16" t="str">
        <v>SOUTH</v>
      </c>
      <c r="AD22" s="16" t="str">
        <v>C49SZX20240002SX</v>
      </c>
      <c r="AE22" s="16" t="str">
        <v>悦之彩</v>
      </c>
      <c r="AF22" s="16" t="str">
        <v>YSM10</v>
      </c>
      <c r="AG22" s="16">
        <v>1</v>
      </c>
      <c r="AH22" s="137" t="str">
        <v>JPY</v>
      </c>
      <c r="AI22" s="16">
        <v>5.6099999999999997E-2</v>
      </c>
      <c r="AJ22" s="134">
        <v>387090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EAST</v>
      </c>
      <c r="S23" s="16" t="str">
        <v>C49SHA20230726/HZY</v>
      </c>
      <c r="T23" s="16" t="str">
        <v>浙江科至</v>
      </c>
      <c r="U23" s="16" t="str">
        <v>YSM20R</v>
      </c>
      <c r="V23" s="16">
        <v>2</v>
      </c>
      <c r="W23" s="137" t="str">
        <v>RMB</v>
      </c>
      <c r="X23" s="160">
        <v>1.0920000000000001</v>
      </c>
      <c r="Y23" s="134">
        <v>1356302.654867257</v>
      </c>
      <c r="AA23" s="16">
        <v>2024</v>
      </c>
      <c r="AB23" s="16">
        <v>1</v>
      </c>
      <c r="AC23" s="16" t="str">
        <v>SOUTH</v>
      </c>
      <c r="AD23" s="16" t="str">
        <v>C49SZX20240005EC</v>
      </c>
      <c r="AE23" s="16" t="str">
        <v>诺亚兴</v>
      </c>
      <c r="AF23" s="16" t="str">
        <v>YSM20R</v>
      </c>
      <c r="AG23" s="16">
        <v>1</v>
      </c>
      <c r="AH23" s="137" t="str">
        <v>JPY</v>
      </c>
      <c r="AI23" s="16">
        <v>5.6099999999999997E-2</v>
      </c>
      <c r="AJ23" s="134">
        <v>673200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EAST</v>
      </c>
      <c r="S24" s="16" t="str">
        <v>C49SHA20230726/HZY</v>
      </c>
      <c r="T24" s="16" t="str">
        <v>浙江科至</v>
      </c>
      <c r="U24" s="16" t="str">
        <v>YSM10</v>
      </c>
      <c r="V24" s="16">
        <v>2</v>
      </c>
      <c r="W24" s="137" t="str">
        <v>RMB</v>
      </c>
      <c r="X24" s="160">
        <v>1.0920000000000001</v>
      </c>
      <c r="Y24" s="134">
        <v>852339.82300884975</v>
      </c>
      <c r="AA24" s="16">
        <v>2024</v>
      </c>
      <c r="AB24" s="16">
        <v>1</v>
      </c>
      <c r="AC24" s="16" t="str">
        <v>SOUTH</v>
      </c>
      <c r="AD24" s="16" t="str">
        <v>C49SZX20240001JY</v>
      </c>
      <c r="AE24" s="16" t="str">
        <v>豫龙辉</v>
      </c>
      <c r="AF24" s="16" t="str">
        <v>YSM20R</v>
      </c>
      <c r="AG24" s="16">
        <v>1</v>
      </c>
      <c r="AH24" s="137" t="str">
        <v>JPY</v>
      </c>
      <c r="AI24" s="16">
        <v>5.6099999999999997E-2</v>
      </c>
      <c r="AJ24" s="134">
        <v>710226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C49SZX20230111SX</v>
      </c>
      <c r="T25" s="16" t="str">
        <v>兴开泰（end user::兴连）</v>
      </c>
      <c r="U25" s="16" t="str">
        <v>YSM20R</v>
      </c>
      <c r="V25" s="16">
        <v>1</v>
      </c>
      <c r="W25" s="137" t="str">
        <v>JPY</v>
      </c>
      <c r="X25" s="160">
        <v>5.6099999999999997E-2</v>
      </c>
      <c r="Y25" s="134">
        <v>729300</v>
      </c>
      <c r="AA25" s="16">
        <v>2024</v>
      </c>
      <c r="AB25" s="16">
        <v>1</v>
      </c>
      <c r="AC25" s="16" t="str">
        <v>EAST</v>
      </c>
      <c r="AD25" s="16" t="str">
        <v>C49SHA20240108/HZY</v>
      </c>
      <c r="AE25" s="16" t="str">
        <v>浙江德茵</v>
      </c>
      <c r="AF25" s="16" t="str">
        <v>YSM10</v>
      </c>
      <c r="AG25" s="16">
        <v>1</v>
      </c>
      <c r="AH25" s="137" t="str">
        <v>RMB</v>
      </c>
      <c r="AI25" s="16">
        <v>1.0920000000000001</v>
      </c>
      <c r="AJ25" s="134">
        <v>507345.13274336292</v>
      </c>
    </row>
    <row r="26" spans="1:36">
      <c r="A26" s="70"/>
      <c r="B26" s="74"/>
      <c r="P26" s="16">
        <v>2024</v>
      </c>
      <c r="Q26" s="16">
        <v>1</v>
      </c>
      <c r="R26" s="16" t="str">
        <v>SOUTH</v>
      </c>
      <c r="S26" s="16" t="str">
        <v>C49SZX20230111SX</v>
      </c>
      <c r="T26" s="16" t="str">
        <v>兴开泰（end user::兴连）</v>
      </c>
      <c r="U26" s="16" t="str">
        <v>YSM20R</v>
      </c>
      <c r="V26" s="16">
        <v>1</v>
      </c>
      <c r="W26" s="137" t="str">
        <v>JPY</v>
      </c>
      <c r="X26" s="160">
        <v>5.6099999999999997E-2</v>
      </c>
      <c r="Y26" s="134">
        <v>729300</v>
      </c>
      <c r="AA26" s="16">
        <v>2024</v>
      </c>
      <c r="AB26" s="16">
        <v>1</v>
      </c>
      <c r="AC26" s="16" t="str">
        <v>EAST</v>
      </c>
      <c r="AD26" s="16" t="str">
        <v>C49SHA20240108/HZY</v>
      </c>
      <c r="AE26" s="16" t="str">
        <v>浙江德茵</v>
      </c>
      <c r="AF26" s="16" t="str">
        <v>YSM10</v>
      </c>
      <c r="AG26" s="16">
        <v>1</v>
      </c>
      <c r="AH26" s="137" t="str">
        <v>RMB</v>
      </c>
      <c r="AI26" s="16">
        <v>1.0920000000000001</v>
      </c>
      <c r="AJ26" s="134">
        <v>507345.13274336292</v>
      </c>
    </row>
    <row r="27" spans="1:36">
      <c r="A27" s="70"/>
      <c r="B27" s="74"/>
      <c r="P27" s="16">
        <v>2024</v>
      </c>
      <c r="Q27" s="16">
        <v>1</v>
      </c>
      <c r="R27" s="16" t="str">
        <v>SOUTH</v>
      </c>
      <c r="S27" s="16" t="str">
        <v>C49SZX20230111SX</v>
      </c>
      <c r="T27" s="16" t="str">
        <v>兴开泰（end user::兴连）</v>
      </c>
      <c r="U27" s="16" t="str">
        <v>YSM20R</v>
      </c>
      <c r="V27" s="16">
        <v>1</v>
      </c>
      <c r="W27" s="137" t="str">
        <v>JPY</v>
      </c>
      <c r="X27" s="160">
        <v>5.6099999999999997E-2</v>
      </c>
      <c r="Y27" s="134">
        <v>729300</v>
      </c>
      <c r="AA27" s="16">
        <v>2024</v>
      </c>
      <c r="AB27" s="16">
        <v>1</v>
      </c>
      <c r="AC27" s="16" t="str">
        <v>SOUTH</v>
      </c>
      <c r="AD27" s="16" t="str">
        <v>C49SZX20240006SQ</v>
      </c>
      <c r="AE27" s="16" t="str">
        <v>中孟</v>
      </c>
      <c r="AF27" s="16" t="str">
        <v>YSM10</v>
      </c>
      <c r="AG27" s="16">
        <v>1</v>
      </c>
      <c r="AH27" s="137" t="str">
        <v>RMB</v>
      </c>
      <c r="AI27" s="16">
        <v>1.0920000000000001</v>
      </c>
      <c r="AJ27" s="134">
        <v>628141.5929203541</v>
      </c>
    </row>
    <row r="28" spans="1:36">
      <c r="A28" s="70"/>
      <c r="B28" s="74"/>
      <c r="P28" s="16">
        <v>2024</v>
      </c>
      <c r="Q28" s="16">
        <v>1</v>
      </c>
      <c r="R28" s="16" t="str">
        <v>SOUTH</v>
      </c>
      <c r="S28" s="16" t="str">
        <v>C49SZX20230111SX</v>
      </c>
      <c r="T28" s="16" t="str">
        <v>兴开泰（end user::兴连）</v>
      </c>
      <c r="U28" s="16" t="str">
        <v>YSM20R</v>
      </c>
      <c r="V28" s="16">
        <v>1</v>
      </c>
      <c r="W28" s="137" t="str">
        <v>JPY</v>
      </c>
      <c r="X28" s="160">
        <v>5.6099999999999997E-2</v>
      </c>
      <c r="Y28" s="134">
        <v>729300</v>
      </c>
      <c r="AA28" s="16">
        <v>2024</v>
      </c>
      <c r="AB28" s="16">
        <v>1</v>
      </c>
      <c r="AC28" s="16" t="str">
        <v>SOUTH</v>
      </c>
      <c r="AD28" s="16" t="str">
        <v>C49SZX20240007MZ</v>
      </c>
      <c r="AE28" s="16" t="str">
        <v>飞霖</v>
      </c>
      <c r="AF28" s="16" t="str">
        <v>YSM20R</v>
      </c>
      <c r="AG28" s="16">
        <v>1</v>
      </c>
      <c r="AH28" s="137" t="str">
        <v>RMB</v>
      </c>
      <c r="AI28" s="16">
        <v>1.0920000000000001</v>
      </c>
      <c r="AJ28" s="134">
        <v>744106.19469026558</v>
      </c>
    </row>
    <row r="29" spans="1:36">
      <c r="A29" s="70"/>
      <c r="B29" s="74"/>
      <c r="P29" s="16">
        <v>2024</v>
      </c>
      <c r="Q29" s="16">
        <v>1</v>
      </c>
      <c r="R29" s="16" t="str">
        <v>SOUTH</v>
      </c>
      <c r="S29" s="16" t="str">
        <v>C49SZX20230111SX</v>
      </c>
      <c r="T29" s="16" t="str">
        <v>兴开泰（end user::兴连）</v>
      </c>
      <c r="U29" s="16" t="str">
        <v>YSM10</v>
      </c>
      <c r="V29" s="16">
        <v>1</v>
      </c>
      <c r="W29" s="137" t="str">
        <v>JPY</v>
      </c>
      <c r="X29" s="160">
        <v>5.6099999999999997E-2</v>
      </c>
      <c r="Y29" s="134">
        <v>476850</v>
      </c>
      <c r="AA29" s="16">
        <v>2024</v>
      </c>
      <c r="AB29" s="16">
        <v>1</v>
      </c>
      <c r="AC29" s="16" t="str">
        <v>SOUTH</v>
      </c>
      <c r="AD29" s="16" t="str">
        <v>C49SZX20240007MZ</v>
      </c>
      <c r="AE29" s="16" t="str">
        <v>飞霖</v>
      </c>
      <c r="AF29" s="16" t="str">
        <v>YSM10</v>
      </c>
      <c r="AG29" s="16">
        <v>1</v>
      </c>
      <c r="AH29" s="137" t="str">
        <v>RMB</v>
      </c>
      <c r="AI29" s="16">
        <v>1.0920000000000001</v>
      </c>
      <c r="AJ29" s="134">
        <v>579823.00884955761</v>
      </c>
    </row>
    <row r="30" spans="1:36">
      <c r="A30" s="70"/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C49SZX20230111SX</v>
      </c>
      <c r="T30" s="16" t="str">
        <v>兴开泰（end user::兴连）</v>
      </c>
      <c r="U30" s="16" t="str">
        <v>YSM10</v>
      </c>
      <c r="V30" s="16">
        <v>1</v>
      </c>
      <c r="W30" s="137" t="str">
        <v>JPY</v>
      </c>
      <c r="X30" s="160">
        <v>5.6099999999999997E-2</v>
      </c>
      <c r="Y30" s="134">
        <v>476850</v>
      </c>
      <c r="AA30" s="16">
        <v>2024</v>
      </c>
      <c r="AB30" s="16">
        <v>1</v>
      </c>
      <c r="AC30" s="16" t="str">
        <v>SOUTH</v>
      </c>
      <c r="AD30" s="16" t="str">
        <v>C49SZX20240008JL/4600004037</v>
      </c>
      <c r="AE30" s="16" t="str">
        <v>高伟</v>
      </c>
      <c r="AF30" s="16" t="str">
        <v>YSM10</v>
      </c>
      <c r="AG30" s="16">
        <v>1</v>
      </c>
      <c r="AH30" s="137" t="str">
        <v>USD</v>
      </c>
      <c r="AI30" s="16">
        <v>7.8</v>
      </c>
      <c r="AJ30" s="134">
        <v>468000</v>
      </c>
    </row>
    <row r="31" spans="1:36">
      <c r="A31" s="70"/>
      <c r="B31" s="74"/>
      <c r="P31" s="16">
        <v>2024</v>
      </c>
      <c r="Q31" s="16">
        <v>1</v>
      </c>
      <c r="R31" s="16" t="str">
        <v>SOUTH</v>
      </c>
      <c r="S31" s="16" t="str">
        <v>C49SZX20230111SX</v>
      </c>
      <c r="T31" s="16" t="str">
        <v>兴开泰（end user::兴连）</v>
      </c>
      <c r="U31" s="16" t="str">
        <v>YSM10</v>
      </c>
      <c r="V31" s="16">
        <v>1</v>
      </c>
      <c r="W31" s="137" t="str">
        <v>JPY</v>
      </c>
      <c r="X31" s="160">
        <v>5.6099999999999997E-2</v>
      </c>
      <c r="Y31" s="134">
        <v>476850</v>
      </c>
      <c r="AA31" s="16">
        <v>2024</v>
      </c>
      <c r="AB31" s="16">
        <v>1</v>
      </c>
      <c r="AC31" s="16" t="str">
        <v>SOUTH</v>
      </c>
      <c r="AD31" s="16" t="str">
        <v>C49SZX20240008JL/4600004037</v>
      </c>
      <c r="AE31" s="16" t="str">
        <v>高伟</v>
      </c>
      <c r="AF31" s="16" t="str">
        <v>YSM10</v>
      </c>
      <c r="AG31" s="16">
        <v>1</v>
      </c>
      <c r="AH31" s="137" t="str">
        <v>USD</v>
      </c>
      <c r="AI31" s="16">
        <v>7.8</v>
      </c>
      <c r="AJ31" s="134">
        <v>468000</v>
      </c>
    </row>
    <row r="32" spans="1:36">
      <c r="A32" s="70"/>
      <c r="B32" s="74"/>
      <c r="P32" s="16">
        <v>2024</v>
      </c>
      <c r="Q32" s="16">
        <v>1</v>
      </c>
      <c r="R32" s="16" t="str">
        <v>SOUTH</v>
      </c>
      <c r="S32" s="16" t="str">
        <v>C49SZX20230111SX</v>
      </c>
      <c r="T32" s="16" t="str">
        <v>兴开泰（end user::兴连）</v>
      </c>
      <c r="U32" s="16" t="str">
        <v>YSM10</v>
      </c>
      <c r="V32" s="16">
        <v>1</v>
      </c>
      <c r="W32" s="137" t="str">
        <v>JPY</v>
      </c>
      <c r="X32" s="160">
        <v>5.6099999999999997E-2</v>
      </c>
      <c r="Y32" s="134">
        <v>476850</v>
      </c>
      <c r="AA32" s="16">
        <v>2024</v>
      </c>
      <c r="AB32" s="16">
        <v>1</v>
      </c>
      <c r="AC32" s="16" t="str">
        <v>SOUTH</v>
      </c>
      <c r="AD32" s="16" t="str">
        <v>C49SZX20230009MZ</v>
      </c>
      <c r="AE32" s="16" t="str">
        <v>鸿楠</v>
      </c>
      <c r="AF32" s="16" t="str">
        <v>YSM20R</v>
      </c>
      <c r="AG32" s="16">
        <v>1</v>
      </c>
      <c r="AH32" s="137" t="str">
        <v>JPY</v>
      </c>
      <c r="AI32" s="16">
        <v>5.6099999999999997E-2</v>
      </c>
      <c r="AJ32" s="134">
        <v>715275</v>
      </c>
    </row>
    <row r="33" spans="1:36">
      <c r="A33" s="70"/>
      <c r="B33" s="74"/>
      <c r="P33" s="16">
        <v>2024</v>
      </c>
      <c r="Q33" s="16">
        <v>1</v>
      </c>
      <c r="R33" s="16" t="str">
        <v>SOUTH</v>
      </c>
      <c r="S33" s="16" t="str">
        <v>C49SZX20230111SX</v>
      </c>
      <c r="T33" s="16" t="str">
        <v>兴开泰（end user::兴连）</v>
      </c>
      <c r="U33" s="16" t="str">
        <v>YSM10</v>
      </c>
      <c r="V33" s="16">
        <v>1</v>
      </c>
      <c r="W33" s="137" t="str">
        <v>JPY</v>
      </c>
      <c r="X33" s="160">
        <v>5.6099999999999997E-2</v>
      </c>
      <c r="Y33" s="134">
        <v>476850</v>
      </c>
      <c r="AA33" s="16">
        <v>2024</v>
      </c>
      <c r="AB33" s="16">
        <v>1</v>
      </c>
      <c r="AC33" s="16" t="str">
        <v>SOUTH</v>
      </c>
      <c r="AD33" s="16" t="str">
        <v>C49SZX20230009MZ</v>
      </c>
      <c r="AE33" s="16" t="str">
        <v>鸿楠</v>
      </c>
      <c r="AF33" s="16" t="str">
        <v>YSM20R</v>
      </c>
      <c r="AG33" s="16">
        <v>1</v>
      </c>
      <c r="AH33" s="137" t="str">
        <v>JPY</v>
      </c>
      <c r="AI33" s="16">
        <v>5.6099999999999997E-2</v>
      </c>
      <c r="AJ33" s="134">
        <v>715275</v>
      </c>
    </row>
    <row r="34" spans="1:36">
      <c r="A34" s="70"/>
      <c r="B34" s="74"/>
      <c r="P34" s="16">
        <v>2024</v>
      </c>
      <c r="Q34" s="16">
        <v>1</v>
      </c>
      <c r="R34" s="16" t="str">
        <v>SOUTH</v>
      </c>
      <c r="S34" s="16" t="str">
        <v>C49SZX20230111SX</v>
      </c>
      <c r="T34" s="16" t="str">
        <v>兴开泰（end user::兴连）</v>
      </c>
      <c r="U34" s="16" t="str">
        <v>YSM10</v>
      </c>
      <c r="V34" s="16">
        <v>1</v>
      </c>
      <c r="W34" s="137" t="str">
        <v>JPY</v>
      </c>
      <c r="X34" s="160">
        <v>5.6099999999999997E-2</v>
      </c>
      <c r="Y34" s="134">
        <v>476850</v>
      </c>
      <c r="AA34" s="16">
        <v>2024</v>
      </c>
      <c r="AB34" s="16">
        <v>1</v>
      </c>
      <c r="AC34" s="16" t="str">
        <v>SOUTH</v>
      </c>
      <c r="AD34" s="16" t="str">
        <v>C49SZX20230009MZ</v>
      </c>
      <c r="AE34" s="16" t="str">
        <v>鸿楠</v>
      </c>
      <c r="AF34" s="16" t="str">
        <v>YSM10</v>
      </c>
      <c r="AG34" s="16">
        <v>1</v>
      </c>
      <c r="AH34" s="137" t="str">
        <v>JPY</v>
      </c>
      <c r="AI34" s="16">
        <v>5.6099999999999997E-2</v>
      </c>
      <c r="AJ34" s="134">
        <v>448800</v>
      </c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C49SZX20230111SX</v>
      </c>
      <c r="T35" s="16" t="str">
        <v>兴开泰（end user::兴连）</v>
      </c>
      <c r="U35" s="16" t="str">
        <v>YSM10</v>
      </c>
      <c r="V35" s="16">
        <v>1</v>
      </c>
      <c r="W35" s="137" t="str">
        <v>JPY</v>
      </c>
      <c r="X35" s="160">
        <v>5.6099999999999997E-2</v>
      </c>
      <c r="Y35" s="134">
        <v>476850</v>
      </c>
      <c r="AA35" s="16">
        <v>2024</v>
      </c>
      <c r="AB35" s="16">
        <v>1</v>
      </c>
      <c r="AC35" s="16" t="str">
        <v>SOUTH</v>
      </c>
      <c r="AD35" s="16" t="str">
        <v>C49SZX20230009MZ</v>
      </c>
      <c r="AE35" s="16" t="str">
        <v>鸿楠</v>
      </c>
      <c r="AF35" s="16" t="str">
        <v>YSM10</v>
      </c>
      <c r="AG35" s="16">
        <v>1</v>
      </c>
      <c r="AH35" s="137" t="str">
        <v>JPY</v>
      </c>
      <c r="AI35" s="16">
        <v>5.6099999999999997E-2</v>
      </c>
      <c r="AJ35" s="134">
        <v>448800</v>
      </c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C49SZX20230111SX</v>
      </c>
      <c r="T36" s="16" t="str">
        <v>兴开泰（end user::兴连）</v>
      </c>
      <c r="U36" s="16" t="str">
        <v>YSM10</v>
      </c>
      <c r="V36" s="16">
        <v>1</v>
      </c>
      <c r="W36" s="137" t="str">
        <v>JPY</v>
      </c>
      <c r="X36" s="160">
        <v>5.6099999999999997E-2</v>
      </c>
      <c r="Y36" s="134">
        <v>476850</v>
      </c>
      <c r="AA36" s="16">
        <v>2024</v>
      </c>
      <c r="AB36" s="16">
        <v>1</v>
      </c>
      <c r="AC36" s="16" t="str">
        <v>SOUTH</v>
      </c>
      <c r="AD36" s="16" t="str">
        <v>C49SZX20230009MZ</v>
      </c>
      <c r="AE36" s="16" t="str">
        <v>鸿楠</v>
      </c>
      <c r="AF36" s="16" t="str">
        <v>YSM10</v>
      </c>
      <c r="AG36" s="16">
        <v>1</v>
      </c>
      <c r="AH36" s="137" t="str">
        <v>JPY</v>
      </c>
      <c r="AI36" s="16">
        <v>5.6099999999999997E-2</v>
      </c>
      <c r="AJ36" s="134">
        <v>448800</v>
      </c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CG20231204009</v>
      </c>
      <c r="T37" s="25" t="str">
        <v>徕芬</v>
      </c>
      <c r="U37" s="25" t="str">
        <v>YSM20R</v>
      </c>
      <c r="V37" s="16">
        <v>1</v>
      </c>
      <c r="W37" s="134" t="str">
        <v>RMB</v>
      </c>
      <c r="X37" s="161">
        <v>1.0920000000000001</v>
      </c>
      <c r="Y37" s="134">
        <v>773097.34513274347</v>
      </c>
      <c r="AA37" s="16">
        <v>2024</v>
      </c>
      <c r="AB37" s="16">
        <v>1</v>
      </c>
      <c r="AC37" s="16" t="str">
        <v>SOUTH</v>
      </c>
      <c r="AD37" s="16" t="str">
        <v>C49SZX20230010MZ</v>
      </c>
      <c r="AE37" s="16" t="str">
        <v>鸿楠</v>
      </c>
      <c r="AF37" s="16" t="str">
        <v>YSM20R</v>
      </c>
      <c r="AG37" s="16">
        <v>1</v>
      </c>
      <c r="AH37" s="137" t="str">
        <v>JPY</v>
      </c>
      <c r="AI37" s="16">
        <v>5.6099999999999997E-2</v>
      </c>
      <c r="AJ37" s="134">
        <v>712470</v>
      </c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CG20231204009</v>
      </c>
      <c r="T38" s="16" t="str">
        <v>徕芬</v>
      </c>
      <c r="U38" s="25" t="str">
        <v>YSM20R</v>
      </c>
      <c r="V38" s="16">
        <v>1</v>
      </c>
      <c r="W38" s="134" t="str">
        <v>RMB</v>
      </c>
      <c r="X38" s="161">
        <v>1.0920000000000001</v>
      </c>
      <c r="Y38" s="134">
        <v>773097.34513274347</v>
      </c>
      <c r="AA38" s="16">
        <v>2024</v>
      </c>
      <c r="AB38" s="16">
        <v>1</v>
      </c>
      <c r="AC38" s="16" t="str">
        <v>SOUTH</v>
      </c>
      <c r="AD38" s="16" t="str">
        <v>C49SZX20230010MZ</v>
      </c>
      <c r="AE38" s="16" t="str">
        <v>鸿楠</v>
      </c>
      <c r="AF38" s="16" t="str">
        <v>YSM20R</v>
      </c>
      <c r="AG38" s="16">
        <v>1</v>
      </c>
      <c r="AH38" s="137" t="str">
        <v>JPY</v>
      </c>
      <c r="AI38" s="16">
        <v>5.6099999999999997E-2</v>
      </c>
      <c r="AJ38" s="134">
        <v>712470</v>
      </c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CG20231204009</v>
      </c>
      <c r="T39" s="25" t="str">
        <v>徕芬</v>
      </c>
      <c r="U39" s="25" t="str">
        <v>YSM10</v>
      </c>
      <c r="V39" s="16">
        <v>1</v>
      </c>
      <c r="W39" s="134" t="str">
        <v>RMB</v>
      </c>
      <c r="X39" s="161">
        <v>1.0920000000000001</v>
      </c>
      <c r="Y39" s="134">
        <v>536143.00884955761</v>
      </c>
      <c r="AA39" s="16">
        <v>2024</v>
      </c>
      <c r="AB39" s="16">
        <v>1</v>
      </c>
      <c r="AC39" s="16" t="str">
        <v>SOUTH</v>
      </c>
      <c r="AD39" s="16" t="str">
        <v>C49SZX20230010MZ</v>
      </c>
      <c r="AE39" s="16" t="str">
        <v>鸿楠</v>
      </c>
      <c r="AF39" s="16" t="str">
        <v>YSM10</v>
      </c>
      <c r="AG39" s="16">
        <v>1</v>
      </c>
      <c r="AH39" s="137" t="str">
        <v>JPY</v>
      </c>
      <c r="AI39" s="16">
        <v>5.6099999999999997E-2</v>
      </c>
      <c r="AJ39" s="134">
        <v>448800</v>
      </c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C49SZX20230142MZ</v>
      </c>
      <c r="T40" s="25" t="str">
        <v>朗格邦定</v>
      </c>
      <c r="U40" s="25" t="str">
        <v>YSM20R</v>
      </c>
      <c r="V40" s="16">
        <v>1</v>
      </c>
      <c r="W40" s="134" t="str">
        <v>JPY</v>
      </c>
      <c r="X40" s="161">
        <v>5.6099999999999997E-2</v>
      </c>
      <c r="Y40" s="134">
        <v>729300</v>
      </c>
      <c r="AA40" s="16">
        <v>2024</v>
      </c>
      <c r="AB40" s="16">
        <v>1</v>
      </c>
      <c r="AC40" s="16" t="str">
        <v>SOUTH</v>
      </c>
      <c r="AD40" s="16" t="str">
        <v>C49SZX20230010MZ</v>
      </c>
      <c r="AE40" s="16" t="str">
        <v>鸿楠</v>
      </c>
      <c r="AF40" s="16" t="str">
        <v>YSM10</v>
      </c>
      <c r="AG40" s="16">
        <v>1</v>
      </c>
      <c r="AH40" s="137" t="str">
        <v>JPY</v>
      </c>
      <c r="AI40" s="16">
        <v>5.6099999999999997E-2</v>
      </c>
      <c r="AJ40" s="134">
        <v>448800</v>
      </c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C49SZX20230142MZ</v>
      </c>
      <c r="T41" s="25" t="str">
        <v>朗格邦定</v>
      </c>
      <c r="U41" s="25" t="str">
        <v>YSM10</v>
      </c>
      <c r="V41" s="16">
        <v>1</v>
      </c>
      <c r="W41" s="134" t="str">
        <v>JPY</v>
      </c>
      <c r="X41" s="161">
        <v>5.6099999999999997E-2</v>
      </c>
      <c r="Y41" s="134">
        <v>420750</v>
      </c>
      <c r="AA41" s="16">
        <v>2024</v>
      </c>
      <c r="AB41" s="16">
        <v>1</v>
      </c>
      <c r="AC41" s="16" t="str">
        <v>SOUTH</v>
      </c>
      <c r="AD41" s="16" t="str">
        <v>C28SZX20240011MZ</v>
      </c>
      <c r="AE41" s="16" t="str">
        <v>鸿楠</v>
      </c>
      <c r="AF41" s="16" t="str">
        <v>YSi-V</v>
      </c>
      <c r="AG41" s="16">
        <v>1</v>
      </c>
      <c r="AH41" s="137" t="str">
        <v>JPY</v>
      </c>
      <c r="AI41" s="16">
        <v>5.6099999999999997E-2</v>
      </c>
      <c r="AJ41" s="134">
        <v>476850</v>
      </c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25" t="str">
        <v>盈通恒翼</v>
      </c>
      <c r="U42" s="25" t="str">
        <v>YSM10</v>
      </c>
      <c r="V42" s="16">
        <v>1</v>
      </c>
      <c r="W42" s="134" t="str">
        <v>JPY</v>
      </c>
      <c r="X42" s="161">
        <v>5.6099999999999997E-2</v>
      </c>
      <c r="Y42" s="134">
        <v>370260</v>
      </c>
      <c r="AA42" s="16">
        <v>2024</v>
      </c>
      <c r="AB42" s="16">
        <v>1</v>
      </c>
      <c r="AC42" s="16" t="str">
        <v>SOUTH</v>
      </c>
      <c r="AD42" s="16" t="str">
        <v>C28SZX20240012MZ</v>
      </c>
      <c r="AE42" s="16" t="str">
        <v>鸿楠</v>
      </c>
      <c r="AF42" s="16" t="str">
        <v>YSi-V</v>
      </c>
      <c r="AG42" s="16">
        <v>1</v>
      </c>
      <c r="AH42" s="137" t="str">
        <v>JPY</v>
      </c>
      <c r="AI42" s="16">
        <v>5.6099999999999997E-2</v>
      </c>
      <c r="AJ42" s="134">
        <v>476850</v>
      </c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C49SZX20230142SS</v>
      </c>
      <c r="T43" s="25" t="str">
        <v>盈通恒翼</v>
      </c>
      <c r="U43" s="25" t="str">
        <v>YSM10</v>
      </c>
      <c r="V43" s="16">
        <v>1</v>
      </c>
      <c r="W43" s="134" t="str">
        <v>JPY</v>
      </c>
      <c r="X43" s="161">
        <v>5.6099999999999997E-2</v>
      </c>
      <c r="Y43" s="134">
        <v>370260</v>
      </c>
      <c r="AA43" s="16">
        <v>2024</v>
      </c>
      <c r="AB43" s="16">
        <v>1</v>
      </c>
      <c r="AC43" s="16" t="str">
        <v>WEST</v>
      </c>
      <c r="AD43" s="16" t="str">
        <v>HZ-KD2024011501</v>
      </c>
      <c r="AE43" s="16" t="str">
        <v>河南皓泽</v>
      </c>
      <c r="AF43" s="16" t="str">
        <v>YSM10</v>
      </c>
      <c r="AG43" s="16">
        <v>1</v>
      </c>
      <c r="AH43" s="137" t="str">
        <v>RMB</v>
      </c>
      <c r="AI43" s="16">
        <v>1.0920000000000001</v>
      </c>
      <c r="AJ43" s="134">
        <v>447430.0884955753</v>
      </c>
    </row>
    <row r="44" spans="1:36">
      <c r="A44" s="70"/>
      <c r="B44" s="74"/>
      <c r="P44" s="16">
        <v>2024</v>
      </c>
      <c r="Q44" s="16">
        <v>1</v>
      </c>
      <c r="R44" s="16" t="str">
        <v>SOUTH</v>
      </c>
      <c r="S44" s="16" t="str">
        <v>C49SZX20230142SS</v>
      </c>
      <c r="T44" s="25" t="str">
        <v>盈通恒翼</v>
      </c>
      <c r="U44" s="25" t="str">
        <v>YSM10</v>
      </c>
      <c r="V44" s="16">
        <v>1</v>
      </c>
      <c r="W44" s="134" t="str">
        <v>JPY</v>
      </c>
      <c r="X44" s="161">
        <v>5.6099999999999997E-2</v>
      </c>
      <c r="Y44" s="134">
        <v>370260</v>
      </c>
      <c r="AA44" s="16"/>
      <c r="AB44" s="16"/>
      <c r="AC44" s="16"/>
      <c r="AD44" s="16"/>
      <c r="AE44" s="16"/>
      <c r="AF44" s="16"/>
      <c r="AG44" s="16"/>
      <c r="AH44" s="137"/>
      <c r="AI44" s="16"/>
      <c r="AJ44" s="134"/>
    </row>
    <row r="45" spans="1:36">
      <c r="A45" s="70"/>
      <c r="B45" s="74"/>
      <c r="P45" s="16">
        <v>2024</v>
      </c>
      <c r="Q45" s="16">
        <v>1</v>
      </c>
      <c r="R45" s="16" t="str">
        <v>SOUTH</v>
      </c>
      <c r="S45" s="16" t="str">
        <v>C49SZX20230142SS</v>
      </c>
      <c r="T45" s="25" t="str">
        <v>盈通恒翼</v>
      </c>
      <c r="U45" s="25" t="str">
        <v>YSM10</v>
      </c>
      <c r="V45" s="16">
        <v>1</v>
      </c>
      <c r="W45" s="134" t="str">
        <v>JPY</v>
      </c>
      <c r="X45" s="161">
        <v>5.6099999999999997E-2</v>
      </c>
      <c r="Y45" s="134">
        <v>370260</v>
      </c>
      <c r="AA45" s="16"/>
      <c r="AB45" s="16"/>
      <c r="AC45" s="16"/>
      <c r="AD45" s="16"/>
      <c r="AE45" s="16"/>
      <c r="AF45" s="16"/>
      <c r="AG45" s="16"/>
      <c r="AH45" s="137"/>
      <c r="AI45" s="16"/>
      <c r="AJ45" s="134"/>
    </row>
    <row r="46" spans="1:36">
      <c r="A46" s="70"/>
      <c r="B46" s="74"/>
      <c r="P46" s="16">
        <v>2024</v>
      </c>
      <c r="Q46" s="16">
        <v>1</v>
      </c>
      <c r="R46" s="16" t="str">
        <v>SOUTH</v>
      </c>
      <c r="S46" s="16" t="str">
        <v>C49SZX20230142SS</v>
      </c>
      <c r="T46" s="25" t="str">
        <v>盈通恒翼</v>
      </c>
      <c r="U46" s="25" t="str">
        <v>YSM20R</v>
      </c>
      <c r="V46" s="16">
        <v>1</v>
      </c>
      <c r="W46" s="134" t="str">
        <v>JPY</v>
      </c>
      <c r="X46" s="161">
        <v>5.6099999999999997E-2</v>
      </c>
      <c r="Y46" s="134">
        <v>675668.39999999991</v>
      </c>
      <c r="AA46" s="16"/>
      <c r="AB46" s="16"/>
      <c r="AC46" s="16"/>
      <c r="AD46" s="16"/>
      <c r="AE46" s="16"/>
      <c r="AF46" s="16"/>
      <c r="AG46" s="16"/>
      <c r="AH46" s="137"/>
      <c r="AI46" s="16"/>
      <c r="AJ46" s="134"/>
    </row>
    <row r="47" spans="1:36">
      <c r="A47" s="70"/>
      <c r="B47" s="74"/>
      <c r="P47" s="16">
        <v>2024</v>
      </c>
      <c r="Q47" s="16">
        <v>1</v>
      </c>
      <c r="R47" s="16" t="str">
        <v>SOUTH</v>
      </c>
      <c r="S47" s="16" t="str">
        <v>C49SZX20230142SS</v>
      </c>
      <c r="T47" s="25" t="str">
        <v>盈通恒翼</v>
      </c>
      <c r="U47" s="25" t="str">
        <v>YSM20R</v>
      </c>
      <c r="V47" s="16">
        <v>1</v>
      </c>
      <c r="W47" s="134" t="str">
        <v>JPY</v>
      </c>
      <c r="X47" s="161">
        <v>5.6099999999999997E-2</v>
      </c>
      <c r="Y47" s="134">
        <v>675668.39999999991</v>
      </c>
      <c r="AA47" s="16"/>
      <c r="AB47" s="16"/>
      <c r="AC47" s="16"/>
      <c r="AD47" s="16"/>
      <c r="AE47" s="16"/>
      <c r="AF47" s="16"/>
      <c r="AG47" s="16"/>
      <c r="AH47" s="137"/>
      <c r="AI47" s="16"/>
      <c r="AJ47" s="134"/>
    </row>
    <row r="48" spans="1:36">
      <c r="A48" s="70"/>
      <c r="B48" s="74"/>
      <c r="P48" s="16">
        <v>2024</v>
      </c>
      <c r="Q48" s="16">
        <v>1</v>
      </c>
      <c r="R48" s="16" t="str">
        <v>SOUTH</v>
      </c>
      <c r="S48" s="16" t="str">
        <v>C49SZX20230145BH</v>
      </c>
      <c r="T48" s="25" t="str">
        <v>世纪佳柔</v>
      </c>
      <c r="U48" s="25" t="str">
        <v>YSM20R</v>
      </c>
      <c r="V48" s="16">
        <v>1</v>
      </c>
      <c r="W48" s="134" t="str">
        <v>JPY</v>
      </c>
      <c r="X48" s="161">
        <v>5.6099999999999997E-2</v>
      </c>
      <c r="Y48" s="134">
        <v>625515</v>
      </c>
      <c r="AA48" s="16"/>
      <c r="AB48" s="16"/>
      <c r="AC48" s="16"/>
      <c r="AD48" s="16"/>
      <c r="AE48" s="16"/>
      <c r="AF48" s="16"/>
      <c r="AG48" s="16"/>
      <c r="AH48" s="137"/>
      <c r="AI48" s="16"/>
      <c r="AJ48" s="134"/>
    </row>
    <row r="49" spans="1:36">
      <c r="A49" s="70"/>
      <c r="B49" s="74"/>
      <c r="P49" s="16">
        <v>2024</v>
      </c>
      <c r="Q49" s="16">
        <v>1</v>
      </c>
      <c r="R49" s="16" t="str">
        <v>SOUTH</v>
      </c>
      <c r="S49" s="16" t="str">
        <v>C49SZX20230145BH</v>
      </c>
      <c r="T49" s="25" t="str">
        <v>世纪佳柔</v>
      </c>
      <c r="U49" s="25" t="str">
        <v>YSM20R</v>
      </c>
      <c r="V49" s="16">
        <v>1</v>
      </c>
      <c r="W49" s="134" t="str">
        <v>JPY</v>
      </c>
      <c r="X49" s="161">
        <v>5.6099999999999997E-2</v>
      </c>
      <c r="Y49" s="134">
        <v>625515</v>
      </c>
      <c r="AA49" s="16"/>
      <c r="AB49" s="16"/>
      <c r="AC49" s="16"/>
      <c r="AD49" s="16"/>
      <c r="AE49" s="16"/>
      <c r="AF49" s="16"/>
      <c r="AG49" s="16"/>
      <c r="AH49" s="137"/>
      <c r="AI49" s="16"/>
      <c r="AJ49" s="134"/>
    </row>
    <row r="50" spans="1:36">
      <c r="A50" s="70"/>
      <c r="B50" s="74"/>
      <c r="P50" s="16">
        <v>2024</v>
      </c>
      <c r="Q50" s="16">
        <v>1</v>
      </c>
      <c r="R50" s="16" t="str">
        <v>SOUTH</v>
      </c>
      <c r="S50" s="16" t="str">
        <v>C49SZX20230145BH</v>
      </c>
      <c r="T50" s="25" t="str">
        <v>世纪佳柔</v>
      </c>
      <c r="U50" s="25" t="str">
        <v>YSM10</v>
      </c>
      <c r="V50" s="16">
        <v>1</v>
      </c>
      <c r="W50" s="134" t="str">
        <v>JPY</v>
      </c>
      <c r="X50" s="161">
        <v>5.6099999999999997E-2</v>
      </c>
      <c r="Y50" s="134">
        <v>376992</v>
      </c>
      <c r="AA50" s="16"/>
      <c r="AB50" s="16"/>
      <c r="AC50" s="16"/>
      <c r="AD50" s="16"/>
      <c r="AE50" s="16"/>
      <c r="AF50" s="16"/>
      <c r="AG50" s="16"/>
      <c r="AH50" s="137"/>
      <c r="AI50" s="16"/>
      <c r="AJ50" s="134"/>
    </row>
    <row r="51" spans="1:36">
      <c r="A51" s="70"/>
      <c r="B51" s="74"/>
      <c r="P51" s="16">
        <v>2024</v>
      </c>
      <c r="Q51" s="16">
        <v>1</v>
      </c>
      <c r="R51" s="16" t="str">
        <v>SOUTH</v>
      </c>
      <c r="S51" s="16" t="str">
        <v>C49SZX20230143SX</v>
      </c>
      <c r="T51" s="25" t="str">
        <v>柏星</v>
      </c>
      <c r="U51" s="25" t="str">
        <v>YSM10</v>
      </c>
      <c r="V51" s="16">
        <v>1</v>
      </c>
      <c r="W51" s="134" t="str">
        <v>JPY</v>
      </c>
      <c r="X51" s="161">
        <v>5.6099999999999997E-2</v>
      </c>
      <c r="Y51" s="134">
        <v>489753</v>
      </c>
      <c r="AA51" s="16"/>
      <c r="AB51" s="16"/>
      <c r="AC51" s="16"/>
      <c r="AD51" s="16"/>
      <c r="AE51" s="16"/>
      <c r="AF51" s="16"/>
      <c r="AG51" s="16"/>
      <c r="AH51" s="137"/>
      <c r="AI51" s="16"/>
      <c r="AJ51" s="134"/>
    </row>
    <row r="52" spans="1:36">
      <c r="A52" s="70"/>
      <c r="B52" s="74"/>
      <c r="P52" s="16">
        <v>2024</v>
      </c>
      <c r="Q52" s="16">
        <v>1</v>
      </c>
      <c r="R52" s="16" t="str">
        <v>SOUTH</v>
      </c>
      <c r="S52" s="16" t="str">
        <v>C49SZX20240002SX</v>
      </c>
      <c r="T52" s="25" t="str">
        <v>悦之彩</v>
      </c>
      <c r="U52" s="25" t="str">
        <v>YSM10</v>
      </c>
      <c r="V52" s="16">
        <v>1</v>
      </c>
      <c r="W52" s="134" t="str">
        <v>JPY</v>
      </c>
      <c r="X52" s="161">
        <v>5.6099999999999997E-2</v>
      </c>
      <c r="Y52" s="134">
        <v>387090</v>
      </c>
      <c r="AA52" s="16"/>
      <c r="AB52" s="16"/>
      <c r="AC52" s="16"/>
      <c r="AD52" s="16"/>
      <c r="AE52" s="16"/>
      <c r="AF52" s="16"/>
      <c r="AG52" s="16"/>
      <c r="AH52" s="137"/>
      <c r="AI52" s="16"/>
      <c r="AJ52" s="134"/>
    </row>
    <row r="53" spans="1:36">
      <c r="A53" s="70"/>
      <c r="B53" s="74"/>
      <c r="P53" s="16">
        <v>2024</v>
      </c>
      <c r="Q53" s="16">
        <v>1</v>
      </c>
      <c r="R53" s="16" t="str">
        <v>SOUTH</v>
      </c>
      <c r="S53" s="16" t="str">
        <v>C49SZX20240002SX</v>
      </c>
      <c r="T53" s="25" t="str">
        <v>悦之彩</v>
      </c>
      <c r="U53" s="25" t="str">
        <v>YSM10</v>
      </c>
      <c r="V53" s="16">
        <v>1</v>
      </c>
      <c r="W53" s="134" t="str">
        <v>JPY</v>
      </c>
      <c r="X53" s="161">
        <v>5.6099999999999997E-2</v>
      </c>
      <c r="Y53" s="134">
        <v>387090</v>
      </c>
      <c r="AA53" s="16"/>
      <c r="AB53" s="16"/>
      <c r="AC53" s="16"/>
      <c r="AD53" s="16"/>
      <c r="AE53" s="16"/>
      <c r="AF53" s="16"/>
      <c r="AG53" s="16"/>
      <c r="AH53" s="137"/>
      <c r="AI53" s="16"/>
      <c r="AJ53" s="134"/>
    </row>
    <row r="54" spans="1:36">
      <c r="A54" s="70"/>
      <c r="B54" s="74"/>
      <c r="P54" s="16">
        <v>2024</v>
      </c>
      <c r="Q54" s="16">
        <v>1</v>
      </c>
      <c r="R54" s="16" t="str">
        <v>SOUTH</v>
      </c>
      <c r="S54" s="16" t="str">
        <v>C49SZX20240005EC</v>
      </c>
      <c r="T54" s="25" t="str">
        <v>诺亚兴</v>
      </c>
      <c r="U54" s="25" t="str">
        <v>YSM20R</v>
      </c>
      <c r="V54" s="16">
        <v>1</v>
      </c>
      <c r="W54" s="134" t="str">
        <v>JPY</v>
      </c>
      <c r="X54" s="161">
        <v>5.6099999999999997E-2</v>
      </c>
      <c r="Y54" s="134">
        <v>673200</v>
      </c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/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/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/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/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/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/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3090</v>
      </c>
      <c r="B1" s="23" t="s">
        <v>3090</v>
      </c>
      <c r="C1" t="s">
        <v>2521</v>
      </c>
      <c r="D1" t="s">
        <v>56</v>
      </c>
      <c r="E1" t="s">
        <v>3218</v>
      </c>
    </row>
    <row r="2" spans="1:5">
      <c r="A2" s="23">
        <v>2025</v>
      </c>
      <c r="B2" s="23">
        <v>12</v>
      </c>
      <c r="C2" t="s">
        <v>3091</v>
      </c>
      <c r="D2" t="s">
        <v>48</v>
      </c>
      <c r="E2" t="s">
        <v>3257</v>
      </c>
    </row>
    <row r="3" spans="1:5">
      <c r="A3" s="23">
        <v>2024</v>
      </c>
      <c r="B3" s="23">
        <v>11</v>
      </c>
      <c r="C3" t="s">
        <v>42</v>
      </c>
      <c r="D3" t="s">
        <v>3256</v>
      </c>
      <c r="E3" t="s">
        <v>3216</v>
      </c>
    </row>
    <row r="4" spans="1:5">
      <c r="A4" s="23">
        <v>2023</v>
      </c>
      <c r="B4" s="23">
        <v>10</v>
      </c>
      <c r="C4" t="s">
        <v>41</v>
      </c>
      <c r="D4" t="s">
        <v>3257</v>
      </c>
      <c r="E4" t="s">
        <v>3217</v>
      </c>
    </row>
    <row r="5" spans="1:5">
      <c r="A5" s="23">
        <v>2022</v>
      </c>
      <c r="B5" s="23">
        <v>9</v>
      </c>
      <c r="C5" t="s">
        <v>40</v>
      </c>
      <c r="E5" t="s">
        <v>3227</v>
      </c>
    </row>
    <row r="6" spans="1:5">
      <c r="A6" s="23">
        <v>2021</v>
      </c>
      <c r="B6" s="23">
        <v>8</v>
      </c>
      <c r="C6" t="s">
        <v>35</v>
      </c>
      <c r="E6" t="s">
        <v>3219</v>
      </c>
    </row>
    <row r="7" spans="1:5">
      <c r="A7" s="23">
        <v>2020</v>
      </c>
      <c r="B7" s="23">
        <v>7</v>
      </c>
      <c r="C7" t="s">
        <v>34</v>
      </c>
      <c r="E7" t="s">
        <v>3220</v>
      </c>
    </row>
    <row r="8" spans="1:5">
      <c r="A8" s="23">
        <v>2019</v>
      </c>
      <c r="B8" s="23">
        <v>6</v>
      </c>
      <c r="C8" t="s">
        <v>28</v>
      </c>
      <c r="E8" t="s">
        <v>3221</v>
      </c>
    </row>
    <row r="9" spans="1:5">
      <c r="A9" s="23">
        <v>2018</v>
      </c>
      <c r="B9" s="23">
        <v>5</v>
      </c>
      <c r="C9" s="23" t="s">
        <v>171</v>
      </c>
      <c r="E9" t="s">
        <v>3222</v>
      </c>
    </row>
    <row r="10" spans="1:5">
      <c r="A10" s="23">
        <v>2017</v>
      </c>
      <c r="B10" s="23">
        <v>4</v>
      </c>
      <c r="E10" t="s">
        <v>3223</v>
      </c>
    </row>
    <row r="11" spans="1:5">
      <c r="A11" s="23" t="s">
        <v>171</v>
      </c>
      <c r="B11" s="23">
        <v>3</v>
      </c>
      <c r="E11" t="s">
        <v>3224</v>
      </c>
    </row>
    <row r="12" spans="1:5">
      <c r="B12" s="23">
        <v>2</v>
      </c>
      <c r="E12" t="s">
        <v>3225</v>
      </c>
    </row>
    <row r="13" spans="1:5">
      <c r="B13" s="23">
        <v>1</v>
      </c>
      <c r="E13" t="s">
        <v>3226</v>
      </c>
    </row>
    <row r="14" spans="1:5">
      <c r="B14" s="23" t="s">
        <v>171</v>
      </c>
      <c r="E14" t="s">
        <v>3228</v>
      </c>
    </row>
    <row r="15" spans="1:5">
      <c r="E15" t="s">
        <v>3229</v>
      </c>
    </row>
    <row r="16" spans="1:5">
      <c r="E16" t="s">
        <v>3230</v>
      </c>
    </row>
    <row r="17" spans="5:5">
      <c r="E17" t="s">
        <v>3231</v>
      </c>
    </row>
    <row r="18" spans="5:5">
      <c r="E18" t="s">
        <v>3232</v>
      </c>
    </row>
    <row r="19" spans="5:5">
      <c r="E19" t="s">
        <v>3233</v>
      </c>
    </row>
    <row r="20" spans="5:5">
      <c r="E20" t="s">
        <v>3234</v>
      </c>
    </row>
    <row r="21" spans="5:5">
      <c r="E21" t="s">
        <v>3235</v>
      </c>
    </row>
    <row r="22" spans="5:5">
      <c r="E22" t="s">
        <v>3236</v>
      </c>
    </row>
    <row r="23" spans="5:5">
      <c r="E23" t="s">
        <v>3237</v>
      </c>
    </row>
    <row r="24" spans="5:5">
      <c r="E24" t="s">
        <v>3238</v>
      </c>
    </row>
    <row r="25" spans="5:5">
      <c r="E25" t="s">
        <v>3239</v>
      </c>
    </row>
    <row r="26" spans="5:5">
      <c r="E26" t="s">
        <v>3240</v>
      </c>
    </row>
    <row r="27" spans="5:5">
      <c r="E27" t="s">
        <v>3241</v>
      </c>
    </row>
    <row r="28" spans="5:5">
      <c r="E28" t="s">
        <v>3242</v>
      </c>
    </row>
    <row r="29" spans="5:5">
      <c r="E29" t="s">
        <v>3243</v>
      </c>
    </row>
    <row r="30" spans="5:5">
      <c r="E30" t="s">
        <v>3244</v>
      </c>
    </row>
    <row r="31" spans="5:5">
      <c r="E31" t="s">
        <v>3245</v>
      </c>
    </row>
    <row r="32" spans="5:5">
      <c r="E32" t="s">
        <v>3246</v>
      </c>
    </row>
    <row r="33" spans="5:5">
      <c r="E33" t="s">
        <v>3247</v>
      </c>
    </row>
    <row r="34" spans="5:5">
      <c r="E34" t="s">
        <v>3248</v>
      </c>
    </row>
    <row r="35" spans="5:5">
      <c r="E35" t="s">
        <v>3249</v>
      </c>
    </row>
    <row r="36" spans="5:5">
      <c r="E36" t="s">
        <v>3250</v>
      </c>
    </row>
    <row r="37" spans="5:5">
      <c r="E37" t="s">
        <v>3251</v>
      </c>
    </row>
    <row r="38" spans="5:5">
      <c r="E38" t="s">
        <v>3252</v>
      </c>
    </row>
    <row r="39" spans="5:5">
      <c r="E39" t="s">
        <v>3253</v>
      </c>
    </row>
    <row r="40" spans="5:5">
      <c r="E40" t="s">
        <v>3254</v>
      </c>
    </row>
    <row r="41" spans="5:5">
      <c r="E41" t="s">
        <v>3255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purl.org/dc/dcmitype/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efa1766b-290e-4930-94b4-5079da17b09c"/>
    <ds:schemaRef ds:uri="http://schemas.microsoft.com/office/infopath/2007/PartnerControls"/>
    <ds:schemaRef ds:uri="http://purl.org/dc/terms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2024-01-25T02:53:42Z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