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emo\OneDrive\Área de Trabalho\"/>
    </mc:Choice>
  </mc:AlternateContent>
  <xr:revisionPtr revIDLastSave="0" documentId="13_ncr:1_{2F71B960-6808-48E7-B1AD-ED7E70BB4531}" xr6:coauthVersionLast="47" xr6:coauthVersionMax="47" xr10:uidLastSave="{00000000-0000-0000-0000-000000000000}"/>
  <bookViews>
    <workbookView xWindow="-108" yWindow="-108" windowWidth="23256" windowHeight="12576" tabRatio="662" xr2:uid="{00000000-000D-0000-FFFF-FFFF00000000}"/>
  </bookViews>
  <sheets>
    <sheet name="Custos" sheetId="1" r:id="rId1"/>
    <sheet name="Utiliti" sheetId="2" r:id="rId2"/>
    <sheet name="Solver" sheetId="4" r:id="rId3"/>
  </sheets>
  <definedNames>
    <definedName name="solver_adj" localSheetId="2" hidden="1">Solver!$C$2:$C$4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itr" localSheetId="2" hidden="1">2147483647</definedName>
    <definedName name="solver_lhs1" localSheetId="2" hidden="1">Solver!$B$10</definedName>
    <definedName name="solver_lhs2" localSheetId="2" hidden="1">Solver!$C$2</definedName>
    <definedName name="solver_lhs3" localSheetId="2" hidden="1">Solver!$C$2</definedName>
    <definedName name="solver_lhs4" localSheetId="2" hidden="1">Solver!$C$3</definedName>
    <definedName name="solver_lhs5" localSheetId="2" hidden="1">Solver!$C$3</definedName>
    <definedName name="solver_lhs6" localSheetId="2" hidden="1">Solver!$C$4</definedName>
    <definedName name="solver_lhs7" localSheetId="2" hidden="1">Solver!$C$4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7</definedName>
    <definedName name="solver_num" localSheetId="1" hidden="1">0</definedName>
    <definedName name="solver_nwt" localSheetId="2" hidden="1">1</definedName>
    <definedName name="solver_opt" localSheetId="2" hidden="1">Solver!$B$9</definedName>
    <definedName name="solver_opt" localSheetId="1" hidden="1">Utiliti!$C$4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3</definedName>
    <definedName name="solver_rhs1" localSheetId="2" hidden="1">0.4</definedName>
    <definedName name="solver_rhs2" localSheetId="2" hidden="1">5</definedName>
    <definedName name="solver_rhs3" localSheetId="2" hidden="1">1</definedName>
    <definedName name="solver_rhs4" localSheetId="2" hidden="1">50</definedName>
    <definedName name="solver_rhs5" localSheetId="2" hidden="1">4</definedName>
    <definedName name="solver_rhs6" localSheetId="2" hidden="1">0.99</definedName>
    <definedName name="solver_rhs7" localSheetId="2" hidden="1">0.8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20" i="1"/>
  <c r="B21" i="1"/>
  <c r="B22" i="1"/>
  <c r="B23" i="1"/>
  <c r="B24" i="1"/>
  <c r="B25" i="1"/>
  <c r="B26" i="1"/>
  <c r="B27" i="1"/>
  <c r="B28" i="1"/>
  <c r="B29" i="1"/>
  <c r="B19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2" i="1"/>
  <c r="B10" i="4"/>
  <c r="B9" i="4"/>
  <c r="C1" i="2" l="1"/>
  <c r="E7" i="2"/>
  <c r="C3" i="2"/>
  <c r="C2" i="2"/>
  <c r="C4" i="2" l="1"/>
</calcChain>
</file>

<file path=xl/sharedStrings.xml><?xml version="1.0" encoding="utf-8"?>
<sst xmlns="http://schemas.openxmlformats.org/spreadsheetml/2006/main" count="39" uniqueCount="30">
  <si>
    <t>SLAr</t>
  </si>
  <si>
    <t>SLAx</t>
  </si>
  <si>
    <t>Cr-SLAx (1 cents)</t>
  </si>
  <si>
    <t>SLAa</t>
  </si>
  <si>
    <t>Cr-SLAa (beta=1, SLA&gt;0,90)</t>
  </si>
  <si>
    <t>Cr-SLAr (0,4 centv)</t>
  </si>
  <si>
    <t>U=</t>
  </si>
  <si>
    <t>wr</t>
  </si>
  <si>
    <t>wx</t>
  </si>
  <si>
    <t>wa</t>
  </si>
  <si>
    <t>wr*((2.0*exp(-SLAr)/(1+exp(-SLAr)))+wx*(1-exp(-0,1*SLAx))+wa*(10*SLAa-9)</t>
  </si>
  <si>
    <t>Utilidade</t>
  </si>
  <si>
    <t>Cr(SLAr)</t>
  </si>
  <si>
    <t>Cx(SLAx)</t>
  </si>
  <si>
    <t>Ca(SLAa)</t>
  </si>
  <si>
    <t>CustoTotal</t>
  </si>
  <si>
    <t>SLA</t>
  </si>
  <si>
    <t xml:space="preserve">Tempo de Resposta </t>
  </si>
  <si>
    <t>Taxa de processmto</t>
  </si>
  <si>
    <t>Disponibilidade</t>
  </si>
  <si>
    <t>Func. Utilidade</t>
  </si>
  <si>
    <t>Custo Total</t>
  </si>
  <si>
    <t>ax</t>
  </si>
  <si>
    <t>ar</t>
  </si>
  <si>
    <t>ba</t>
  </si>
  <si>
    <t>br</t>
  </si>
  <si>
    <t>Cr-SLAa (beta=0,8, SLA&gt;0,90)</t>
  </si>
  <si>
    <t>Cr-SLAa (beta=0,8, SLA&gt;0,80)</t>
  </si>
  <si>
    <t>Cr-SLAx (0,03)</t>
  </si>
  <si>
    <t>Cr-SLAr (4 centv)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</si>
</sst>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Docs-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28501355363365E-2"/>
          <c:y val="7.4548702245552642E-2"/>
          <c:w val="0.5317603201239189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Custos!$B$1</c:f>
              <c:strCache>
                <c:ptCount val="1"/>
                <c:pt idx="0">
                  <c:v>Cr-SLAr (4 centv)</c:v>
                </c:pt>
              </c:strCache>
            </c:strRef>
          </c:tx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Custos!$B$2:$B$12</c:f>
              <c:numCache>
                <c:formatCode>General</c:formatCode>
                <c:ptCount val="11"/>
                <c:pt idx="0">
                  <c:v>4</c:v>
                </c:pt>
                <c:pt idx="1">
                  <c:v>1.4715177646857693</c:v>
                </c:pt>
                <c:pt idx="2">
                  <c:v>0.54134113294645081</c:v>
                </c:pt>
                <c:pt idx="3">
                  <c:v>0.19914827347145578</c:v>
                </c:pt>
                <c:pt idx="4">
                  <c:v>7.3262555554936715E-2</c:v>
                </c:pt>
                <c:pt idx="5">
                  <c:v>2.6951787996341868E-2</c:v>
                </c:pt>
                <c:pt idx="6">
                  <c:v>9.915008706665434E-3</c:v>
                </c:pt>
                <c:pt idx="7">
                  <c:v>3.647527862218065E-3</c:v>
                </c:pt>
                <c:pt idx="8">
                  <c:v>1.3418505116100474E-3</c:v>
                </c:pt>
                <c:pt idx="9">
                  <c:v>4.9363921634671824E-4</c:v>
                </c:pt>
                <c:pt idx="10">
                  <c:v>1.8159971904993942E-4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1-40E6-9BA2-D6659AA83C64}"/>
            </c:ext>
          </c:extLst>
        </c:ser>
        <c:ser>
          <c:idx val="1"/>
          <c:order val="1"/>
          <c:tx>
            <c:strRef>
              <c:f>Custos!$C$1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Custos!$C$2:$C$12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A1-40E6-9BA2-D6659AA83C64}"/>
            </c:ext>
          </c:extLst>
        </c:ser>
        <c:ser>
          <c:idx val="2"/>
          <c:order val="2"/>
          <c:tx>
            <c:strRef>
              <c:f>Custos!$D$1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Custos!$D$2:$D$12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A1-40E6-9BA2-D6659AA83C64}"/>
            </c:ext>
          </c:extLst>
        </c:ser>
        <c:ser>
          <c:idx val="3"/>
          <c:order val="3"/>
          <c:tx>
            <c:strRef>
              <c:f>Custos!$E$1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Custos!$E$2:$E$12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A1-40E6-9BA2-D6659AA8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0416"/>
        <c:axId val="157821952"/>
      </c:scatterChart>
      <c:valAx>
        <c:axId val="15782041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57821952"/>
        <c:crosses val="autoZero"/>
        <c:crossBetween val="midCat"/>
      </c:valAx>
      <c:valAx>
        <c:axId val="157821952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2041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474841874273912"/>
          <c:y val="0.14457316961253971"/>
          <c:w val="0.40498753280839894"/>
          <c:h val="0.197515310586176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Custos!$B$18</c:f>
              <c:strCache>
                <c:ptCount val="1"/>
                <c:pt idx="0">
                  <c:v>Cr-SLAx (0,03)</c:v>
                </c:pt>
              </c:strCache>
            </c:strRef>
          </c:tx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Custos!$B$19:$B$29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5-4656-82C2-ED7FE1C33DC9}"/>
            </c:ext>
          </c:extLst>
        </c:ser>
        <c:ser>
          <c:idx val="1"/>
          <c:order val="1"/>
          <c:tx>
            <c:strRef>
              <c:f>Custos!$C$18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Custos!$C$19:$C$29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C5-4656-82C2-ED7FE1C33DC9}"/>
            </c:ext>
          </c:extLst>
        </c:ser>
        <c:ser>
          <c:idx val="2"/>
          <c:order val="2"/>
          <c:tx>
            <c:strRef>
              <c:f>Custos!$D$18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Custos!$D$19:$D$29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C5-4656-82C2-ED7FE1C3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7936"/>
        <c:axId val="157849472"/>
      </c:scatterChart>
      <c:valAx>
        <c:axId val="157847936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57849472"/>
        <c:crosses val="autoZero"/>
        <c:crossBetween val="midCat"/>
      </c:valAx>
      <c:valAx>
        <c:axId val="15784947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84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8999343832021"/>
          <c:y val="6.423884514435696E-2"/>
          <c:w val="0.27266732283464568"/>
          <c:h val="0.25115157480314959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1351706036744"/>
          <c:y val="5.6030183727034118E-2"/>
          <c:w val="0.67044838145231844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Custos!$A$48:$A$50</c:f>
              <c:numCache>
                <c:formatCode>General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</c:numCache>
            </c:numRef>
          </c:xVal>
          <c:yVal>
            <c:numRef>
              <c:f>Custos!$B$48:$B$50</c:f>
              <c:numCache>
                <c:formatCode>General</c:formatCode>
                <c:ptCount val="3"/>
                <c:pt idx="0">
                  <c:v>0</c:v>
                </c:pt>
                <c:pt idx="1">
                  <c:v>8.3843009852930361E-2</c:v>
                </c:pt>
                <c:pt idx="2">
                  <c:v>0.17110771784857981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E-4F34-9385-CCCAC0DB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8976"/>
        <c:axId val="157760512"/>
      </c:scatterChart>
      <c:valAx>
        <c:axId val="15775897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760512"/>
        <c:crosses val="autoZero"/>
        <c:crossBetween val="midCat"/>
      </c:valAx>
      <c:valAx>
        <c:axId val="1577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5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415223097112859"/>
          <c:y val="0.22665974044911052"/>
          <c:w val="0.214291587535297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3603617386384"/>
          <c:y val="3.1399638204473217E-2"/>
          <c:w val="0.60002313079199665"/>
          <c:h val="0.8139738964324854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Custos!$B$32:$B$50</c:f>
              <c:numCache>
                <c:formatCode>General</c:formatCode>
                <c:ptCount val="19"/>
                <c:pt idx="0">
                  <c:v>-0.97114614296892943</c:v>
                </c:pt>
                <c:pt idx="1">
                  <c:v>-0.92693635906451233</c:v>
                </c:pt>
                <c:pt idx="2">
                  <c:v>-0.88092233965207778</c:v>
                </c:pt>
                <c:pt idx="3">
                  <c:v>-0.83303045248371821</c:v>
                </c:pt>
                <c:pt idx="4">
                  <c:v>-0.78318406032248333</c:v>
                </c:pt>
                <c:pt idx="5">
                  <c:v>-0.73130339830645119</c:v>
                </c:pt>
                <c:pt idx="6">
                  <c:v>-0.67730544630793088</c:v>
                </c:pt>
                <c:pt idx="7">
                  <c:v>-0.62110379608354771</c:v>
                </c:pt>
                <c:pt idx="8">
                  <c:v>-0.56260851300261772</c:v>
                </c:pt>
                <c:pt idx="9">
                  <c:v>-0.50172599213255187</c:v>
                </c:pt>
                <c:pt idx="10">
                  <c:v>-0.43835880845099462</c:v>
                </c:pt>
                <c:pt idx="11">
                  <c:v>-0.37240556094500166</c:v>
                </c:pt>
                <c:pt idx="12">
                  <c:v>-0.30376071034778707</c:v>
                </c:pt>
                <c:pt idx="13">
                  <c:v>-0.23231441025337896</c:v>
                </c:pt>
                <c:pt idx="14">
                  <c:v>-0.15795233133893638</c:v>
                </c:pt>
                <c:pt idx="15">
                  <c:v>-8.0555478413440351E-2</c:v>
                </c:pt>
                <c:pt idx="16">
                  <c:v>0</c:v>
                </c:pt>
                <c:pt idx="17">
                  <c:v>8.3843009852930361E-2</c:v>
                </c:pt>
                <c:pt idx="18">
                  <c:v>0.17110771784857981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B-473E-9CC3-6238D96CBC8D}"/>
            </c:ext>
          </c:extLst>
        </c:ser>
        <c:ser>
          <c:idx val="1"/>
          <c:order val="1"/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Custos!$C$32:$C$50</c:f>
              <c:numCache>
                <c:formatCode>General</c:formatCode>
                <c:ptCount val="19"/>
                <c:pt idx="0">
                  <c:v>-0.81319381162999305</c:v>
                </c:pt>
                <c:pt idx="1">
                  <c:v>-0.76898402772557595</c:v>
                </c:pt>
                <c:pt idx="2">
                  <c:v>-0.7229700083131414</c:v>
                </c:pt>
                <c:pt idx="3">
                  <c:v>-0.67507812114478183</c:v>
                </c:pt>
                <c:pt idx="4">
                  <c:v>-0.62523172898354695</c:v>
                </c:pt>
                <c:pt idx="5">
                  <c:v>-0.57335106696751481</c:v>
                </c:pt>
                <c:pt idx="6">
                  <c:v>-0.5193531149689945</c:v>
                </c:pt>
                <c:pt idx="7">
                  <c:v>-0.46315146474461133</c:v>
                </c:pt>
                <c:pt idx="8">
                  <c:v>-0.40465618166368134</c:v>
                </c:pt>
                <c:pt idx="9">
                  <c:v>-0.34377366079361549</c:v>
                </c:pt>
                <c:pt idx="10">
                  <c:v>-0.28040647711205824</c:v>
                </c:pt>
                <c:pt idx="11">
                  <c:v>-0.21445322960606528</c:v>
                </c:pt>
                <c:pt idx="12">
                  <c:v>-0.14580837900885069</c:v>
                </c:pt>
                <c:pt idx="13">
                  <c:v>-7.4362078914442575E-2</c:v>
                </c:pt>
                <c:pt idx="14">
                  <c:v>0</c:v>
                </c:pt>
                <c:pt idx="15">
                  <c:v>7.7396852925496029E-2</c:v>
                </c:pt>
                <c:pt idx="16">
                  <c:v>0.15795233133893638</c:v>
                </c:pt>
                <c:pt idx="17">
                  <c:v>0.24179534119186674</c:v>
                </c:pt>
                <c:pt idx="18">
                  <c:v>0.32906004918751619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BB-473E-9CC3-6238D96CBC8D}"/>
            </c:ext>
          </c:extLst>
        </c:ser>
        <c:ser>
          <c:idx val="2"/>
          <c:order val="2"/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Custos!$D$32:$D$50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BB-473E-9CC3-6238D96C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0592"/>
        <c:axId val="157792128"/>
      </c:scatterChart>
      <c:valAx>
        <c:axId val="1577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92128"/>
        <c:crosses val="autoZero"/>
        <c:crossBetween val="midCat"/>
        <c:majorUnit val="0.30000000000000004"/>
      </c:valAx>
      <c:valAx>
        <c:axId val="157792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9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318135</xdr:colOff>
      <xdr:row>0</xdr:row>
      <xdr:rowOff>0</xdr:rowOff>
    </xdr:from>
    <xdr:to>
      <xdr:col>4</xdr:col>
      <xdr:colOff>1776730</xdr:colOff>
      <xdr:row>14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310515</xdr:colOff>
      <xdr:row>16</xdr:row>
      <xdr:rowOff>120649</xdr:rowOff>
    </xdr:from>
    <xdr:to>
      <xdr:col>4</xdr:col>
      <xdr:colOff>1064260</xdr:colOff>
      <xdr:row>28</xdr:row>
      <xdr:rowOff>174624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</xdr:colOff>
      <xdr:row>31</xdr:row>
      <xdr:rowOff>42545</xdr:rowOff>
    </xdr:from>
    <xdr:to>
      <xdr:col>13</xdr:col>
      <xdr:colOff>181610</xdr:colOff>
      <xdr:row>46</xdr:row>
      <xdr:rowOff>23495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264159</xdr:colOff>
      <xdr:row>33</xdr:row>
      <xdr:rowOff>110489</xdr:rowOff>
    </xdr:from>
    <xdr:to>
      <xdr:col>5</xdr:col>
      <xdr:colOff>267970</xdr:colOff>
      <xdr:row>47</xdr:row>
      <xdr:rowOff>18414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13" workbookViewId="0">
      <selection activeCell="H15" sqref="H15"/>
    </sheetView>
  </sheetViews>
  <sheetFormatPr defaultRowHeight="14.4"/>
  <cols>
    <col min="2" max="2" width="23.21875" bestFit="1" customWidth="1"/>
    <col min="3" max="4" width="24.6640625" bestFit="1" customWidth="1"/>
    <col min="5" max="5" width="27.21875" customWidth="1"/>
  </cols>
  <sheetData>
    <row r="1" spans="1:8">
      <c r="A1" t="s">
        <v>0</v>
      </c>
      <c r="B1" t="s">
        <v>29</v>
      </c>
    </row>
    <row r="2" spans="1:8">
      <c r="A2">
        <v>0</v>
      </c>
      <c r="B2">
        <f>4*EXP(-1*A2)</f>
        <v>4</v>
      </c>
    </row>
    <row r="3" spans="1:8">
      <c r="A3">
        <v>1</v>
      </c>
      <c r="B3">
        <f t="shared" ref="B3:B12" si="0">4*EXP(-1*A3)</f>
        <v>1.4715177646857693</v>
      </c>
    </row>
    <row r="4" spans="1:8">
      <c r="A4">
        <v>2</v>
      </c>
      <c r="B4">
        <f t="shared" si="0"/>
        <v>0.54134113294645081</v>
      </c>
    </row>
    <row r="5" spans="1:8">
      <c r="A5">
        <v>3</v>
      </c>
      <c r="B5">
        <f t="shared" si="0"/>
        <v>0.19914827347145578</v>
      </c>
    </row>
    <row r="6" spans="1:8">
      <c r="A6">
        <v>4</v>
      </c>
      <c r="B6">
        <f t="shared" si="0"/>
        <v>7.3262555554936715E-2</v>
      </c>
    </row>
    <row r="7" spans="1:8">
      <c r="A7">
        <v>5</v>
      </c>
      <c r="B7">
        <f t="shared" si="0"/>
        <v>2.6951787996341868E-2</v>
      </c>
    </row>
    <row r="8" spans="1:8">
      <c r="A8">
        <v>6</v>
      </c>
      <c r="B8">
        <f t="shared" si="0"/>
        <v>9.915008706665434E-3</v>
      </c>
    </row>
    <row r="9" spans="1:8">
      <c r="A9">
        <v>7</v>
      </c>
      <c r="B9">
        <f t="shared" si="0"/>
        <v>3.647527862218065E-3</v>
      </c>
    </row>
    <row r="10" spans="1:8">
      <c r="A10">
        <v>8</v>
      </c>
      <c r="B10">
        <f t="shared" si="0"/>
        <v>1.3418505116100474E-3</v>
      </c>
    </row>
    <row r="11" spans="1:8">
      <c r="A11">
        <v>9</v>
      </c>
      <c r="B11">
        <f t="shared" si="0"/>
        <v>4.9363921634671824E-4</v>
      </c>
    </row>
    <row r="12" spans="1:8">
      <c r="A12">
        <v>10</v>
      </c>
      <c r="B12">
        <f t="shared" si="0"/>
        <v>1.8159971904993942E-4</v>
      </c>
    </row>
    <row r="15" spans="1:8">
      <c r="H15" s="12"/>
    </row>
    <row r="18" spans="1:3">
      <c r="A18" t="s">
        <v>1</v>
      </c>
      <c r="B18" t="s">
        <v>28</v>
      </c>
    </row>
    <row r="19" spans="1:3">
      <c r="A19">
        <v>0</v>
      </c>
      <c r="B19">
        <f>0.03*A19</f>
        <v>0</v>
      </c>
    </row>
    <row r="20" spans="1:3">
      <c r="A20">
        <v>2</v>
      </c>
      <c r="B20">
        <f t="shared" ref="B20:B29" si="1">0.03*A20</f>
        <v>0.06</v>
      </c>
    </row>
    <row r="21" spans="1:3">
      <c r="A21">
        <v>4</v>
      </c>
      <c r="B21">
        <f t="shared" si="1"/>
        <v>0.12</v>
      </c>
    </row>
    <row r="22" spans="1:3">
      <c r="A22">
        <v>6</v>
      </c>
      <c r="B22">
        <f t="shared" si="1"/>
        <v>0.18</v>
      </c>
    </row>
    <row r="23" spans="1:3">
      <c r="A23">
        <v>8</v>
      </c>
      <c r="B23">
        <f t="shared" si="1"/>
        <v>0.24</v>
      </c>
    </row>
    <row r="24" spans="1:3">
      <c r="A24">
        <v>10</v>
      </c>
      <c r="B24">
        <f t="shared" si="1"/>
        <v>0.3</v>
      </c>
    </row>
    <row r="25" spans="1:3">
      <c r="A25">
        <v>12</v>
      </c>
      <c r="B25">
        <f t="shared" si="1"/>
        <v>0.36</v>
      </c>
    </row>
    <row r="26" spans="1:3">
      <c r="A26">
        <v>14</v>
      </c>
      <c r="B26">
        <f t="shared" si="1"/>
        <v>0.42</v>
      </c>
    </row>
    <row r="27" spans="1:3">
      <c r="A27">
        <v>16</v>
      </c>
      <c r="B27">
        <f t="shared" si="1"/>
        <v>0.48</v>
      </c>
    </row>
    <row r="28" spans="1:3">
      <c r="A28">
        <v>18</v>
      </c>
      <c r="B28">
        <f t="shared" si="1"/>
        <v>0.54</v>
      </c>
    </row>
    <row r="29" spans="1:3">
      <c r="A29">
        <v>20</v>
      </c>
      <c r="B29">
        <f t="shared" si="1"/>
        <v>0.6</v>
      </c>
    </row>
    <row r="31" spans="1:3">
      <c r="A31" t="s">
        <v>3</v>
      </c>
      <c r="B31" t="s">
        <v>26</v>
      </c>
      <c r="C31" t="s">
        <v>27</v>
      </c>
    </row>
    <row r="32" spans="1:3">
      <c r="A32">
        <v>0.1</v>
      </c>
      <c r="B32">
        <f>EXP(0.8*A32)-EXP(0.8*0.9)</f>
        <v>-0.97114614296892943</v>
      </c>
      <c r="C32">
        <f>EXP(0.8*A32)-EXP(0.8*0.8)</f>
        <v>-0.81319381162999305</v>
      </c>
    </row>
    <row r="33" spans="1:3">
      <c r="A33">
        <v>0.15</v>
      </c>
      <c r="B33">
        <f t="shared" ref="B33:B50" si="2">EXP(0.8*A33)-EXP(0.8*0.9)</f>
        <v>-0.92693635906451233</v>
      </c>
      <c r="C33">
        <f t="shared" ref="C33:C50" si="3">EXP(0.8*A33)-EXP(0.8*0.8)</f>
        <v>-0.76898402772557595</v>
      </c>
    </row>
    <row r="34" spans="1:3">
      <c r="A34">
        <v>0.2</v>
      </c>
      <c r="B34">
        <f t="shared" si="2"/>
        <v>-0.88092233965207778</v>
      </c>
      <c r="C34">
        <f t="shared" si="3"/>
        <v>-0.7229700083131414</v>
      </c>
    </row>
    <row r="35" spans="1:3">
      <c r="A35">
        <v>0.25</v>
      </c>
      <c r="B35">
        <f t="shared" si="2"/>
        <v>-0.83303045248371821</v>
      </c>
      <c r="C35">
        <f t="shared" si="3"/>
        <v>-0.67507812114478183</v>
      </c>
    </row>
    <row r="36" spans="1:3">
      <c r="A36">
        <v>0.3</v>
      </c>
      <c r="B36">
        <f t="shared" si="2"/>
        <v>-0.78318406032248333</v>
      </c>
      <c r="C36">
        <f t="shared" si="3"/>
        <v>-0.62523172898354695</v>
      </c>
    </row>
    <row r="37" spans="1:3">
      <c r="A37">
        <v>0.35</v>
      </c>
      <c r="B37">
        <f t="shared" si="2"/>
        <v>-0.73130339830645119</v>
      </c>
      <c r="C37">
        <f t="shared" si="3"/>
        <v>-0.57335106696751481</v>
      </c>
    </row>
    <row r="38" spans="1:3">
      <c r="A38">
        <v>0.4</v>
      </c>
      <c r="B38">
        <f t="shared" si="2"/>
        <v>-0.67730544630793088</v>
      </c>
      <c r="C38">
        <f t="shared" si="3"/>
        <v>-0.5193531149689945</v>
      </c>
    </row>
    <row r="39" spans="1:3">
      <c r="A39">
        <v>0.45</v>
      </c>
      <c r="B39">
        <f t="shared" si="2"/>
        <v>-0.62110379608354771</v>
      </c>
      <c r="C39">
        <f t="shared" si="3"/>
        <v>-0.46315146474461133</v>
      </c>
    </row>
    <row r="40" spans="1:3">
      <c r="A40">
        <v>0.5</v>
      </c>
      <c r="B40">
        <f t="shared" si="2"/>
        <v>-0.56260851300261772</v>
      </c>
      <c r="C40">
        <f t="shared" si="3"/>
        <v>-0.40465618166368134</v>
      </c>
    </row>
    <row r="41" spans="1:3">
      <c r="A41">
        <v>0.55000000000000004</v>
      </c>
      <c r="B41">
        <f t="shared" si="2"/>
        <v>-0.50172599213255187</v>
      </c>
      <c r="C41">
        <f t="shared" si="3"/>
        <v>-0.34377366079361549</v>
      </c>
    </row>
    <row r="42" spans="1:3">
      <c r="A42">
        <v>0.6</v>
      </c>
      <c r="B42">
        <f t="shared" si="2"/>
        <v>-0.43835880845099462</v>
      </c>
      <c r="C42">
        <f t="shared" si="3"/>
        <v>-0.28040647711205824</v>
      </c>
    </row>
    <row r="43" spans="1:3">
      <c r="A43">
        <v>0.65</v>
      </c>
      <c r="B43">
        <f t="shared" si="2"/>
        <v>-0.37240556094500166</v>
      </c>
      <c r="C43">
        <f t="shared" si="3"/>
        <v>-0.21445322960606528</v>
      </c>
    </row>
    <row r="44" spans="1:3">
      <c r="A44">
        <v>0.7</v>
      </c>
      <c r="B44">
        <f t="shared" si="2"/>
        <v>-0.30376071034778707</v>
      </c>
      <c r="C44">
        <f t="shared" si="3"/>
        <v>-0.14580837900885069</v>
      </c>
    </row>
    <row r="45" spans="1:3">
      <c r="A45">
        <v>0.75</v>
      </c>
      <c r="B45">
        <f t="shared" si="2"/>
        <v>-0.23231441025337896</v>
      </c>
      <c r="C45">
        <f t="shared" si="3"/>
        <v>-7.4362078914442575E-2</v>
      </c>
    </row>
    <row r="46" spans="1:3">
      <c r="A46">
        <v>0.8</v>
      </c>
      <c r="B46">
        <f t="shared" si="2"/>
        <v>-0.15795233133893638</v>
      </c>
      <c r="C46">
        <f t="shared" si="3"/>
        <v>0</v>
      </c>
    </row>
    <row r="47" spans="1:3">
      <c r="A47">
        <v>0.85</v>
      </c>
      <c r="B47">
        <f t="shared" si="2"/>
        <v>-8.0555478413440351E-2</v>
      </c>
      <c r="C47">
        <f t="shared" si="3"/>
        <v>7.7396852925496029E-2</v>
      </c>
    </row>
    <row r="48" spans="1:3">
      <c r="A48">
        <v>0.9</v>
      </c>
      <c r="B48">
        <f t="shared" si="2"/>
        <v>0</v>
      </c>
      <c r="C48">
        <f t="shared" si="3"/>
        <v>0.15795233133893638</v>
      </c>
    </row>
    <row r="49" spans="1:3">
      <c r="A49">
        <v>0.95</v>
      </c>
      <c r="B49">
        <f t="shared" si="2"/>
        <v>8.3843009852930361E-2</v>
      </c>
      <c r="C49">
        <f t="shared" si="3"/>
        <v>0.24179534119186674</v>
      </c>
    </row>
    <row r="50" spans="1:3">
      <c r="A50">
        <v>1</v>
      </c>
      <c r="B50">
        <f t="shared" si="2"/>
        <v>0.17110771784857981</v>
      </c>
      <c r="C50">
        <f t="shared" si="3"/>
        <v>0.32906004918751619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opLeftCell="B1" workbookViewId="0">
      <selection activeCell="C1" sqref="C1"/>
    </sheetView>
  </sheetViews>
  <sheetFormatPr defaultRowHeight="14.4"/>
  <cols>
    <col min="1" max="1" width="23.21875" bestFit="1" customWidth="1"/>
    <col min="2" max="4" width="23.21875" customWidth="1"/>
  </cols>
  <sheetData>
    <row r="1" spans="1:7">
      <c r="A1" t="s">
        <v>5</v>
      </c>
      <c r="B1" s="2" t="s">
        <v>12</v>
      </c>
      <c r="C1" s="2">
        <f>0.4*EXP(-0.1*E5)</f>
        <v>0.36193496721438384</v>
      </c>
      <c r="E1" s="1" t="s">
        <v>7</v>
      </c>
      <c r="F1" s="1" t="s">
        <v>8</v>
      </c>
      <c r="G1" s="1" t="s">
        <v>9</v>
      </c>
    </row>
    <row r="2" spans="1:7">
      <c r="A2" t="s">
        <v>2</v>
      </c>
      <c r="B2" s="2" t="s">
        <v>13</v>
      </c>
      <c r="C2" s="2">
        <f>0.03*F5</f>
        <v>0.48449999999999993</v>
      </c>
      <c r="E2" s="1">
        <v>0.33333000000000002</v>
      </c>
      <c r="F2" s="1">
        <v>0.33333000000000002</v>
      </c>
      <c r="G2" s="1">
        <v>0.33333000000000002</v>
      </c>
    </row>
    <row r="3" spans="1:7">
      <c r="A3" t="s">
        <v>4</v>
      </c>
      <c r="B3" s="2" t="s">
        <v>14</v>
      </c>
      <c r="C3" s="2">
        <f>EXP(0.8*G5)-EXP(0.9*0.8)</f>
        <v>0.16932799708900781</v>
      </c>
      <c r="E3" s="1"/>
      <c r="F3" s="1"/>
      <c r="G3" s="1"/>
    </row>
    <row r="4" spans="1:7">
      <c r="B4" s="2" t="s">
        <v>15</v>
      </c>
      <c r="C4" s="2">
        <f>C1+C2+C3</f>
        <v>1.0157629643033916</v>
      </c>
      <c r="E4" s="1" t="s">
        <v>0</v>
      </c>
      <c r="F4" s="1" t="s">
        <v>1</v>
      </c>
      <c r="G4" s="1" t="s">
        <v>3</v>
      </c>
    </row>
    <row r="5" spans="1:7">
      <c r="A5" t="s">
        <v>6</v>
      </c>
      <c r="C5" t="s">
        <v>10</v>
      </c>
      <c r="E5" s="1">
        <v>1</v>
      </c>
      <c r="F5" s="1">
        <v>16.149999999999999</v>
      </c>
      <c r="G5" s="1">
        <v>0.999</v>
      </c>
    </row>
    <row r="7" spans="1:7">
      <c r="C7" s="3" t="s">
        <v>11</v>
      </c>
      <c r="D7" s="3"/>
      <c r="E7" s="3">
        <f>E2*(2*EXP(-E5)/(1+EXP(-E5)))+F2*(1-EXP(-0.1*F5))+G2*(10*G5-9)</f>
        <v>0.77632296079248264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B3" sqref="B3"/>
    </sheetView>
  </sheetViews>
  <sheetFormatPr defaultRowHeight="14.4"/>
  <cols>
    <col min="1" max="1" width="17.77734375" bestFit="1" customWidth="1"/>
  </cols>
  <sheetData>
    <row r="1" spans="1:13">
      <c r="A1" s="6" t="s">
        <v>16</v>
      </c>
      <c r="B1" s="5"/>
    </row>
    <row r="2" spans="1:13">
      <c r="A2" s="5" t="s">
        <v>17</v>
      </c>
      <c r="B2" s="5" t="s">
        <v>0</v>
      </c>
      <c r="C2">
        <v>1</v>
      </c>
    </row>
    <row r="3" spans="1:13">
      <c r="A3" s="5" t="s">
        <v>18</v>
      </c>
      <c r="B3" s="5" t="s">
        <v>1</v>
      </c>
      <c r="C3">
        <v>4</v>
      </c>
    </row>
    <row r="4" spans="1:13">
      <c r="A4" s="5" t="s">
        <v>19</v>
      </c>
      <c r="B4" s="5" t="s">
        <v>3</v>
      </c>
      <c r="C4">
        <v>0.84912597902901599</v>
      </c>
    </row>
    <row r="5" spans="1:13">
      <c r="A5" s="4"/>
      <c r="B5" s="4"/>
      <c r="C5" s="4"/>
    </row>
    <row r="6" spans="1:13">
      <c r="A6" s="4"/>
      <c r="B6" s="4"/>
      <c r="C6" s="4"/>
      <c r="E6" s="4" t="s">
        <v>7</v>
      </c>
      <c r="F6" s="4" t="s">
        <v>8</v>
      </c>
      <c r="G6" s="4" t="s">
        <v>9</v>
      </c>
      <c r="I6" s="4" t="s">
        <v>22</v>
      </c>
      <c r="J6" s="4" t="s">
        <v>23</v>
      </c>
      <c r="K6" s="4" t="s">
        <v>24</v>
      </c>
      <c r="L6" s="4" t="s">
        <v>25</v>
      </c>
    </row>
    <row r="7" spans="1:13">
      <c r="A7" s="4"/>
      <c r="B7" s="4"/>
      <c r="C7" s="4"/>
      <c r="E7" s="4">
        <v>0.45</v>
      </c>
      <c r="F7" s="4">
        <v>0.2</v>
      </c>
      <c r="G7" s="4">
        <v>0.35</v>
      </c>
      <c r="I7" s="4">
        <v>0.03</v>
      </c>
      <c r="J7" s="8">
        <v>0.4</v>
      </c>
      <c r="K7" s="9">
        <v>0.8</v>
      </c>
      <c r="L7" s="11">
        <v>0.1</v>
      </c>
      <c r="M7" s="12"/>
    </row>
    <row r="8" spans="1:13">
      <c r="A8" s="4"/>
      <c r="B8" s="4"/>
      <c r="C8" s="4"/>
      <c r="L8" s="10"/>
    </row>
    <row r="9" spans="1:13">
      <c r="A9" s="5" t="s">
        <v>20</v>
      </c>
      <c r="B9" s="5">
        <f>E7*(2*EXP(-C2)/(1+EXP(-C2)))+F7*(1-EXP(-0.1*C3))+G7*(10*C4-9)</f>
        <v>0.12992419662742369</v>
      </c>
      <c r="C9" s="1"/>
    </row>
    <row r="10" spans="1:13">
      <c r="A10" s="7" t="s">
        <v>21</v>
      </c>
      <c r="B10" s="7">
        <f>J7*EXP(-L7*C2)+I7*C3+EXP(K7*C4)-EXP(0.9*K7)</f>
        <v>0.39999980278125813</v>
      </c>
    </row>
  </sheetData>
  <scenarios current="0">
    <scenario name="cenario1" count="3" user="Luis" comment="Created by Luis on 10/16/2023">
      <inputCells r="C2" val="1"/>
      <inputCells r="C3" val="16.1563538206552"/>
      <inputCells r="C4" val="0.9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Custos</vt:lpstr>
      <vt:lpstr>Utiliti</vt:lpstr>
      <vt:lpstr>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Arthur Moraes</cp:lastModifiedBy>
  <dcterms:created xsi:type="dcterms:W3CDTF">2023-06-23T13:16:53Z</dcterms:created>
  <dcterms:modified xsi:type="dcterms:W3CDTF">2024-11-09T01:58:26Z</dcterms:modified>
</cp:coreProperties>
</file>