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C1BA4BAC-A20B-463A-8F8E-80A76EA03F17}" xr6:coauthVersionLast="46" xr6:coauthVersionMax="46" xr10:uidLastSave="{00000000-0000-0000-0000-000000000000}"/>
  <bookViews>
    <workbookView xWindow="-23148" yWindow="-108" windowWidth="23256" windowHeight="13176" xr2:uid="{00000000-000D-0000-FFFF-FFFF00000000}"/>
  </bookViews>
  <sheets>
    <sheet name="Regressão Linear" sheetId="1" r:id="rId1"/>
    <sheet name="Planilha1" sheetId="2" state="hidden" r:id="rId2"/>
    <sheet name="Perceptr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M27" i="1"/>
  <c r="O24" i="1"/>
  <c r="P24" i="1" s="1"/>
  <c r="N26" i="1"/>
  <c r="M20" i="1"/>
  <c r="N16" i="1"/>
  <c r="N15" i="1"/>
  <c r="O15" i="1" s="1"/>
  <c r="P15" i="1" s="1"/>
  <c r="M17" i="2"/>
  <c r="M16" i="2"/>
  <c r="M15" i="2"/>
  <c r="M14" i="2"/>
  <c r="N16" i="2" s="1"/>
  <c r="O16" i="2" s="1"/>
  <c r="P16" i="2" s="1"/>
  <c r="M13" i="2"/>
  <c r="M12" i="2"/>
  <c r="M11" i="2"/>
  <c r="M10" i="2"/>
  <c r="M17" i="1"/>
  <c r="M16" i="1"/>
  <c r="M15" i="1"/>
  <c r="M14" i="1"/>
  <c r="O16" i="1" s="1"/>
  <c r="P16" i="1" s="1"/>
  <c r="M13" i="1"/>
  <c r="M12" i="1"/>
  <c r="M11" i="1"/>
  <c r="M10" i="1"/>
  <c r="N14" i="2"/>
  <c r="N14" i="1"/>
  <c r="O14" i="1" s="1"/>
  <c r="P14" i="1" s="1"/>
  <c r="O26" i="1" l="1"/>
  <c r="P26" i="1" s="1"/>
  <c r="N25" i="1"/>
  <c r="O25" i="1" s="1"/>
  <c r="P25" i="1" s="1"/>
  <c r="O14" i="2"/>
  <c r="P14" i="2" s="1"/>
  <c r="N15" i="2"/>
  <c r="O15" i="2" s="1"/>
  <c r="P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3" authorId="0" shapeId="0" xr:uid="{C76B7EBB-9E6B-458D-98AB-02468D310B3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4" authorId="0" shapeId="0" xr:uid="{47100AD8-658A-4C01-9AD5-A1281B751CC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5" authorId="0" shapeId="0" xr:uid="{D25ED3EF-9BA4-495C-90F0-8FEFBDA46BD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7" authorId="0" shapeId="0" xr:uid="{AD4C5712-D91F-4DE0-8AC1-94776EDD0F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12" authorId="0" shapeId="0" xr:uid="{BAB3B75F-6F1E-4E7A-88B5-E4DFBCA4ABA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13" authorId="0" shapeId="0" xr:uid="{6E722115-CE9A-4882-8B69-1367B1CA0D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14" authorId="0" shapeId="0" xr:uid="{DACBDCE9-E7BB-4EA7-8350-707F0B49B1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16" authorId="0" shapeId="0" xr:uid="{12C10AD0-2140-47BE-AECF-A9638B8C333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21" authorId="0" shapeId="0" xr:uid="{F80328B4-D02B-40B3-B204-0C1CA935074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22" authorId="0" shapeId="0" xr:uid="{23FF7915-6CE8-4FBE-B796-CE3A9F6506E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23" authorId="0" shapeId="0" xr:uid="{B397A25F-3BDB-4F05-B581-E1D854F7073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25" authorId="0" shapeId="0" xr:uid="{B6B4E305-7E77-4257-94C7-C8195353428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5835C532-E3A6-4844-931F-6EC4F1B9420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3" authorId="0" shapeId="0" xr:uid="{8E66CA7C-A58C-4B1A-92D0-F2AA992EE36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4" authorId="0" shapeId="0" xr:uid="{8A8EC7C2-D8B1-4341-9E7F-E9058A9D572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6" authorId="0" shapeId="0" xr:uid="{C6545C1B-8DFD-43AE-905B-69DA870C2A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11" authorId="0" shapeId="0" xr:uid="{BD0BF26A-C84D-4F5D-9279-DF9A531EC2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12" authorId="0" shapeId="0" xr:uid="{95F14915-014F-4E37-8605-2284114F060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13" authorId="0" shapeId="0" xr:uid="{36685033-6829-4DB3-AB0C-9D58EB628E5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15" authorId="0" shapeId="0" xr:uid="{6D9191D7-0F41-462F-88D4-58A2861CB75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20" authorId="0" shapeId="0" xr:uid="{3F112972-5F59-481E-BC36-6EB6F8ADB45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21" authorId="0" shapeId="0" xr:uid="{57EC4A02-3111-4A2E-85EB-E43778AF8DE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22" authorId="0" shapeId="0" xr:uid="{E2C3E635-5311-400F-9202-EBBD1A36CB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24" authorId="0" shapeId="0" xr:uid="{0DD2C67F-BCE0-4A44-A0C9-21107EBDD7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" authorId="0" shapeId="0" xr:uid="{A218B493-0A93-4F25-8542-75BCF62733C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4" authorId="0" shapeId="0" xr:uid="{6CD34F85-E9D8-441D-8606-DDFF1F4F388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5" authorId="0" shapeId="0" xr:uid="{86CC7449-638B-48FC-878A-1BA091CD748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7" authorId="0" shapeId="0" xr:uid="{12DBFBE5-DA7E-48AF-97B3-E525C411C20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B12" authorId="0" shapeId="0" xr:uid="{C811D830-B928-44FD-8A62-22DAAA3F70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13" authorId="0" shapeId="0" xr:uid="{E66F2B18-E67F-4310-B129-7FDB3EC6A34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14" authorId="0" shapeId="0" xr:uid="{D06E5D9C-6F31-4CB6-B874-2FC1D9185BD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16" authorId="0" shapeId="0" xr:uid="{354D43DF-E27F-4D99-9289-FA68D6FDBB7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B21" authorId="0" shapeId="0" xr:uid="{7692391F-F06C-448D-A05E-D5DB1C12645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22" authorId="0" shapeId="0" xr:uid="{557231FC-75CF-490E-8B68-D5DCD1F81E7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23" authorId="0" shapeId="0" xr:uid="{EB7E55F6-BE17-4B06-8867-13CE8D30CD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25" authorId="0" shapeId="0" xr:uid="{C6D57F0F-AE9F-421E-8F84-B3397A344A9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sharedStrings.xml><?xml version="1.0" encoding="utf-8"?>
<sst xmlns="http://schemas.openxmlformats.org/spreadsheetml/2006/main" count="151" uniqueCount="38">
  <si>
    <t>Dados</t>
  </si>
  <si>
    <t>Indicadores</t>
  </si>
  <si>
    <t>Valores</t>
  </si>
  <si>
    <t>Dia</t>
  </si>
  <si>
    <t>Não relevante</t>
  </si>
  <si>
    <t>Coeficiente de correlação:</t>
  </si>
  <si>
    <t>Hora</t>
  </si>
  <si>
    <t>Erro absoluto médio</t>
  </si>
  <si>
    <t>Abertura</t>
  </si>
  <si>
    <t>Erro quadrático médio</t>
  </si>
  <si>
    <t>High</t>
  </si>
  <si>
    <t>Erro relativo</t>
  </si>
  <si>
    <t>Low</t>
  </si>
  <si>
    <t>Volume</t>
  </si>
  <si>
    <t>Total de instancias</t>
  </si>
  <si>
    <t>Classe predita</t>
  </si>
  <si>
    <t>Diferenças</t>
  </si>
  <si>
    <t>Erro</t>
  </si>
  <si>
    <t>Index</t>
  </si>
  <si>
    <t>Data</t>
  </si>
  <si>
    <t>Erro absoluto relativo</t>
  </si>
  <si>
    <t>Close</t>
  </si>
  <si>
    <t>Tabela com o pre processamento de exclusao</t>
  </si>
  <si>
    <t>Erros do perceptron com divisao do BD 80 treino 20 pratica e preprocessamento de exclusao de linhas</t>
  </si>
  <si>
    <t>Erro quadrático relativo</t>
  </si>
  <si>
    <t>Total de instancias testadas</t>
  </si>
  <si>
    <t>Máxima</t>
  </si>
  <si>
    <t>Mínima</t>
  </si>
  <si>
    <t>Atributos</t>
  </si>
  <si>
    <t>Predição para Fechamento</t>
  </si>
  <si>
    <t>Predição para Máxima</t>
  </si>
  <si>
    <t>Predição para Mínima</t>
  </si>
  <si>
    <t>Fechamento</t>
  </si>
  <si>
    <t>Validação do modelo para Fechamento</t>
  </si>
  <si>
    <t>Validação do modelo para Máxima</t>
  </si>
  <si>
    <t>Validação do modelo para Mínima</t>
  </si>
  <si>
    <t>Valores Atuais</t>
  </si>
  <si>
    <t>Valores Antigos da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</si>
</sst>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1" applyNumberFormat="1" applyFont="1" applyAlignment="1">
      <alignment horizontal="center"/>
    </xf>
    <xf numFmtId="10" fontId="3" fillId="0" borderId="0" xfId="2" applyNumberFormat="1" applyFont="1"/>
    <xf numFmtId="0" fontId="0" fillId="0" borderId="0" xfId="1" applyNumberFormat="1" applyFont="1"/>
    <xf numFmtId="14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horizontal="right" vertical="top"/>
    </xf>
    <xf numFmtId="165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0" xfId="0" applyFont="1"/>
    <xf numFmtId="0" fontId="6" fillId="0" borderId="0" xfId="0" applyFont="1" applyAlignment="1">
      <alignment horizontal="center"/>
    </xf>
    <xf numFmtId="0" fontId="7" fillId="3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Influencia</a:t>
            </a:r>
            <a:r>
              <a:rPr lang="pt-BR" baseline="0"/>
              <a:t> dos atributos no modelo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[1]Regressão!$A$4:$A$7</c:f>
              <c:strCache>
                <c:ptCount val="4"/>
                <c:pt idx="0">
                  <c:v>Abertura</c:v>
                </c:pt>
                <c:pt idx="1">
                  <c:v>High</c:v>
                </c:pt>
                <c:pt idx="2">
                  <c:v>Low</c:v>
                </c:pt>
                <c:pt idx="3">
                  <c:v>Volume</c:v>
                </c:pt>
              </c:strCache>
            </c:strRef>
          </c:cat>
          <c:val>
            <c:numRef>
              <c:f>[1]Regressão!$B$4:$B$7</c:f>
              <c:numCache>
                <c:formatCode>General</c:formatCode>
                <c:ptCount val="4"/>
                <c:pt idx="0">
                  <c:v>-0.57709999999999995</c:v>
                </c:pt>
                <c:pt idx="1">
                  <c:v>0.8246</c:v>
                </c:pt>
                <c:pt idx="2">
                  <c:v>0.75209999999999999</c:v>
                </c:pt>
                <c:pt idx="3">
                  <c:v>-7.4000000000000003E-3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438-99DC-44D056AC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164335"/>
        <c:axId val="2117973215"/>
      </c:barChart>
      <c:catAx>
        <c:axId val="10101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973215"/>
        <c:crosses val="autoZero"/>
        <c:auto val="1"/>
        <c:lblAlgn val="ctr"/>
        <c:lblOffset val="100"/>
        <c:noMultiLvlLbl val="0"/>
      </c:catAx>
      <c:valAx>
        <c:axId val="21179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16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Influencia dos atributos no modelo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[1]Regressão!$A$13:$A$16</c:f>
              <c:strCache>
                <c:ptCount val="4"/>
                <c:pt idx="0">
                  <c:v>Abertura</c:v>
                </c:pt>
                <c:pt idx="1">
                  <c:v>Low</c:v>
                </c:pt>
                <c:pt idx="2">
                  <c:v>Close</c:v>
                </c:pt>
                <c:pt idx="3">
                  <c:v>Volume</c:v>
                </c:pt>
              </c:strCache>
            </c:strRef>
          </c:cat>
          <c:val>
            <c:numRef>
              <c:f>[1]Regressão!$B$13:$B$16</c:f>
              <c:numCache>
                <c:formatCode>General</c:formatCode>
                <c:ptCount val="4"/>
                <c:pt idx="0">
                  <c:v>0.6089</c:v>
                </c:pt>
                <c:pt idx="1">
                  <c:v>-0.25169999999999998</c:v>
                </c:pt>
                <c:pt idx="2">
                  <c:v>0.64449999999999996</c:v>
                </c:pt>
                <c:pt idx="3">
                  <c:v>0.9254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D-4983-9369-F05F5F2A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83344"/>
        <c:axId val="1423944048"/>
      </c:barChart>
      <c:catAx>
        <c:axId val="14309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44048"/>
        <c:crosses val="autoZero"/>
        <c:auto val="1"/>
        <c:lblAlgn val="ctr"/>
        <c:lblOffset val="100"/>
        <c:noMultiLvlLbl val="0"/>
      </c:catAx>
      <c:valAx>
        <c:axId val="1423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98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Influencia dos atributos no modelo</a:t>
            </a:r>
            <a:endParaRPr lang="pt-B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[1]Regressão!$A$22:$A$25</c:f>
              <c:strCache>
                <c:ptCount val="4"/>
                <c:pt idx="0">
                  <c:v>Abertura</c:v>
                </c:pt>
                <c:pt idx="1">
                  <c:v>High</c:v>
                </c:pt>
                <c:pt idx="2">
                  <c:v>Close</c:v>
                </c:pt>
                <c:pt idx="3">
                  <c:v>Volume</c:v>
                </c:pt>
              </c:strCache>
            </c:strRef>
          </c:cat>
          <c:val>
            <c:numRef>
              <c:f>[1]Regressão!$B$22:$B$25</c:f>
              <c:numCache>
                <c:formatCode>General</c:formatCode>
                <c:ptCount val="4"/>
                <c:pt idx="0">
                  <c:v>0.60240000000000005</c:v>
                </c:pt>
                <c:pt idx="1">
                  <c:v>-0.29809999999999998</c:v>
                </c:pt>
                <c:pt idx="2">
                  <c:v>0.69350000000000001</c:v>
                </c:pt>
                <c:pt idx="3">
                  <c:v>-1.1773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711-81E0-72046A83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74160"/>
        <c:axId val="1423904112"/>
      </c:barChart>
      <c:catAx>
        <c:axId val="1473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04112"/>
        <c:crosses val="autoZero"/>
        <c:auto val="1"/>
        <c:lblAlgn val="ctr"/>
        <c:lblOffset val="100"/>
        <c:noMultiLvlLbl val="0"/>
      </c:catAx>
      <c:valAx>
        <c:axId val="14239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5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Influencia dos atributos no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'[1]Perceptron 2'!$A$11:$A$17</c:f>
              <c:strCache>
                <c:ptCount val="7"/>
                <c:pt idx="0">
                  <c:v>Threshold</c:v>
                </c:pt>
                <c:pt idx="1">
                  <c:v>Dia</c:v>
                </c:pt>
                <c:pt idx="2">
                  <c:v>Hora</c:v>
                </c:pt>
                <c:pt idx="3">
                  <c:v>Abertura</c:v>
                </c:pt>
                <c:pt idx="4">
                  <c:v>Low</c:v>
                </c:pt>
                <c:pt idx="5">
                  <c:v>Close</c:v>
                </c:pt>
                <c:pt idx="6">
                  <c:v>Volume</c:v>
                </c:pt>
              </c:strCache>
            </c:strRef>
          </c:cat>
          <c:val>
            <c:numRef>
              <c:f>'[1]Perceptron 2'!$B$11:$B$17</c:f>
              <c:numCache>
                <c:formatCode>General</c:formatCode>
                <c:ptCount val="7"/>
                <c:pt idx="0">
                  <c:v>-1.53440800305499</c:v>
                </c:pt>
                <c:pt idx="1">
                  <c:v>-9.5604995648135904E-2</c:v>
                </c:pt>
                <c:pt idx="2">
                  <c:v>-3.04764482157526E-2</c:v>
                </c:pt>
                <c:pt idx="3">
                  <c:v>0.75050290793582397</c:v>
                </c:pt>
                <c:pt idx="4">
                  <c:v>3.3874037819189601E-2</c:v>
                </c:pt>
                <c:pt idx="5">
                  <c:v>0.78040520243737399</c:v>
                </c:pt>
                <c:pt idx="6">
                  <c:v>6.8928799832378401E-2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F10-9851-AF6422BC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59679"/>
        <c:axId val="419836879"/>
      </c:barChart>
      <c:catAx>
        <c:axId val="5170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36879"/>
        <c:crosses val="autoZero"/>
        <c:auto val="1"/>
        <c:lblAlgn val="ctr"/>
        <c:lblOffset val="100"/>
        <c:noMultiLvlLbl val="0"/>
      </c:catAx>
      <c:valAx>
        <c:axId val="4198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0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8</xdr:row>
      <xdr:rowOff>171450</xdr:rowOff>
    </xdr:from>
    <xdr:to>
      <xdr:col>10</xdr:col>
      <xdr:colOff>28574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5308E-A17F-4D14-AB41-62B2DC446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9525</xdr:rowOff>
    </xdr:from>
    <xdr:to>
      <xdr:col>9</xdr:col>
      <xdr:colOff>561975</xdr:colOff>
      <xdr:row>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B1869C-79A2-406C-8CA4-45F46963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17</xdr:row>
      <xdr:rowOff>180976</xdr:rowOff>
    </xdr:from>
    <xdr:to>
      <xdr:col>10</xdr:col>
      <xdr:colOff>9524</xdr:colOff>
      <xdr:row>26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EFB8E-2667-4FBC-92A4-AF32B1876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7</xdr:row>
      <xdr:rowOff>133349</xdr:rowOff>
    </xdr:from>
    <xdr:to>
      <xdr:col>10</xdr:col>
      <xdr:colOff>523875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342934-4A99-4D90-9138-2C8736D9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m%20preprocess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Regressão"/>
      <sheetName val="Regressão2"/>
      <sheetName val="Perceptron"/>
      <sheetName val="Perceptron 2"/>
      <sheetName val="Perceptron 3"/>
    </sheetNames>
    <sheetDataSet>
      <sheetData sheetId="0">
        <row r="6">
          <cell r="K6">
            <v>55</v>
          </cell>
        </row>
        <row r="7">
          <cell r="K7" t="str">
            <v>2018.01.10</v>
          </cell>
        </row>
        <row r="8">
          <cell r="K8">
            <v>0.58333333333333337</v>
          </cell>
        </row>
        <row r="9">
          <cell r="K9">
            <v>1634000</v>
          </cell>
        </row>
        <row r="10">
          <cell r="K10">
            <v>1638000</v>
          </cell>
        </row>
        <row r="11">
          <cell r="K11">
            <v>1628000</v>
          </cell>
        </row>
        <row r="12">
          <cell r="K12">
            <v>1628000</v>
          </cell>
        </row>
        <row r="13">
          <cell r="K13">
            <v>4143</v>
          </cell>
        </row>
      </sheetData>
      <sheetData sheetId="1">
        <row r="4">
          <cell r="A4" t="str">
            <v>Abertura</v>
          </cell>
          <cell r="B4">
            <v>-0.57709999999999995</v>
          </cell>
        </row>
        <row r="5">
          <cell r="A5" t="str">
            <v>High</v>
          </cell>
          <cell r="B5">
            <v>0.8246</v>
          </cell>
        </row>
        <row r="6">
          <cell r="A6" t="str">
            <v>Low</v>
          </cell>
          <cell r="B6">
            <v>0.75209999999999999</v>
          </cell>
        </row>
        <row r="7">
          <cell r="A7" t="str">
            <v>Volume</v>
          </cell>
          <cell r="B7">
            <v>-7.4000000000000003E-3</v>
          </cell>
        </row>
        <row r="13">
          <cell r="A13" t="str">
            <v>Abertura</v>
          </cell>
          <cell r="B13">
            <v>0.6089</v>
          </cell>
        </row>
        <row r="14">
          <cell r="A14" t="str">
            <v>Low</v>
          </cell>
          <cell r="B14">
            <v>-0.25169999999999998</v>
          </cell>
        </row>
        <row r="15">
          <cell r="A15" t="str">
            <v>Close</v>
          </cell>
          <cell r="B15">
            <v>0.64449999999999996</v>
          </cell>
        </row>
        <row r="16">
          <cell r="A16" t="str">
            <v>Volume</v>
          </cell>
          <cell r="B16">
            <v>0.9254</v>
          </cell>
        </row>
        <row r="22">
          <cell r="A22" t="str">
            <v>Abertura</v>
          </cell>
          <cell r="B22">
            <v>0.60240000000000005</v>
          </cell>
        </row>
        <row r="23">
          <cell r="A23" t="str">
            <v>High</v>
          </cell>
          <cell r="B23">
            <v>-0.29809999999999998</v>
          </cell>
        </row>
        <row r="24">
          <cell r="A24" t="str">
            <v>Close</v>
          </cell>
          <cell r="B24">
            <v>0.69350000000000001</v>
          </cell>
        </row>
        <row r="25">
          <cell r="A25" t="str">
            <v>Volume</v>
          </cell>
          <cell r="B25">
            <v>-1.1773</v>
          </cell>
        </row>
      </sheetData>
      <sheetData sheetId="2"/>
      <sheetData sheetId="3"/>
      <sheetData sheetId="4">
        <row r="11">
          <cell r="A11" t="str">
            <v>Threshold</v>
          </cell>
          <cell r="B11">
            <v>-1.53440800305499</v>
          </cell>
        </row>
        <row r="12">
          <cell r="A12" t="str">
            <v>Dia</v>
          </cell>
          <cell r="B12">
            <v>-9.5604995648135904E-2</v>
          </cell>
        </row>
        <row r="13">
          <cell r="A13" t="str">
            <v>Hora</v>
          </cell>
          <cell r="B13">
            <v>-3.04764482157526E-2</v>
          </cell>
        </row>
        <row r="14">
          <cell r="A14" t="str">
            <v>Abertura</v>
          </cell>
          <cell r="B14">
            <v>0.75050290793582397</v>
          </cell>
        </row>
        <row r="15">
          <cell r="A15" t="str">
            <v>Low</v>
          </cell>
          <cell r="B15">
            <v>3.3874037819189601E-2</v>
          </cell>
        </row>
        <row r="16">
          <cell r="A16" t="str">
            <v>Close</v>
          </cell>
          <cell r="B16">
            <v>0.78040520243737399</v>
          </cell>
        </row>
        <row r="17">
          <cell r="A17" t="str">
            <v>Volume</v>
          </cell>
          <cell r="B17">
            <v>6.8928799832378401E-2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4E273-A934-4888-BCA9-0393A38B0F10}" name="Tabela215" displayName="Tabela215" ref="A1:B7" totalsRowShown="0">
  <autoFilter ref="A1:B7" xr:uid="{2CD8AB7E-6669-40AE-B892-0704EC99107C}"/>
  <tableColumns count="2">
    <tableColumn id="1" xr3:uid="{5858E56C-9258-4BDF-B888-B1676F4B1630}" name="Atributos"/>
    <tableColumn id="2" xr3:uid="{9AE4E772-C996-468C-BA01-ADB9E845EB31}" name="Predição para Fechamento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1F4C10-F541-4432-8FFE-5D4A8F5271F0}" name="Tabela172231" displayName="Tabela172231" ref="D10:E16" totalsRowShown="0" headerRowBorderDxfId="15" tableBorderDxfId="14" totalsRowBorderDxfId="13">
  <autoFilter ref="D10:E16" xr:uid="{03049C97-FB01-4F86-B1D5-8398D55455DB}"/>
  <tableColumns count="2">
    <tableColumn id="1" xr3:uid="{243B4D6A-CD48-4935-AB1B-50FA8CDFEC1E}" name="Indicadores" dataDxfId="12"/>
    <tableColumn id="2" xr3:uid="{03F33B09-E5B8-42CE-8493-B69580532A9B}" name="Valores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A380C-2512-43B7-9F16-84A6DDD30641}" name="Tabela102332" displayName="Tabela102332" ref="D19:E25" totalsRowShown="0" headerRowDxfId="11" tableBorderDxfId="10">
  <autoFilter ref="D19:E25" xr:uid="{7AB2AED6-7A55-4C17-91C4-4EA2D050A5A7}"/>
  <tableColumns count="2">
    <tableColumn id="1" xr3:uid="{AD57BF5F-6A19-49C5-9807-019977C6D8D7}" name="Indicadores" dataDxfId="9"/>
    <tableColumn id="2" xr3:uid="{A14A93C2-AF52-423A-92E0-14AFD598EA63}" name="Valores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BC6D90-3CD3-436D-B4E3-6BD690695999}" name="Tabela14192733" displayName="Tabela14192733" ref="L9:P17" totalsRowShown="0">
  <autoFilter ref="L9:P17" xr:uid="{87E913E7-1C53-4FD0-8F68-BCB775D680D6}"/>
  <tableColumns count="5">
    <tableColumn id="1" xr3:uid="{856A767E-89E5-4347-BB9A-7D9AF14BDF80}" name="Dados"/>
    <tableColumn id="2" xr3:uid="{A177EF78-D089-4B26-86AE-AE2EB6F8424E}" name="Valores" dataDxfId="8" dataCellStyle="Moeda">
      <calculatedColumnFormula>[1]Dados!K6</calculatedColumnFormula>
    </tableColumn>
    <tableColumn id="3" xr3:uid="{293993C8-983A-4B11-86FC-E7200A6B473C}" name="Classe predita"/>
    <tableColumn id="4" xr3:uid="{65418007-B899-42A9-A654-4E367BCDF81E}" name="Diferenças"/>
    <tableColumn id="5" xr3:uid="{BCD29362-A31B-4D35-BC84-78ACFFD33304}" name="Err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989AD7-6FB0-4D5A-B253-3A30FB39FDF5}" name="Tabela8213016" displayName="Tabela8213016" ref="B2:C8" totalsRowShown="0">
  <autoFilter ref="B2:C8" xr:uid="{0BB0700F-21B3-4979-878C-04F058B7F989}"/>
  <tableColumns count="2">
    <tableColumn id="1" xr3:uid="{CC55E88D-5B36-4DE3-B716-490C7D6A71E3}" name="Indicadores"/>
    <tableColumn id="2" xr3:uid="{68A489B5-A66D-45B2-A5F6-25B9148ACB75}" name="Valores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365DF2B-85E0-4C50-8C05-5E0B8E53E340}" name="Tabela17223117" displayName="Tabela17223117" ref="B11:C17" totalsRowShown="0" headerRowBorderDxfId="7" tableBorderDxfId="6" totalsRowBorderDxfId="5">
  <autoFilter ref="B11:C17" xr:uid="{E90A7C3B-EB74-4230-ABA3-E5E36763183C}"/>
  <tableColumns count="2">
    <tableColumn id="1" xr3:uid="{63575EB3-6052-4520-B780-C39F3AD6B7F3}" name="Indicadores" dataDxfId="4"/>
    <tableColumn id="2" xr3:uid="{BD66FD45-A0D1-4BFD-982A-28F855859593}" name="Valores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ED7B4DF-9FD2-4567-9CC8-D9AD31985662}" name="Tabela10233218" displayName="Tabela10233218" ref="B20:C26" totalsRowShown="0" headerRowDxfId="3" tableBorderDxfId="2">
  <autoFilter ref="B20:C26" xr:uid="{946386D1-C8AA-494C-8E9B-1CBAA6913F77}"/>
  <tableColumns count="2">
    <tableColumn id="1" xr3:uid="{1D79FF96-2877-4756-B734-710C59A036C1}" name="Indicadores" dataDxfId="1"/>
    <tableColumn id="2" xr3:uid="{9514DB17-1B2B-4324-8544-06E2A15C455A}" name="Valo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9ABFC-68A8-47A2-BB21-174CD20D388E}" name="Tabela2516" displayName="Tabela2516" ref="A10:B16" totalsRowShown="0">
  <autoFilter ref="A10:B16" xr:uid="{CF182367-25F7-4C0A-9C4C-ED1163BDBC76}"/>
  <tableColumns count="2">
    <tableColumn id="1" xr3:uid="{A09229F4-E13E-43D9-AA34-4BE605691178}" name="Atributos"/>
    <tableColumn id="2" xr3:uid="{8454A38D-127C-4248-A610-793C0FBE778A}" name="Predição para Máxi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B93110-FE16-41BE-8A1D-20083D58906C}" name="Tabela25720" displayName="Tabela25720" ref="A19:B25" totalsRowShown="0">
  <autoFilter ref="A19:B25" xr:uid="{1FBCA257-4048-4A74-8249-2884D1AAD8D4}"/>
  <tableColumns count="2">
    <tableColumn id="1" xr3:uid="{AE7660FF-71BB-4195-94B2-AD7244D9C1B7}" name="Atributos"/>
    <tableColumn id="2" xr3:uid="{23C38299-A409-4CC4-BB3C-1AD1F8D9F1CA}" name="Predição para Mínim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C1163D-8A09-452B-AE57-C1160E339FC1}" name="Tabela821" displayName="Tabela821" ref="D2:E8" totalsRowShown="0">
  <autoFilter ref="D2:E8" xr:uid="{4817C0EF-EC36-4D8C-A74E-15F5ABF2AEEA}"/>
  <tableColumns count="2">
    <tableColumn id="1" xr3:uid="{41F75F61-FFAA-4454-BF5D-0CF330EE2600}" name="Indicadores"/>
    <tableColumn id="2" xr3:uid="{9CADBFE0-65A2-4A4F-8328-C1B36C82D131}" name="Valor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D955F-F4DB-4FD2-854D-690DB3E04253}" name="Tabela1722" displayName="Tabela1722" ref="D11:E17" totalsRowShown="0" headerRowBorderDxfId="23" tableBorderDxfId="22" totalsRowBorderDxfId="21">
  <autoFilter ref="D11:E17" xr:uid="{219D07B0-62AB-4025-AC8D-6569CFCAE1AC}"/>
  <tableColumns count="2">
    <tableColumn id="1" xr3:uid="{53A99B25-041B-43DF-AD64-ECEA1E21FBFE}" name="Indicadores" dataDxfId="20"/>
    <tableColumn id="2" xr3:uid="{8B9C3596-E994-41B7-B70C-708C4812046B}" name="Valore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924760-C020-42B9-B210-D5237FC88FE1}" name="Tabela1023" displayName="Tabela1023" ref="D20:E26" totalsRowShown="0" headerRowDxfId="19" tableBorderDxfId="18">
  <autoFilter ref="D20:E26" xr:uid="{3CA8F880-9740-4376-8799-69AB99989BEC}"/>
  <tableColumns count="2">
    <tableColumn id="1" xr3:uid="{E5CD5B56-C8C1-4177-9594-06CE6368EF9C}" name="Indicadores" dataDxfId="17"/>
    <tableColumn id="2" xr3:uid="{2E642047-0016-4C53-AA16-9F10A2791229}" name="Valore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8A6C6-A634-42F2-B34C-8EE3C987BBF5}" name="Tabela141927" displayName="Tabela141927" ref="L9:P17" totalsRowShown="0">
  <autoFilter ref="L9:P17" xr:uid="{87B57927-2942-41BC-9AF2-B1E4374B53C9}"/>
  <tableColumns count="5">
    <tableColumn id="1" xr3:uid="{BAD24C99-1CA9-411B-A0C3-2ACC6F68CB51}" name="Dados"/>
    <tableColumn id="2" xr3:uid="{84E4BDB7-701A-411C-81C7-79FBCC71ADDF}" name="Valores" dataDxfId="16" dataCellStyle="Moeda">
      <calculatedColumnFormula>[1]Dados!K6</calculatedColumnFormula>
    </tableColumn>
    <tableColumn id="3" xr3:uid="{5B3FEA74-0BB6-4412-91C1-46D7320DCC3E}" name="Classe predita"/>
    <tableColumn id="4" xr3:uid="{5013C4F7-D339-4D3B-9A69-5E66096C02E2}" name="Diferenças"/>
    <tableColumn id="5" xr3:uid="{B4243C1C-DCE0-4C31-B2C9-FD7EC4751CD1}" name="Er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8F5F65-0462-4378-979E-67612163A967}" name="Tabela1419279" displayName="Tabela1419279" ref="L19:P27" totalsRowShown="0">
  <autoFilter ref="L19:P27" xr:uid="{EDF8BF0F-DF38-4CA0-A3FC-0CCA07096231}"/>
  <tableColumns count="5">
    <tableColumn id="1" xr3:uid="{6A796F60-6253-4EC5-9C37-27F2C5724900}" name="Dados"/>
    <tableColumn id="2" xr3:uid="{CD32B14F-B5BA-40DF-ACC6-745B8BB3B18E}" name="Valores" dataDxfId="0" dataCellStyle="Moeda">
      <calculatedColumnFormula>[1]Dados!K16</calculatedColumnFormula>
    </tableColumn>
    <tableColumn id="3" xr3:uid="{2D894808-6E31-4E0A-BA9E-0DB39842C538}" name="Classe predita"/>
    <tableColumn id="4" xr3:uid="{CD14A84D-EC37-446C-BB2B-19B70DD4DCFC}" name="Diferenças"/>
    <tableColumn id="5" xr3:uid="{5AA9F147-7DEB-4CF9-B048-5B8A6D312935}" name="Err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33A12B-0CEA-47F8-BED7-7BEC521C0EA5}" name="Tabela82130" displayName="Tabela82130" ref="D1:E7" totalsRowShown="0">
  <autoFilter ref="D1:E7" xr:uid="{F0858A59-9567-484E-82EA-FEA8040D9358}"/>
  <tableColumns count="2">
    <tableColumn id="1" xr3:uid="{BAD0EE35-0336-4735-AF90-EC39701D1384}" name="Indicadores"/>
    <tableColumn id="2" xr3:uid="{321301F1-A6CB-45D6-A337-C77F2FA6CD75}" name="Valor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3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D1" zoomScale="115" zoomScaleNormal="115" workbookViewId="0">
      <selection activeCell="N18" sqref="N18"/>
    </sheetView>
  </sheetViews>
  <sheetFormatPr defaultRowHeight="14.4" x14ac:dyDescent="0.3"/>
  <cols>
    <col min="1" max="1" width="14.33203125" bestFit="1" customWidth="1"/>
    <col min="2" max="2" width="27.109375" bestFit="1" customWidth="1"/>
    <col min="4" max="4" width="24.5546875" bestFit="1" customWidth="1"/>
    <col min="5" max="5" width="10" bestFit="1" customWidth="1"/>
    <col min="13" max="13" width="12.109375" bestFit="1" customWidth="1"/>
    <col min="14" max="14" width="15.88671875" bestFit="1" customWidth="1"/>
    <col min="15" max="15" width="12.6640625" bestFit="1" customWidth="1"/>
  </cols>
  <sheetData>
    <row r="1" spans="1:16" x14ac:dyDescent="0.3">
      <c r="A1" t="s">
        <v>28</v>
      </c>
      <c r="B1" t="s">
        <v>29</v>
      </c>
      <c r="D1" s="23" t="s">
        <v>33</v>
      </c>
      <c r="E1" s="23"/>
    </row>
    <row r="2" spans="1:16" x14ac:dyDescent="0.3">
      <c r="A2" t="s">
        <v>3</v>
      </c>
      <c r="B2" s="1" t="s">
        <v>4</v>
      </c>
      <c r="D2" t="s">
        <v>1</v>
      </c>
      <c r="E2" t="s">
        <v>2</v>
      </c>
      <c r="L2" t="s">
        <v>22</v>
      </c>
    </row>
    <row r="3" spans="1:16" x14ac:dyDescent="0.3">
      <c r="A3" t="s">
        <v>6</v>
      </c>
      <c r="B3" s="1" t="s">
        <v>4</v>
      </c>
      <c r="D3" t="s">
        <v>5</v>
      </c>
      <c r="E3">
        <v>0.99980000000000002</v>
      </c>
    </row>
    <row r="4" spans="1:16" x14ac:dyDescent="0.3">
      <c r="A4" t="s">
        <v>8</v>
      </c>
      <c r="B4" s="1">
        <v>-0.57709999999999995</v>
      </c>
      <c r="D4" t="s">
        <v>7</v>
      </c>
      <c r="E4">
        <v>5.0599999999999999E-2</v>
      </c>
    </row>
    <row r="5" spans="1:16" x14ac:dyDescent="0.3">
      <c r="A5" t="s">
        <v>26</v>
      </c>
      <c r="B5" s="1">
        <v>0.8246</v>
      </c>
      <c r="D5" t="s">
        <v>9</v>
      </c>
      <c r="E5">
        <v>7.1499999999999994E-2</v>
      </c>
    </row>
    <row r="6" spans="1:16" x14ac:dyDescent="0.3">
      <c r="A6" t="s">
        <v>27</v>
      </c>
      <c r="B6" s="1">
        <v>0.75209999999999999</v>
      </c>
      <c r="D6" t="s">
        <v>11</v>
      </c>
      <c r="E6" s="2">
        <v>1.4869E-2</v>
      </c>
    </row>
    <row r="7" spans="1:16" x14ac:dyDescent="0.3">
      <c r="A7" t="s">
        <v>13</v>
      </c>
      <c r="B7" s="1">
        <v>-8.2000000000000007E-3</v>
      </c>
      <c r="D7" t="s">
        <v>24</v>
      </c>
      <c r="E7" s="2">
        <v>1.8384999999999999E-2</v>
      </c>
    </row>
    <row r="8" spans="1:16" x14ac:dyDescent="0.3">
      <c r="B8" s="3"/>
      <c r="D8" t="s">
        <v>25</v>
      </c>
      <c r="E8">
        <v>478</v>
      </c>
      <c r="N8" t="s">
        <v>37</v>
      </c>
    </row>
    <row r="9" spans="1:16" x14ac:dyDescent="0.3">
      <c r="E9" s="4"/>
      <c r="L9" t="s">
        <v>0</v>
      </c>
      <c r="M9" t="s">
        <v>2</v>
      </c>
      <c r="N9" t="s">
        <v>15</v>
      </c>
      <c r="O9" t="s">
        <v>16</v>
      </c>
      <c r="P9" t="s">
        <v>17</v>
      </c>
    </row>
    <row r="10" spans="1:16" x14ac:dyDescent="0.3">
      <c r="A10" t="s">
        <v>28</v>
      </c>
      <c r="B10" t="s">
        <v>30</v>
      </c>
      <c r="D10" s="23" t="s">
        <v>34</v>
      </c>
      <c r="E10" s="23"/>
      <c r="L10" t="s">
        <v>18</v>
      </c>
      <c r="M10" s="5">
        <f>[1]Dados!K6</f>
        <v>55</v>
      </c>
    </row>
    <row r="11" spans="1:16" x14ac:dyDescent="0.3">
      <c r="A11" t="s">
        <v>3</v>
      </c>
      <c r="B11" s="1" t="s">
        <v>4</v>
      </c>
      <c r="D11" t="s">
        <v>1</v>
      </c>
      <c r="E11" t="s">
        <v>2</v>
      </c>
      <c r="L11" t="s">
        <v>19</v>
      </c>
      <c r="M11" s="3" t="str">
        <f>[1]Dados!K7</f>
        <v>2018.01.10</v>
      </c>
    </row>
    <row r="12" spans="1:16" x14ac:dyDescent="0.3">
      <c r="A12" t="s">
        <v>6</v>
      </c>
      <c r="B12" s="1" t="s">
        <v>4</v>
      </c>
      <c r="D12" t="s">
        <v>5</v>
      </c>
      <c r="E12">
        <v>0.99990000000000001</v>
      </c>
      <c r="L12" t="s">
        <v>6</v>
      </c>
      <c r="M12" s="6">
        <f>[1]Dados!K8</f>
        <v>0.58333333333333337</v>
      </c>
    </row>
    <row r="13" spans="1:16" x14ac:dyDescent="0.3">
      <c r="A13" t="s">
        <v>8</v>
      </c>
      <c r="B13" s="1">
        <v>0.6089</v>
      </c>
      <c r="D13" t="s">
        <v>7</v>
      </c>
      <c r="E13">
        <v>4.5400000000000003E-2</v>
      </c>
      <c r="L13" t="s">
        <v>8</v>
      </c>
      <c r="M13" s="7">
        <f>[1]Dados!K9</f>
        <v>1634000</v>
      </c>
    </row>
    <row r="14" spans="1:16" x14ac:dyDescent="0.3">
      <c r="A14" t="s">
        <v>27</v>
      </c>
      <c r="B14" s="1">
        <v>-0.2515</v>
      </c>
      <c r="D14" t="s">
        <v>9</v>
      </c>
      <c r="E14">
        <v>6.25E-2</v>
      </c>
      <c r="L14" t="s">
        <v>10</v>
      </c>
      <c r="M14" s="7">
        <f>[1]Dados!K10</f>
        <v>1638000</v>
      </c>
      <c r="N14" s="8">
        <f>($M$13*$B$13)+($M$15*$B$14)+($M$16*$B$15)+$B$16</f>
        <v>1634584.7370999998</v>
      </c>
      <c r="O14" s="9">
        <f>Tabela141927[[#This Row],[Valores]]-Tabela141927[[#This Row],[Classe predita]]</f>
        <v>3415.2629000002053</v>
      </c>
      <c r="P14" s="10">
        <f>Tabela141927[[#This Row],[Diferenças]]/Tabela141927[[#This Row],[Valores]]</f>
        <v>2.0850200854702107E-3</v>
      </c>
    </row>
    <row r="15" spans="1:16" x14ac:dyDescent="0.3">
      <c r="A15" t="s">
        <v>32</v>
      </c>
      <c r="B15" s="1">
        <v>0.64439999999999997</v>
      </c>
      <c r="D15" t="s">
        <v>11</v>
      </c>
      <c r="E15" s="2">
        <v>1.3266E-2</v>
      </c>
      <c r="L15" t="s">
        <v>12</v>
      </c>
      <c r="M15" s="7">
        <f>[1]Dados!K11</f>
        <v>1628000</v>
      </c>
      <c r="N15" s="8">
        <f>($B$22*M13)+($B$23*M14)+($B$24*M16)+B25</f>
        <v>1625053.0067000003</v>
      </c>
      <c r="O15" s="9">
        <f>Tabela141927[[#This Row],[Valores]]-Tabela141927[[#This Row],[Classe predita]]</f>
        <v>2946.99329999974</v>
      </c>
      <c r="P15" s="10">
        <f>Tabela141927[[#This Row],[Diferenças]]/Tabela141927[[#This Row],[Valores]]</f>
        <v>1.8101924447172851E-3</v>
      </c>
    </row>
    <row r="16" spans="1:16" x14ac:dyDescent="0.3">
      <c r="A16" t="s">
        <v>13</v>
      </c>
      <c r="B16" s="1">
        <v>0.93710000000000004</v>
      </c>
      <c r="D16" t="s">
        <v>24</v>
      </c>
      <c r="E16" s="2">
        <v>1.6031E-2</v>
      </c>
      <c r="L16" t="s">
        <v>21</v>
      </c>
      <c r="M16" s="7">
        <f>[1]Dados!K12</f>
        <v>1628000</v>
      </c>
      <c r="N16" s="8">
        <f>($B$4*M13)+($B$5*M14)+($B$6*M15)+B7</f>
        <v>1632132.1918000001</v>
      </c>
      <c r="O16" s="9">
        <f>Tabela141927[[#This Row],[Valores]]-Tabela141927[[#This Row],[Classe predita]]</f>
        <v>-4132.191800000146</v>
      </c>
      <c r="P16" s="10">
        <f>Tabela141927[[#This Row],[Diferenças]]/Tabela141927[[#This Row],[Valores]]</f>
        <v>-2.5382013513514409E-3</v>
      </c>
    </row>
    <row r="17" spans="1:16" x14ac:dyDescent="0.3">
      <c r="B17" s="3"/>
      <c r="D17" t="s">
        <v>25</v>
      </c>
      <c r="E17">
        <v>478</v>
      </c>
      <c r="L17" t="s">
        <v>13</v>
      </c>
      <c r="M17" s="11">
        <f>[1]Dados!K13</f>
        <v>4143</v>
      </c>
    </row>
    <row r="18" spans="1:16" x14ac:dyDescent="0.3">
      <c r="E18" s="4"/>
      <c r="M18" s="7"/>
      <c r="N18" s="24" t="s">
        <v>36</v>
      </c>
    </row>
    <row r="19" spans="1:16" x14ac:dyDescent="0.3">
      <c r="A19" t="s">
        <v>28</v>
      </c>
      <c r="B19" t="s">
        <v>31</v>
      </c>
      <c r="D19" s="23" t="s">
        <v>35</v>
      </c>
      <c r="E19" s="23"/>
      <c r="L19" t="s">
        <v>0</v>
      </c>
      <c r="M19" t="s">
        <v>2</v>
      </c>
      <c r="N19" t="s">
        <v>15</v>
      </c>
      <c r="O19" t="s">
        <v>16</v>
      </c>
      <c r="P19" t="s">
        <v>17</v>
      </c>
    </row>
    <row r="20" spans="1:16" x14ac:dyDescent="0.3">
      <c r="A20" t="s">
        <v>3</v>
      </c>
      <c r="B20" s="1" t="s">
        <v>4</v>
      </c>
      <c r="D20" s="12" t="s">
        <v>1</v>
      </c>
      <c r="E20" s="13" t="s">
        <v>2</v>
      </c>
      <c r="L20" t="s">
        <v>18</v>
      </c>
      <c r="M20" s="5">
        <f>[1]Dados!K16</f>
        <v>0</v>
      </c>
    </row>
    <row r="21" spans="1:16" x14ac:dyDescent="0.3">
      <c r="A21" t="s">
        <v>6</v>
      </c>
      <c r="B21" s="1" t="s">
        <v>4</v>
      </c>
      <c r="D21" t="s">
        <v>5</v>
      </c>
      <c r="E21" s="15">
        <v>0.99990000000000001</v>
      </c>
      <c r="L21" t="s">
        <v>19</v>
      </c>
      <c r="M21" s="6">
        <v>44323</v>
      </c>
    </row>
    <row r="22" spans="1:16" x14ac:dyDescent="0.3">
      <c r="A22" t="s">
        <v>8</v>
      </c>
      <c r="B22" s="1">
        <v>0.60229999999999995</v>
      </c>
      <c r="D22" t="s">
        <v>7</v>
      </c>
      <c r="E22" s="15">
        <v>4.82E-2</v>
      </c>
      <c r="L22" t="s">
        <v>6</v>
      </c>
      <c r="M22" s="7"/>
    </row>
    <row r="23" spans="1:16" x14ac:dyDescent="0.3">
      <c r="A23" t="s">
        <v>26</v>
      </c>
      <c r="B23" s="1">
        <v>-0.29780000000000001</v>
      </c>
      <c r="D23" t="s">
        <v>9</v>
      </c>
      <c r="E23" s="15">
        <v>6.7900000000000002E-2</v>
      </c>
      <c r="L23" t="s">
        <v>8</v>
      </c>
      <c r="M23" s="7">
        <v>2364000</v>
      </c>
    </row>
    <row r="24" spans="1:16" x14ac:dyDescent="0.3">
      <c r="A24" t="s">
        <v>32</v>
      </c>
      <c r="B24" s="1">
        <v>0.69330000000000003</v>
      </c>
      <c r="D24" t="s">
        <v>11</v>
      </c>
      <c r="E24" s="16">
        <v>1.4218E-2</v>
      </c>
      <c r="L24" t="s">
        <v>10</v>
      </c>
      <c r="M24" s="7">
        <v>2446000</v>
      </c>
      <c r="N24" s="8">
        <f>($M$23*$B$13)+($M$25*$B$14)+($M$26*$B$15)+$B$16</f>
        <v>2420468.7371</v>
      </c>
      <c r="O24" s="9">
        <f>Tabela1419279[[#This Row],[Valores]]-Tabela1419279[[#This Row],[Classe predita]]</f>
        <v>25531.262899999972</v>
      </c>
      <c r="P24" s="10">
        <f>Tabela1419279[[#This Row],[Diferenças]]/Tabela1419279[[#This Row],[Valores]]</f>
        <v>1.0437965208503668E-2</v>
      </c>
    </row>
    <row r="25" spans="1:16" x14ac:dyDescent="0.3">
      <c r="A25" t="s">
        <v>13</v>
      </c>
      <c r="B25" s="1">
        <v>-1.1933</v>
      </c>
      <c r="D25" t="s">
        <v>24</v>
      </c>
      <c r="E25" s="16">
        <v>1.7507000000000002E-2</v>
      </c>
      <c r="L25" t="s">
        <v>12</v>
      </c>
      <c r="M25" s="7">
        <v>2346000</v>
      </c>
      <c r="N25" s="8">
        <f>($B$22*M23)+($B$23*M24)+($B$24*M26)+B35</f>
        <v>2385683.7999999998</v>
      </c>
      <c r="O25" s="9">
        <f>Tabela1419279[[#This Row],[Valores]]-Tabela1419279[[#This Row],[Classe predita]]</f>
        <v>-39683.799999999814</v>
      </c>
      <c r="P25" s="10">
        <f>Tabela1419279[[#This Row],[Diferenças]]/Tabela1419279[[#This Row],[Valores]]</f>
        <v>-1.6915515771525922E-2</v>
      </c>
    </row>
    <row r="26" spans="1:16" x14ac:dyDescent="0.3">
      <c r="B26" s="3"/>
      <c r="D26" t="s">
        <v>25</v>
      </c>
      <c r="E26" s="18">
        <v>478</v>
      </c>
      <c r="L26" t="s">
        <v>21</v>
      </c>
      <c r="M26" s="7">
        <v>2438000</v>
      </c>
      <c r="N26" s="8">
        <f>($B$4*M23)+($B$5*M24)+($B$6*M25)+B17</f>
        <v>2417133.8000000003</v>
      </c>
      <c r="O26" s="9">
        <f>Tabela1419279[[#This Row],[Valores]]-Tabela1419279[[#This Row],[Classe predita]]</f>
        <v>20866.199999999721</v>
      </c>
      <c r="P26" s="10">
        <f>Tabela1419279[[#This Row],[Diferenças]]/Tabela1419279[[#This Row],[Valores]]</f>
        <v>8.5587366694010337E-3</v>
      </c>
    </row>
    <row r="27" spans="1:16" x14ac:dyDescent="0.3">
      <c r="L27" t="s">
        <v>13</v>
      </c>
      <c r="M27" s="11">
        <f>[1]Dados!K23</f>
        <v>0</v>
      </c>
    </row>
    <row r="31" spans="1:16" x14ac:dyDescent="0.3">
      <c r="D31" s="22"/>
    </row>
  </sheetData>
  <mergeCells count="3">
    <mergeCell ref="D1:E1"/>
    <mergeCell ref="D10:E10"/>
    <mergeCell ref="D19:E19"/>
  </mergeCells>
  <pageMargins left="0.7" right="0.7" top="0.75" bottom="0.75" header="0.3" footer="0.3"/>
  <pageSetup paperSize="9" orientation="portrait" r:id="rId1"/>
  <drawing r:id="rId2"/>
  <legacyDrawing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2F26-5B9A-452D-B153-91B2373BA669}">
  <dimension ref="A1:P26"/>
  <sheetViews>
    <sheetView workbookViewId="0">
      <selection activeCell="D1" sqref="D1:E25"/>
    </sheetView>
  </sheetViews>
  <sheetFormatPr defaultRowHeight="14.4" x14ac:dyDescent="0.3"/>
  <cols>
    <col min="1" max="1" width="9.88671875" bestFit="1" customWidth="1"/>
    <col min="2" max="2" width="20.88671875" bestFit="1" customWidth="1"/>
    <col min="4" max="4" width="24.5546875" bestFit="1" customWidth="1"/>
    <col min="5" max="5" width="10" bestFit="1" customWidth="1"/>
    <col min="12" max="12" width="8.88671875" bestFit="1" customWidth="1"/>
    <col min="13" max="13" width="11.33203125" bestFit="1" customWidth="1"/>
    <col min="14" max="14" width="15.88671875" bestFit="1" customWidth="1"/>
    <col min="15" max="15" width="12.6640625" bestFit="1" customWidth="1"/>
    <col min="16" max="16" width="8.109375" bestFit="1" customWidth="1"/>
  </cols>
  <sheetData>
    <row r="1" spans="1:16" x14ac:dyDescent="0.3">
      <c r="D1" t="s">
        <v>1</v>
      </c>
      <c r="E1" t="s">
        <v>2</v>
      </c>
    </row>
    <row r="2" spans="1:16" x14ac:dyDescent="0.3">
      <c r="D2" t="s">
        <v>5</v>
      </c>
      <c r="E2">
        <v>0.99980000000000002</v>
      </c>
    </row>
    <row r="3" spans="1:16" x14ac:dyDescent="0.3">
      <c r="A3" s="19"/>
      <c r="D3" t="s">
        <v>7</v>
      </c>
      <c r="E3">
        <v>8.8700000000000001E-2</v>
      </c>
    </row>
    <row r="4" spans="1:16" x14ac:dyDescent="0.3">
      <c r="A4" s="19"/>
      <c r="D4" t="s">
        <v>9</v>
      </c>
      <c r="E4">
        <v>0.1069</v>
      </c>
    </row>
    <row r="5" spans="1:16" x14ac:dyDescent="0.3">
      <c r="A5" s="19"/>
      <c r="D5" t="s">
        <v>11</v>
      </c>
      <c r="E5" s="2">
        <v>2.6072000000000001E-2</v>
      </c>
    </row>
    <row r="6" spans="1:16" x14ac:dyDescent="0.3">
      <c r="A6" s="19"/>
      <c r="D6" t="s">
        <v>9</v>
      </c>
      <c r="E6" s="2">
        <v>2.7501999999999999E-2</v>
      </c>
    </row>
    <row r="7" spans="1:16" x14ac:dyDescent="0.3">
      <c r="D7" t="s">
        <v>14</v>
      </c>
      <c r="E7">
        <v>478</v>
      </c>
    </row>
    <row r="8" spans="1:16" x14ac:dyDescent="0.3">
      <c r="A8" s="19"/>
      <c r="E8" s="4"/>
    </row>
    <row r="9" spans="1:16" x14ac:dyDescent="0.3">
      <c r="L9" t="s">
        <v>0</v>
      </c>
      <c r="M9" t="s">
        <v>2</v>
      </c>
      <c r="N9" t="s">
        <v>15</v>
      </c>
      <c r="O9" t="s">
        <v>16</v>
      </c>
      <c r="P9" t="s">
        <v>17</v>
      </c>
    </row>
    <row r="10" spans="1:16" x14ac:dyDescent="0.3">
      <c r="D10" t="s">
        <v>1</v>
      </c>
      <c r="E10" t="s">
        <v>2</v>
      </c>
      <c r="L10" t="s">
        <v>18</v>
      </c>
      <c r="M10" s="5">
        <f>[1]Dados!K6</f>
        <v>55</v>
      </c>
    </row>
    <row r="11" spans="1:16" x14ac:dyDescent="0.3">
      <c r="D11" t="s">
        <v>5</v>
      </c>
      <c r="E11">
        <v>0.99980000000000002</v>
      </c>
      <c r="L11" t="s">
        <v>19</v>
      </c>
      <c r="M11" s="3" t="str">
        <f>[1]Dados!K7</f>
        <v>2018.01.10</v>
      </c>
    </row>
    <row r="12" spans="1:16" x14ac:dyDescent="0.3">
      <c r="A12" s="19"/>
      <c r="B12" s="20"/>
      <c r="D12" t="s">
        <v>7</v>
      </c>
      <c r="E12">
        <v>6.3500000000000001E-2</v>
      </c>
      <c r="L12" t="s">
        <v>6</v>
      </c>
      <c r="M12" s="6">
        <f>[1]Dados!K8</f>
        <v>0.58333333333333337</v>
      </c>
    </row>
    <row r="13" spans="1:16" x14ac:dyDescent="0.3">
      <c r="A13" s="19"/>
      <c r="B13" s="20"/>
      <c r="D13" t="s">
        <v>9</v>
      </c>
      <c r="E13">
        <v>8.5900000000000004E-2</v>
      </c>
      <c r="L13" t="s">
        <v>8</v>
      </c>
      <c r="M13" s="7">
        <f>[1]Dados!K9</f>
        <v>1634000</v>
      </c>
    </row>
    <row r="14" spans="1:16" x14ac:dyDescent="0.3">
      <c r="A14" s="19"/>
      <c r="B14" s="21"/>
      <c r="D14" t="s">
        <v>20</v>
      </c>
      <c r="E14" s="2">
        <v>1.8547000000000001E-2</v>
      </c>
      <c r="L14" t="s">
        <v>10</v>
      </c>
      <c r="M14" s="7">
        <f>[1]Dados!K10</f>
        <v>1638000</v>
      </c>
      <c r="N14" s="8">
        <f>(B11)+B12+($M$13*$B$13)+($M$15*$B$14)+($M$16*$B$15)+$B$16+B17</f>
        <v>0</v>
      </c>
      <c r="O14" s="9">
        <f>Tabela14192733[[#This Row],[Valores]]-Tabela14192733[[#This Row],[Classe predita]]</f>
        <v>1638000</v>
      </c>
      <c r="P14" s="10">
        <f>Tabela14192733[[#This Row],[Diferenças]]/Tabela14192733[[#This Row],[Valores]]</f>
        <v>1</v>
      </c>
    </row>
    <row r="15" spans="1:16" x14ac:dyDescent="0.3">
      <c r="A15" s="19"/>
      <c r="B15" s="21"/>
      <c r="D15" t="s">
        <v>9</v>
      </c>
      <c r="E15" s="2">
        <v>2.2027999999999999E-2</v>
      </c>
      <c r="L15" t="s">
        <v>12</v>
      </c>
      <c r="M15" s="7">
        <f>[1]Dados!K11</f>
        <v>1628000</v>
      </c>
      <c r="N15" s="8">
        <f>(B22*M13)+(B23*M14)+(B24*M16)+B25</f>
        <v>0</v>
      </c>
      <c r="O15" s="9">
        <f>Tabela14192733[[#This Row],[Valores]]-Tabela14192733[[#This Row],[Classe predita]]</f>
        <v>1628000</v>
      </c>
      <c r="P15" s="10">
        <f>Tabela14192733[[#This Row],[Diferenças]]/Tabela14192733[[#This Row],[Valores]]</f>
        <v>1</v>
      </c>
    </row>
    <row r="16" spans="1:16" x14ac:dyDescent="0.3">
      <c r="D16" t="s">
        <v>14</v>
      </c>
      <c r="E16">
        <v>478</v>
      </c>
      <c r="L16" t="s">
        <v>21</v>
      </c>
      <c r="M16" s="7">
        <f>[1]Dados!K12</f>
        <v>1628000</v>
      </c>
      <c r="N16" s="8">
        <f>(B4*M13)+(B5*M14)+(B6*M15)+B7</f>
        <v>0</v>
      </c>
      <c r="O16" s="9">
        <f>Tabela14192733[[#This Row],[Valores]]-Tabela14192733[[#This Row],[Classe predita]]</f>
        <v>1628000</v>
      </c>
      <c r="P16" s="10">
        <f>Tabela14192733[[#This Row],[Diferenças]]/Tabela14192733[[#This Row],[Valores]]</f>
        <v>1</v>
      </c>
    </row>
    <row r="17" spans="1:13" x14ac:dyDescent="0.3">
      <c r="A17" s="19"/>
      <c r="B17" s="21"/>
      <c r="E17" s="4"/>
      <c r="L17" t="s">
        <v>13</v>
      </c>
      <c r="M17" s="11">
        <f>[1]Dados!K13</f>
        <v>4143</v>
      </c>
    </row>
    <row r="19" spans="1:13" x14ac:dyDescent="0.3">
      <c r="D19" s="12" t="s">
        <v>1</v>
      </c>
      <c r="E19" s="13" t="s">
        <v>2</v>
      </c>
    </row>
    <row r="20" spans="1:13" x14ac:dyDescent="0.3">
      <c r="B20" s="1"/>
      <c r="D20" s="14" t="s">
        <v>5</v>
      </c>
      <c r="E20" s="15">
        <v>0.99980000000000002</v>
      </c>
    </row>
    <row r="21" spans="1:13" x14ac:dyDescent="0.3">
      <c r="A21" s="19"/>
      <c r="B21" s="1"/>
      <c r="D21" s="14" t="s">
        <v>7</v>
      </c>
      <c r="E21" s="15">
        <v>8.1199999999999994E-2</v>
      </c>
    </row>
    <row r="22" spans="1:13" x14ac:dyDescent="0.3">
      <c r="A22" s="19"/>
      <c r="B22" s="1"/>
      <c r="D22" s="14" t="s">
        <v>9</v>
      </c>
      <c r="E22" s="15">
        <v>9.4799999999999995E-2</v>
      </c>
    </row>
    <row r="23" spans="1:13" x14ac:dyDescent="0.3">
      <c r="A23" s="19"/>
      <c r="B23" s="1"/>
      <c r="D23" s="14" t="s">
        <v>20</v>
      </c>
      <c r="E23" s="16">
        <v>2.3938999999999998E-2</v>
      </c>
    </row>
    <row r="24" spans="1:13" x14ac:dyDescent="0.3">
      <c r="A24" s="19"/>
      <c r="B24" s="1"/>
      <c r="D24" s="14" t="s">
        <v>9</v>
      </c>
      <c r="E24" s="16">
        <v>2.4426E-2</v>
      </c>
    </row>
    <row r="25" spans="1:13" x14ac:dyDescent="0.3">
      <c r="B25" s="1"/>
      <c r="D25" s="17" t="s">
        <v>14</v>
      </c>
      <c r="E25" s="18">
        <v>478</v>
      </c>
    </row>
    <row r="26" spans="1:13" x14ac:dyDescent="0.3">
      <c r="A26" s="19"/>
    </row>
  </sheetData>
  <pageMargins left="0.511811024" right="0.511811024" top="0.78740157499999996" bottom="0.78740157499999996" header="0.31496062000000002" footer="0.31496062000000002"/>
  <drawing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32F3-C478-451F-9416-4F591C77A5BD}">
  <dimension ref="B1:E26"/>
  <sheetViews>
    <sheetView topLeftCell="A6" workbookViewId="0">
      <selection activeCell="B1" sqref="B1:C26"/>
    </sheetView>
  </sheetViews>
  <sheetFormatPr defaultRowHeight="14.4" x14ac:dyDescent="0.3"/>
  <cols>
    <col min="2" max="2" width="24.5546875" bestFit="1" customWidth="1"/>
    <col min="3" max="3" width="10" bestFit="1" customWidth="1"/>
  </cols>
  <sheetData>
    <row r="1" spans="2:5" x14ac:dyDescent="0.3">
      <c r="B1" s="23" t="s">
        <v>33</v>
      </c>
      <c r="C1" s="23"/>
    </row>
    <row r="2" spans="2:5" x14ac:dyDescent="0.3">
      <c r="B2" t="s">
        <v>1</v>
      </c>
      <c r="C2" t="s">
        <v>2</v>
      </c>
      <c r="E2" t="s">
        <v>23</v>
      </c>
    </row>
    <row r="3" spans="2:5" x14ac:dyDescent="0.3">
      <c r="B3" t="s">
        <v>5</v>
      </c>
      <c r="C3">
        <v>0.99980000000000002</v>
      </c>
    </row>
    <row r="4" spans="2:5" x14ac:dyDescent="0.3">
      <c r="B4" t="s">
        <v>7</v>
      </c>
      <c r="C4">
        <v>8.8700000000000001E-2</v>
      </c>
    </row>
    <row r="5" spans="2:5" x14ac:dyDescent="0.3">
      <c r="B5" t="s">
        <v>9</v>
      </c>
      <c r="C5">
        <v>0.1069</v>
      </c>
    </row>
    <row r="6" spans="2:5" x14ac:dyDescent="0.3">
      <c r="B6" t="s">
        <v>11</v>
      </c>
      <c r="C6" s="2">
        <v>2.6072000000000001E-2</v>
      </c>
    </row>
    <row r="7" spans="2:5" x14ac:dyDescent="0.3">
      <c r="B7" t="s">
        <v>24</v>
      </c>
      <c r="C7" s="2">
        <v>2.7501999999999999E-2</v>
      </c>
    </row>
    <row r="8" spans="2:5" x14ac:dyDescent="0.3">
      <c r="B8" t="s">
        <v>25</v>
      </c>
      <c r="C8">
        <v>478</v>
      </c>
    </row>
    <row r="9" spans="2:5" x14ac:dyDescent="0.3">
      <c r="C9" s="4"/>
    </row>
    <row r="10" spans="2:5" x14ac:dyDescent="0.3">
      <c r="B10" s="23" t="s">
        <v>34</v>
      </c>
      <c r="C10" s="23"/>
    </row>
    <row r="11" spans="2:5" x14ac:dyDescent="0.3">
      <c r="B11" t="s">
        <v>1</v>
      </c>
      <c r="C11" t="s">
        <v>2</v>
      </c>
    </row>
    <row r="12" spans="2:5" x14ac:dyDescent="0.3">
      <c r="B12" t="s">
        <v>5</v>
      </c>
      <c r="C12">
        <v>0.99980000000000002</v>
      </c>
    </row>
    <row r="13" spans="2:5" x14ac:dyDescent="0.3">
      <c r="B13" t="s">
        <v>7</v>
      </c>
      <c r="C13">
        <v>6.3500000000000001E-2</v>
      </c>
    </row>
    <row r="14" spans="2:5" x14ac:dyDescent="0.3">
      <c r="B14" t="s">
        <v>9</v>
      </c>
      <c r="C14">
        <v>8.5900000000000004E-2</v>
      </c>
    </row>
    <row r="15" spans="2:5" x14ac:dyDescent="0.3">
      <c r="B15" t="s">
        <v>11</v>
      </c>
      <c r="C15" s="2">
        <v>1.8547000000000001E-2</v>
      </c>
    </row>
    <row r="16" spans="2:5" x14ac:dyDescent="0.3">
      <c r="B16" t="s">
        <v>24</v>
      </c>
      <c r="C16" s="2">
        <v>2.2027999999999999E-2</v>
      </c>
    </row>
    <row r="17" spans="2:3" x14ac:dyDescent="0.3">
      <c r="B17" t="s">
        <v>25</v>
      </c>
      <c r="C17">
        <v>478</v>
      </c>
    </row>
    <row r="18" spans="2:3" x14ac:dyDescent="0.3">
      <c r="C18" s="4"/>
    </row>
    <row r="19" spans="2:3" x14ac:dyDescent="0.3">
      <c r="B19" s="23" t="s">
        <v>35</v>
      </c>
      <c r="C19" s="23"/>
    </row>
    <row r="20" spans="2:3" x14ac:dyDescent="0.3">
      <c r="B20" s="12" t="s">
        <v>1</v>
      </c>
      <c r="C20" s="13" t="s">
        <v>2</v>
      </c>
    </row>
    <row r="21" spans="2:3" x14ac:dyDescent="0.3">
      <c r="B21" t="s">
        <v>5</v>
      </c>
      <c r="C21" s="15">
        <v>0.99980000000000002</v>
      </c>
    </row>
    <row r="22" spans="2:3" x14ac:dyDescent="0.3">
      <c r="B22" t="s">
        <v>7</v>
      </c>
      <c r="C22" s="15">
        <v>8.1199999999999994E-2</v>
      </c>
    </row>
    <row r="23" spans="2:3" x14ac:dyDescent="0.3">
      <c r="B23" t="s">
        <v>9</v>
      </c>
      <c r="C23" s="15">
        <v>9.4799999999999995E-2</v>
      </c>
    </row>
    <row r="24" spans="2:3" x14ac:dyDescent="0.3">
      <c r="B24" t="s">
        <v>11</v>
      </c>
      <c r="C24" s="16">
        <v>2.3938999999999998E-2</v>
      </c>
    </row>
    <row r="25" spans="2:3" x14ac:dyDescent="0.3">
      <c r="B25" t="s">
        <v>24</v>
      </c>
      <c r="C25" s="16">
        <v>2.4426E-2</v>
      </c>
    </row>
    <row r="26" spans="2:3" x14ac:dyDescent="0.3">
      <c r="B26" t="s">
        <v>25</v>
      </c>
      <c r="C26" s="18">
        <v>478</v>
      </c>
    </row>
  </sheetData>
  <mergeCells count="3">
    <mergeCell ref="B1:C1"/>
    <mergeCell ref="B10:C10"/>
    <mergeCell ref="B19:C1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Regressão Linear</vt:lpstr>
      <vt:lpstr>Planilha1</vt:lpstr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2021-05-10T16:08:35Z</dcterms:modified>
</cp:coreProperties>
</file>