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halcaomh/ArthurHowardMorris.github.io/assets/slides/acct3210/S8/"/>
    </mc:Choice>
  </mc:AlternateContent>
  <xr:revisionPtr revIDLastSave="0" documentId="13_ncr:1_{DB1CA8BD-8F6B-7D46-87B8-90E869CB5922}" xr6:coauthVersionLast="47" xr6:coauthVersionMax="47" xr10:uidLastSave="{00000000-0000-0000-0000-000000000000}"/>
  <bookViews>
    <workbookView xWindow="0" yWindow="500" windowWidth="33500" windowHeight="21100" tabRatio="500" activeTab="6" xr2:uid="{00000000-000D-0000-FFFF-FFFF00000000}"/>
  </bookViews>
  <sheets>
    <sheet name="Q1 Step 1" sheetId="5" r:id="rId1"/>
    <sheet name="Q1 Step2" sheetId="6" r:id="rId2"/>
    <sheet name="Q1 Step3" sheetId="7" r:id="rId3"/>
    <sheet name="Q1 Step4" sheetId="8" r:id="rId4"/>
    <sheet name="Q1 Step5" sheetId="9" r:id="rId5"/>
    <sheet name="Question 1" sheetId="1" r:id="rId6"/>
    <sheet name="Q1 Step 1a" sheetId="10" r:id="rId7"/>
    <sheet name="Question 3 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" l="1"/>
  <c r="C11" i="10"/>
  <c r="C5" i="10"/>
  <c r="F6" i="9"/>
  <c r="F8" i="9"/>
  <c r="F9" i="9"/>
  <c r="F11" i="9"/>
  <c r="F12" i="9"/>
  <c r="F14" i="9"/>
  <c r="F15" i="9"/>
  <c r="F5" i="9"/>
  <c r="E15" i="9"/>
  <c r="D15" i="9"/>
  <c r="E14" i="9"/>
  <c r="D14" i="9"/>
  <c r="E12" i="9"/>
  <c r="D12" i="9"/>
  <c r="C12" i="9"/>
  <c r="E11" i="9"/>
  <c r="D11" i="9"/>
  <c r="C11" i="9"/>
  <c r="E9" i="9"/>
  <c r="D9" i="9"/>
  <c r="C9" i="9"/>
  <c r="E8" i="9"/>
  <c r="D8" i="9"/>
  <c r="C8" i="9"/>
  <c r="E6" i="9"/>
  <c r="D6" i="9"/>
  <c r="C6" i="9"/>
  <c r="E5" i="9"/>
  <c r="D5" i="9"/>
  <c r="C5" i="9"/>
  <c r="E6" i="8"/>
  <c r="E8" i="8"/>
  <c r="E9" i="8"/>
  <c r="E11" i="8"/>
  <c r="E12" i="8"/>
  <c r="E14" i="8"/>
  <c r="E15" i="8"/>
  <c r="E5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6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C5" i="6"/>
  <c r="C28" i="3"/>
  <c r="C3" i="3" s="1"/>
  <c r="F3" i="3" s="1"/>
  <c r="F4" i="3" s="1"/>
  <c r="F7" i="3" s="1"/>
  <c r="C22" i="3"/>
  <c r="F14" i="1"/>
  <c r="C16" i="3"/>
  <c r="C7" i="3" s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  <c r="A10" i="3" l="1"/>
  <c r="A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17" authorId="0" shapeId="0" xr:uid="{05387F42-02EC-274F-87EE-4EC1050F3AAE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F4" authorId="0" shapeId="0" xr:uid="{FD82BE91-8231-1B4A-A01E-FFC178801137}">
      <text>
        <r>
          <rPr>
            <sz val="10"/>
            <color rgb="FF000000"/>
            <rFont val="Tahoma"/>
            <family val="2"/>
          </rPr>
          <t xml:space="preserve">Avoiding mortgage interest is the point of raiding the SPDA! </t>
        </r>
      </text>
    </comment>
    <comment ref="C28" authorId="0" shapeId="0" xr:uid="{45AD9568-A235-534B-B2E0-37BEE0EE6E9B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sharedStrings.xml><?xml version="1.0" encoding="utf-8"?>
<sst xmlns="http://schemas.openxmlformats.org/spreadsheetml/2006/main" count="160" uniqueCount="31">
  <si>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</si>
  <si>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</si>
  <si>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</si>
  <si>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</si>
  <si>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</si>
  <si>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</si>
  <si>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</si>
  <si>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</si>
  <si>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</si>
  <si>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</si>
  <si>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</si>
  <si>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</si>
  <si>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50k SPDA @ 9.5%</t>
  </si>
  <si>
    <t>Cash flow at 59.5 when you cash out the spda and pay the mortgage</t>
  </si>
  <si>
    <t>penalty</t>
  </si>
  <si>
    <t xml:space="preserve">Cash flow when you raid </t>
  </si>
  <si>
    <t>--&gt;</t>
  </si>
  <si>
    <t>Interest payments avoided</t>
  </si>
  <si>
    <t>Option 1 Raid the SPDA</t>
  </si>
  <si>
    <t>Option 2 Hold the SPDA</t>
  </si>
  <si>
    <t>total mortgage payments avoided</t>
  </si>
  <si>
    <t>Tax deduction benefit on interest paid:</t>
  </si>
  <si>
    <t>Option 1 Net Benefit with tax deduction (assumes we pay the interest at the end)</t>
  </si>
  <si>
    <t>Option 1 net benefit without tax deduction</t>
  </si>
  <si>
    <t>This is the benefit of the deduction.</t>
  </si>
  <si>
    <t>Rates:</t>
  </si>
  <si>
    <t>Index of Years and Rates</t>
  </si>
  <si>
    <t>25 years (SPDA term)</t>
  </si>
  <si>
    <t>10 years (Raid the SPDA)</t>
  </si>
  <si>
    <t>15 years (Mortgage)</t>
  </si>
  <si>
    <t>Start by calculating the annual yields for each of the three assets implied by the question: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</si>
</sst>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0" fontId="5" fillId="0" borderId="0" xfId="0" applyNumberFormat="1" applyFont="1"/>
    <xf numFmtId="0" fontId="6" fillId="0" borderId="0" xfId="0" applyFont="1"/>
    <xf numFmtId="9" fontId="0" fillId="0" borderId="0" xfId="0" applyNumberFormat="1"/>
    <xf numFmtId="43" fontId="0" fillId="0" borderId="0" xfId="19" applyFont="1"/>
    <xf numFmtId="4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43" fontId="0" fillId="0" borderId="3" xfId="0" applyNumberFormat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4" xfId="0" applyBorder="1"/>
    <xf numFmtId="43" fontId="0" fillId="0" borderId="3" xfId="19" applyFont="1" applyBorder="1"/>
    <xf numFmtId="0" fontId="0" fillId="0" borderId="0" xfId="0" applyAlignment="1">
      <alignment wrapText="1"/>
    </xf>
    <xf numFmtId="43" fontId="0" fillId="0" borderId="0" xfId="19" applyFont="1" applyBorder="1"/>
    <xf numFmtId="10" fontId="6" fillId="0" borderId="0" xfId="0" applyNumberFormat="1" applyFont="1"/>
    <xf numFmtId="0" fontId="0" fillId="0" borderId="5" xfId="0" applyBorder="1"/>
    <xf numFmtId="0" fontId="0" fillId="0" borderId="6" xfId="0" applyBorder="1"/>
    <xf numFmtId="43" fontId="0" fillId="0" borderId="7" xfId="19" applyFont="1" applyBorder="1"/>
    <xf numFmtId="43" fontId="0" fillId="0" borderId="8" xfId="0" applyNumberFormat="1" applyBorder="1"/>
    <xf numFmtId="0" fontId="0" fillId="0" borderId="5" xfId="0" applyBorder="1" applyAlignment="1">
      <alignment wrapText="1"/>
    </xf>
    <xf numFmtId="43" fontId="0" fillId="0" borderId="7" xfId="0" applyNumberFormat="1" applyBorder="1"/>
    <xf numFmtId="0" fontId="0" fillId="0" borderId="0" xfId="0" applyAlignment="1">
      <alignment horizontal="center"/>
    </xf>
    <xf numFmtId="43" fontId="4" fillId="0" borderId="0" xfId="0" applyNumberFormat="1" applyFont="1"/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x14ac:dyDescent="0.2">
      <c r="A4" t="s">
        <v>6</v>
      </c>
      <c r="C4" s="2"/>
      <c r="D4" s="2"/>
      <c r="E4" s="2"/>
      <c r="F4" s="2"/>
      <c r="H4">
        <v>3</v>
      </c>
    </row>
    <row r="5" spans="1:8" x14ac:dyDescent="0.2">
      <c r="B5" t="s">
        <v>7</v>
      </c>
      <c r="C5" s="2"/>
      <c r="D5" s="2"/>
      <c r="E5" s="2"/>
      <c r="F5" s="2"/>
      <c r="H5">
        <v>0.3</v>
      </c>
    </row>
    <row r="6" spans="1:8" x14ac:dyDescent="0.2">
      <c r="B6" t="s">
        <v>8</v>
      </c>
      <c r="C6" s="2"/>
      <c r="D6" s="2"/>
      <c r="E6" s="2"/>
      <c r="F6" s="2"/>
      <c r="H6">
        <v>0.4</v>
      </c>
    </row>
    <row r="7" spans="1:8" x14ac:dyDescent="0.2">
      <c r="A7" t="s">
        <v>9</v>
      </c>
      <c r="C7" s="2"/>
      <c r="D7" s="2"/>
      <c r="E7" s="2"/>
      <c r="F7" s="2"/>
      <c r="H7">
        <v>5</v>
      </c>
    </row>
    <row r="8" spans="1:8" x14ac:dyDescent="0.2">
      <c r="B8" t="s">
        <v>7</v>
      </c>
      <c r="C8" s="2"/>
      <c r="D8" s="2"/>
      <c r="E8" s="2"/>
      <c r="F8" s="2"/>
      <c r="H8">
        <v>0.3</v>
      </c>
    </row>
    <row r="9" spans="1:8" x14ac:dyDescent="0.2">
      <c r="B9" t="s">
        <v>8</v>
      </c>
      <c r="C9" s="2"/>
      <c r="D9" s="2"/>
      <c r="E9" s="2"/>
      <c r="F9" s="2"/>
      <c r="H9">
        <v>0.4</v>
      </c>
    </row>
    <row r="10" spans="1:8" x14ac:dyDescent="0.2">
      <c r="A10" t="s">
        <v>10</v>
      </c>
      <c r="C10" s="2"/>
      <c r="D10" s="2"/>
      <c r="E10" s="2"/>
      <c r="F10" s="2"/>
      <c r="H10">
        <v>10</v>
      </c>
    </row>
    <row r="11" spans="1:8" x14ac:dyDescent="0.2">
      <c r="B11" t="s">
        <v>7</v>
      </c>
      <c r="C11" s="2"/>
      <c r="D11" s="4"/>
      <c r="E11" s="2"/>
      <c r="F11" s="2"/>
      <c r="H11">
        <v>0.3</v>
      </c>
    </row>
    <row r="12" spans="1:8" x14ac:dyDescent="0.2">
      <c r="B12" t="s">
        <v>8</v>
      </c>
      <c r="C12" s="4"/>
      <c r="D12" s="2"/>
      <c r="E12" s="2"/>
      <c r="F12" s="2"/>
      <c r="H12">
        <v>0.4</v>
      </c>
    </row>
    <row r="13" spans="1:8" x14ac:dyDescent="0.2">
      <c r="A13" t="s">
        <v>11</v>
      </c>
      <c r="C13" s="2"/>
      <c r="D13" s="2"/>
      <c r="E13" s="2"/>
      <c r="F13" s="2"/>
      <c r="H13">
        <v>20</v>
      </c>
    </row>
    <row r="14" spans="1:8" x14ac:dyDescent="0.2">
      <c r="B14" t="s">
        <v>7</v>
      </c>
      <c r="C14" s="2"/>
      <c r="D14" s="2"/>
      <c r="E14" s="2"/>
      <c r="F14" s="4"/>
      <c r="H14">
        <v>0.3</v>
      </c>
    </row>
    <row r="15" spans="1:8" x14ac:dyDescent="0.2">
      <c r="B15" t="s">
        <v>8</v>
      </c>
      <c r="C15" s="2"/>
      <c r="D15" s="2"/>
      <c r="E15" s="2"/>
      <c r="F15" s="4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150" zoomScaleNormal="150" zoomScalePageLayoutView="150" workbookViewId="0">
      <selection activeCell="D5" sqref="D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x14ac:dyDescent="0.2">
      <c r="A4" t="s">
        <v>6</v>
      </c>
      <c r="C4" s="2"/>
      <c r="D4" s="2"/>
      <c r="E4" s="2"/>
      <c r="F4" s="2"/>
      <c r="H4">
        <v>3</v>
      </c>
    </row>
    <row r="5" spans="1:8" x14ac:dyDescent="0.2">
      <c r="B5" t="s">
        <v>7</v>
      </c>
      <c r="C5" s="2">
        <f>$C$18</f>
        <v>6.5000000000000002E-2</v>
      </c>
      <c r="D5" s="2"/>
      <c r="E5" s="2"/>
      <c r="F5" s="2"/>
      <c r="H5">
        <v>0.3</v>
      </c>
    </row>
    <row r="6" spans="1:8" x14ac:dyDescent="0.2">
      <c r="B6" t="s">
        <v>8</v>
      </c>
      <c r="C6" s="2">
        <f>$C$18</f>
        <v>6.5000000000000002E-2</v>
      </c>
      <c r="D6" s="2"/>
      <c r="E6" s="2"/>
      <c r="F6" s="2"/>
      <c r="H6">
        <v>0.4</v>
      </c>
    </row>
    <row r="7" spans="1:8" x14ac:dyDescent="0.2">
      <c r="A7" t="s">
        <v>9</v>
      </c>
      <c r="C7" s="2"/>
      <c r="D7" s="2"/>
      <c r="E7" s="2"/>
      <c r="F7" s="2"/>
      <c r="H7">
        <v>5</v>
      </c>
    </row>
    <row r="8" spans="1:8" x14ac:dyDescent="0.2">
      <c r="B8" t="s">
        <v>7</v>
      </c>
      <c r="C8" s="2">
        <f t="shared" ref="C8:C9" si="0">$C$18</f>
        <v>6.5000000000000002E-2</v>
      </c>
      <c r="D8" s="2"/>
      <c r="E8" s="2"/>
      <c r="F8" s="2"/>
      <c r="H8">
        <v>0.3</v>
      </c>
    </row>
    <row r="9" spans="1:8" x14ac:dyDescent="0.2">
      <c r="B9" t="s">
        <v>8</v>
      </c>
      <c r="C9" s="2">
        <f t="shared" si="0"/>
        <v>6.5000000000000002E-2</v>
      </c>
      <c r="D9" s="2"/>
      <c r="E9" s="2"/>
      <c r="F9" s="2"/>
      <c r="H9">
        <v>0.4</v>
      </c>
    </row>
    <row r="10" spans="1:8" x14ac:dyDescent="0.2">
      <c r="A10" t="s">
        <v>10</v>
      </c>
      <c r="C10" s="2"/>
      <c r="D10" s="2"/>
      <c r="E10" s="2"/>
      <c r="F10" s="2"/>
      <c r="H10">
        <v>10</v>
      </c>
    </row>
    <row r="11" spans="1:8" x14ac:dyDescent="0.2">
      <c r="B11" t="s">
        <v>7</v>
      </c>
      <c r="C11" s="2">
        <f t="shared" ref="C11:C12" si="1">$C$18</f>
        <v>6.5000000000000002E-2</v>
      </c>
      <c r="D11" s="4"/>
      <c r="E11" s="2"/>
      <c r="F11" s="2"/>
      <c r="H11">
        <v>0.3</v>
      </c>
    </row>
    <row r="12" spans="1:8" x14ac:dyDescent="0.2">
      <c r="B12" t="s">
        <v>8</v>
      </c>
      <c r="C12" s="2">
        <f t="shared" si="1"/>
        <v>6.5000000000000002E-2</v>
      </c>
      <c r="D12" s="2"/>
      <c r="E12" s="2"/>
      <c r="F12" s="2"/>
      <c r="H12">
        <v>0.4</v>
      </c>
    </row>
    <row r="13" spans="1:8" x14ac:dyDescent="0.2">
      <c r="A13" t="s">
        <v>11</v>
      </c>
      <c r="C13" s="2"/>
      <c r="D13" s="2"/>
      <c r="E13" s="2"/>
      <c r="F13" s="2"/>
      <c r="H13">
        <v>20</v>
      </c>
    </row>
    <row r="14" spans="1:8" x14ac:dyDescent="0.2">
      <c r="B14" t="s">
        <v>7</v>
      </c>
      <c r="C14" s="18">
        <v>6.5000000000000002E-2</v>
      </c>
      <c r="D14" s="2"/>
      <c r="E14" s="2"/>
      <c r="F14" s="4"/>
      <c r="H14">
        <v>0.3</v>
      </c>
    </row>
    <row r="15" spans="1:8" x14ac:dyDescent="0.2">
      <c r="B15" t="s">
        <v>8</v>
      </c>
      <c r="C15" s="18">
        <v>6.5000000000000002E-2</v>
      </c>
      <c r="D15" s="2"/>
      <c r="E15" s="2"/>
      <c r="F15" s="4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150" zoomScaleNormal="150" zoomScalePageLayoutView="150" workbookViewId="0">
      <selection activeCell="F11" sqref="F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x14ac:dyDescent="0.2">
      <c r="A4" t="s">
        <v>6</v>
      </c>
      <c r="C4" s="2"/>
      <c r="D4" s="2"/>
      <c r="E4" s="2"/>
      <c r="F4" s="2"/>
      <c r="H4">
        <v>3</v>
      </c>
    </row>
    <row r="5" spans="1:8" x14ac:dyDescent="0.2">
      <c r="B5" t="s">
        <v>7</v>
      </c>
      <c r="C5" s="2">
        <f>$C$18</f>
        <v>6.5000000000000002E-2</v>
      </c>
      <c r="D5" s="2">
        <f>D$18*(1-$H5)</f>
        <v>6.9999999999999993E-2</v>
      </c>
      <c r="E5" s="2"/>
      <c r="F5" s="2"/>
      <c r="H5">
        <v>0.3</v>
      </c>
    </row>
    <row r="6" spans="1:8" x14ac:dyDescent="0.2">
      <c r="B6" t="s">
        <v>8</v>
      </c>
      <c r="C6" s="2">
        <f>$C$18</f>
        <v>6.5000000000000002E-2</v>
      </c>
      <c r="D6" s="2">
        <f>D$18*(1-$H6)</f>
        <v>0.06</v>
      </c>
      <c r="E6" s="2"/>
      <c r="F6" s="2"/>
      <c r="H6">
        <v>0.4</v>
      </c>
    </row>
    <row r="7" spans="1:8" x14ac:dyDescent="0.2">
      <c r="A7" t="s">
        <v>9</v>
      </c>
      <c r="C7" s="2"/>
      <c r="D7" s="2"/>
      <c r="E7" s="2"/>
      <c r="F7" s="2"/>
      <c r="H7">
        <v>5</v>
      </c>
    </row>
    <row r="8" spans="1:8" x14ac:dyDescent="0.2">
      <c r="B8" t="s">
        <v>7</v>
      </c>
      <c r="C8" s="2">
        <f t="shared" ref="C8:C9" si="0">$C$18</f>
        <v>6.5000000000000002E-2</v>
      </c>
      <c r="D8" s="2">
        <f t="shared" ref="D8:D15" si="1">D$18*(1-$H8)</f>
        <v>6.9999999999999993E-2</v>
      </c>
      <c r="E8" s="2"/>
      <c r="F8" s="2"/>
      <c r="H8">
        <v>0.3</v>
      </c>
    </row>
    <row r="9" spans="1:8" x14ac:dyDescent="0.2">
      <c r="B9" t="s">
        <v>8</v>
      </c>
      <c r="C9" s="2">
        <f t="shared" si="0"/>
        <v>6.5000000000000002E-2</v>
      </c>
      <c r="D9" s="2">
        <f t="shared" si="1"/>
        <v>0.06</v>
      </c>
      <c r="E9" s="2"/>
      <c r="F9" s="2"/>
      <c r="H9">
        <v>0.4</v>
      </c>
    </row>
    <row r="10" spans="1:8" x14ac:dyDescent="0.2">
      <c r="A10" t="s">
        <v>10</v>
      </c>
      <c r="C10" s="2"/>
      <c r="D10" s="2"/>
      <c r="E10" s="2"/>
      <c r="F10" s="2"/>
      <c r="H10">
        <v>10</v>
      </c>
    </row>
    <row r="11" spans="1:8" x14ac:dyDescent="0.2">
      <c r="B11" t="s">
        <v>7</v>
      </c>
      <c r="C11" s="2">
        <f t="shared" ref="C11:C12" si="2">$C$18</f>
        <v>6.5000000000000002E-2</v>
      </c>
      <c r="D11" s="2">
        <f t="shared" si="1"/>
        <v>6.9999999999999993E-2</v>
      </c>
      <c r="E11" s="2"/>
      <c r="F11" s="2"/>
      <c r="H11">
        <v>0.3</v>
      </c>
    </row>
    <row r="12" spans="1:8" x14ac:dyDescent="0.2">
      <c r="B12" t="s">
        <v>8</v>
      </c>
      <c r="C12" s="2">
        <f t="shared" si="2"/>
        <v>6.5000000000000002E-2</v>
      </c>
      <c r="D12" s="2">
        <f t="shared" si="1"/>
        <v>0.06</v>
      </c>
      <c r="E12" s="2"/>
      <c r="F12" s="2"/>
      <c r="H12">
        <v>0.4</v>
      </c>
    </row>
    <row r="13" spans="1:8" x14ac:dyDescent="0.2">
      <c r="A13" t="s">
        <v>11</v>
      </c>
      <c r="C13" s="2"/>
      <c r="D13" s="2"/>
      <c r="E13" s="2"/>
      <c r="F13" s="2"/>
      <c r="H13">
        <v>20</v>
      </c>
    </row>
    <row r="14" spans="1:8" x14ac:dyDescent="0.2">
      <c r="B14" t="s">
        <v>7</v>
      </c>
      <c r="C14" s="18">
        <v>6.5000000000000002E-2</v>
      </c>
      <c r="D14" s="2">
        <f t="shared" si="1"/>
        <v>6.9999999999999993E-2</v>
      </c>
      <c r="E14" s="2"/>
      <c r="F14" s="4"/>
      <c r="H14">
        <v>0.3</v>
      </c>
    </row>
    <row r="15" spans="1:8" x14ac:dyDescent="0.2">
      <c r="B15" t="s">
        <v>8</v>
      </c>
      <c r="C15" s="18">
        <v>6.5000000000000002E-2</v>
      </c>
      <c r="D15" s="2">
        <f t="shared" si="1"/>
        <v>0.06</v>
      </c>
      <c r="E15" s="2"/>
      <c r="F15" s="4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zoomScale="150" zoomScaleNormal="150" zoomScalePageLayoutView="150" workbookViewId="0">
      <selection activeCell="F3" sqref="F3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x14ac:dyDescent="0.2">
      <c r="A4" t="s">
        <v>6</v>
      </c>
      <c r="C4" s="2"/>
      <c r="D4" s="2"/>
      <c r="E4" s="2"/>
      <c r="F4" s="2"/>
      <c r="H4">
        <v>3</v>
      </c>
    </row>
    <row r="5" spans="1:8" x14ac:dyDescent="0.2">
      <c r="B5" t="s">
        <v>7</v>
      </c>
      <c r="C5" s="2">
        <f>$C$18</f>
        <v>6.5000000000000002E-2</v>
      </c>
      <c r="D5" s="2">
        <f>D$18*(1-$H5)</f>
        <v>6.9999999999999993E-2</v>
      </c>
      <c r="E5" s="2">
        <f>((1+E$18)^$H4*(1-$H5)+$H5)^(1/$H4)-1</f>
        <v>6.8253085229591726E-2</v>
      </c>
      <c r="F5" s="2"/>
      <c r="H5">
        <v>0.3</v>
      </c>
    </row>
    <row r="6" spans="1:8" x14ac:dyDescent="0.2">
      <c r="B6" t="s">
        <v>8</v>
      </c>
      <c r="C6" s="2">
        <f>$C$18</f>
        <v>6.5000000000000002E-2</v>
      </c>
      <c r="D6" s="2">
        <f>D$18*(1-$H6)</f>
        <v>0.06</v>
      </c>
      <c r="E6" s="2">
        <f t="shared" ref="E6:E15" si="0">((1+E$18)^$H5*(1-$H6)+$H6)^(1/$H5)-1</f>
        <v>5.6275013163937571E-2</v>
      </c>
      <c r="F6" s="2"/>
      <c r="H6">
        <v>0.4</v>
      </c>
    </row>
    <row r="7" spans="1:8" x14ac:dyDescent="0.2">
      <c r="A7" t="s">
        <v>9</v>
      </c>
      <c r="C7" s="2"/>
      <c r="D7" s="2"/>
      <c r="E7" s="2"/>
      <c r="F7" s="2"/>
      <c r="H7">
        <v>5</v>
      </c>
    </row>
    <row r="8" spans="1:8" x14ac:dyDescent="0.2">
      <c r="B8" t="s">
        <v>7</v>
      </c>
      <c r="C8" s="2">
        <f t="shared" ref="C8:C9" si="1">$C$18</f>
        <v>6.5000000000000002E-2</v>
      </c>
      <c r="D8" s="2">
        <f t="shared" ref="D8:D15" si="2">D$18*(1-$H8)</f>
        <v>6.9999999999999993E-2</v>
      </c>
      <c r="E8" s="2">
        <f t="shared" si="0"/>
        <v>6.99107855780563E-2</v>
      </c>
      <c r="F8" s="2"/>
      <c r="H8">
        <v>0.3</v>
      </c>
    </row>
    <row r="9" spans="1:8" x14ac:dyDescent="0.2">
      <c r="B9" t="s">
        <v>8</v>
      </c>
      <c r="C9" s="2">
        <f t="shared" si="1"/>
        <v>6.5000000000000002E-2</v>
      </c>
      <c r="D9" s="2">
        <f t="shared" si="2"/>
        <v>0.06</v>
      </c>
      <c r="E9" s="2">
        <f t="shared" si="0"/>
        <v>5.6275013163937571E-2</v>
      </c>
      <c r="F9" s="2"/>
      <c r="H9">
        <v>0.4</v>
      </c>
    </row>
    <row r="10" spans="1:8" x14ac:dyDescent="0.2">
      <c r="A10" t="s">
        <v>10</v>
      </c>
      <c r="C10" s="2"/>
      <c r="D10" s="2"/>
      <c r="E10" s="2"/>
      <c r="F10" s="2"/>
      <c r="H10">
        <v>10</v>
      </c>
    </row>
    <row r="11" spans="1:8" x14ac:dyDescent="0.2">
      <c r="B11" t="s">
        <v>7</v>
      </c>
      <c r="C11" s="2">
        <f t="shared" ref="C11:C12" si="3">$C$18</f>
        <v>6.5000000000000002E-2</v>
      </c>
      <c r="D11" s="2">
        <f t="shared" si="2"/>
        <v>6.9999999999999993E-2</v>
      </c>
      <c r="E11" s="2">
        <f t="shared" si="0"/>
        <v>7.3621759291163436E-2</v>
      </c>
      <c r="F11" s="2"/>
      <c r="H11">
        <v>0.3</v>
      </c>
    </row>
    <row r="12" spans="1:8" x14ac:dyDescent="0.2">
      <c r="B12" t="s">
        <v>8</v>
      </c>
      <c r="C12" s="2">
        <f t="shared" si="3"/>
        <v>6.5000000000000002E-2</v>
      </c>
      <c r="D12" s="2">
        <f t="shared" si="2"/>
        <v>0.06</v>
      </c>
      <c r="E12" s="2">
        <f t="shared" si="0"/>
        <v>5.6275013163937571E-2</v>
      </c>
      <c r="F12" s="2"/>
      <c r="H12">
        <v>0.4</v>
      </c>
    </row>
    <row r="13" spans="1:8" x14ac:dyDescent="0.2">
      <c r="A13" t="s">
        <v>11</v>
      </c>
      <c r="C13" s="2"/>
      <c r="D13" s="2"/>
      <c r="E13" s="2"/>
      <c r="F13" s="2"/>
      <c r="H13">
        <v>20</v>
      </c>
    </row>
    <row r="14" spans="1:8" x14ac:dyDescent="0.2">
      <c r="B14" t="s">
        <v>7</v>
      </c>
      <c r="C14" s="18">
        <v>6.5000000000000002E-2</v>
      </c>
      <c r="D14" s="2">
        <f t="shared" si="2"/>
        <v>6.9999999999999993E-2</v>
      </c>
      <c r="E14" s="2">
        <f t="shared" si="0"/>
        <v>7.9279124712805515E-2</v>
      </c>
      <c r="F14" s="4"/>
      <c r="H14">
        <v>0.3</v>
      </c>
    </row>
    <row r="15" spans="1:8" x14ac:dyDescent="0.2">
      <c r="B15" t="s">
        <v>8</v>
      </c>
      <c r="C15" s="18">
        <v>6.5000000000000002E-2</v>
      </c>
      <c r="D15" s="2">
        <f t="shared" si="2"/>
        <v>0.06</v>
      </c>
      <c r="E15" s="2">
        <f t="shared" si="0"/>
        <v>5.6275013163937571E-2</v>
      </c>
      <c r="F15" s="4"/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H22"/>
  <sheetViews>
    <sheetView zoomScale="150" zoomScaleNormal="150" zoomScalePageLayoutView="150" workbookViewId="0">
      <selection activeCell="G11" sqref="G11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x14ac:dyDescent="0.2">
      <c r="A4" t="s">
        <v>6</v>
      </c>
      <c r="C4" s="2"/>
      <c r="D4" s="2"/>
      <c r="E4" s="2"/>
      <c r="F4" s="2"/>
      <c r="H4">
        <v>3</v>
      </c>
    </row>
    <row r="5" spans="1:8" x14ac:dyDescent="0.2">
      <c r="B5" t="s">
        <v>7</v>
      </c>
      <c r="C5" s="2">
        <f>$C$18</f>
        <v>6.5000000000000002E-2</v>
      </c>
      <c r="D5" s="2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x14ac:dyDescent="0.2">
      <c r="B6" t="s">
        <v>8</v>
      </c>
      <c r="C6" s="2">
        <f>$C$18</f>
        <v>6.5000000000000002E-2</v>
      </c>
      <c r="D6" s="2">
        <f>D$18*(1-$H6)</f>
        <v>0.06</v>
      </c>
      <c r="E6" s="2">
        <f t="shared" ref="E6:E15" si="0">((1+E$18)^$H5*(1-$H6)+$H6)^(1/$H5)-1</f>
        <v>5.6275013163937571E-2</v>
      </c>
      <c r="F6" s="2">
        <f t="shared" ref="F6:F15" si="1">((1+F$18)^$H5*(1-$H6-0.1)+$H6+0.1)^(1/$H5)-1</f>
        <v>4.6745718246369306E-2</v>
      </c>
      <c r="H6">
        <v>0.4</v>
      </c>
    </row>
    <row r="7" spans="1:8" x14ac:dyDescent="0.2">
      <c r="A7" t="s">
        <v>9</v>
      </c>
      <c r="C7" s="2"/>
      <c r="D7" s="2"/>
      <c r="E7" s="2"/>
      <c r="F7" s="2"/>
      <c r="H7">
        <v>5</v>
      </c>
    </row>
    <row r="8" spans="1:8" x14ac:dyDescent="0.2">
      <c r="B8" t="s">
        <v>7</v>
      </c>
      <c r="C8" s="2">
        <f t="shared" ref="C8:C9" si="2">$C$18</f>
        <v>6.5000000000000002E-2</v>
      </c>
      <c r="D8" s="2">
        <f t="shared" ref="D8:D15" si="3">D$18*(1-$H8)</f>
        <v>6.9999999999999993E-2</v>
      </c>
      <c r="E8" s="2">
        <f t="shared" si="0"/>
        <v>6.99107855780563E-2</v>
      </c>
      <c r="F8" s="2">
        <f t="shared" si="1"/>
        <v>6.0998952177475196E-2</v>
      </c>
      <c r="H8">
        <v>0.3</v>
      </c>
    </row>
    <row r="9" spans="1:8" x14ac:dyDescent="0.2">
      <c r="B9" t="s">
        <v>8</v>
      </c>
      <c r="C9" s="2">
        <f t="shared" si="2"/>
        <v>6.5000000000000002E-2</v>
      </c>
      <c r="D9" s="2">
        <f t="shared" si="3"/>
        <v>0.06</v>
      </c>
      <c r="E9" s="2">
        <f t="shared" si="0"/>
        <v>5.6275013163937571E-2</v>
      </c>
      <c r="F9" s="2">
        <f t="shared" si="1"/>
        <v>4.6745718246369306E-2</v>
      </c>
      <c r="H9">
        <v>0.4</v>
      </c>
    </row>
    <row r="10" spans="1:8" x14ac:dyDescent="0.2">
      <c r="A10" t="s">
        <v>10</v>
      </c>
      <c r="C10" s="2"/>
      <c r="D10" s="2"/>
      <c r="E10" s="2"/>
      <c r="F10" s="2"/>
      <c r="H10">
        <v>10</v>
      </c>
    </row>
    <row r="11" spans="1:8" x14ac:dyDescent="0.2">
      <c r="B11" t="s">
        <v>7</v>
      </c>
      <c r="C11" s="2">
        <f t="shared" ref="C11:C12" si="4">$C$18</f>
        <v>6.5000000000000002E-2</v>
      </c>
      <c r="D11" s="2">
        <f t="shared" si="3"/>
        <v>6.9999999999999993E-2</v>
      </c>
      <c r="E11" s="2">
        <f t="shared" si="0"/>
        <v>7.3621759291163436E-2</v>
      </c>
      <c r="F11" s="2">
        <f t="shared" si="1"/>
        <v>6.5554653563975496E-2</v>
      </c>
      <c r="H11">
        <v>0.3</v>
      </c>
    </row>
    <row r="12" spans="1:8" x14ac:dyDescent="0.2">
      <c r="B12" t="s">
        <v>8</v>
      </c>
      <c r="C12" s="2">
        <f t="shared" si="4"/>
        <v>6.5000000000000002E-2</v>
      </c>
      <c r="D12" s="2">
        <f t="shared" si="3"/>
        <v>0.06</v>
      </c>
      <c r="E12" s="2">
        <f t="shared" si="0"/>
        <v>5.6275013163937571E-2</v>
      </c>
      <c r="F12" s="2">
        <f t="shared" si="1"/>
        <v>4.6745718246369306E-2</v>
      </c>
      <c r="H12">
        <v>0.4</v>
      </c>
    </row>
    <row r="13" spans="1:8" x14ac:dyDescent="0.2">
      <c r="A13" t="s">
        <v>11</v>
      </c>
      <c r="C13" s="2"/>
      <c r="D13" s="2"/>
      <c r="E13" s="2"/>
      <c r="F13" s="2"/>
      <c r="H13">
        <v>20</v>
      </c>
    </row>
    <row r="14" spans="1:8" x14ac:dyDescent="0.2">
      <c r="B14" t="s">
        <v>7</v>
      </c>
      <c r="C14" s="18">
        <v>6.5000000000000002E-2</v>
      </c>
      <c r="D14" s="2">
        <f t="shared" si="3"/>
        <v>6.9999999999999993E-2</v>
      </c>
      <c r="E14" s="2">
        <f t="shared" si="0"/>
        <v>7.9279124712805515E-2</v>
      </c>
      <c r="F14" s="2">
        <f t="shared" si="1"/>
        <v>7.2900453889594319E-2</v>
      </c>
      <c r="H14">
        <v>0.3</v>
      </c>
    </row>
    <row r="15" spans="1:8" x14ac:dyDescent="0.2">
      <c r="B15" t="s">
        <v>8</v>
      </c>
      <c r="C15" s="18">
        <v>6.5000000000000002E-2</v>
      </c>
      <c r="D15" s="2">
        <f t="shared" si="3"/>
        <v>0.06</v>
      </c>
      <c r="E15" s="2">
        <f t="shared" si="0"/>
        <v>5.6275013163937571E-2</v>
      </c>
      <c r="F15" s="2">
        <f t="shared" si="1"/>
        <v>4.6745718246369306E-2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5" sqref="F5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25" t="s">
        <v>3</v>
      </c>
      <c r="F1" s="25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  <c r="H3" t="s">
        <v>26</v>
      </c>
    </row>
    <row r="4" spans="1:8" ht="17" thickBot="1" x14ac:dyDescent="0.25">
      <c r="A4" t="s">
        <v>6</v>
      </c>
      <c r="C4" s="2"/>
      <c r="D4" s="2"/>
      <c r="E4" s="2"/>
      <c r="F4" s="2"/>
      <c r="H4">
        <v>3</v>
      </c>
    </row>
    <row r="5" spans="1:8" ht="17" thickBot="1" x14ac:dyDescent="0.25">
      <c r="B5" t="s">
        <v>7</v>
      </c>
      <c r="C5" s="2">
        <f>C$18</f>
        <v>6.5000000000000002E-2</v>
      </c>
      <c r="D5" s="3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3">
        <f>C$18</f>
        <v>6.5000000000000002E-2</v>
      </c>
      <c r="D6" s="2">
        <f>D$18*(1-$H6)</f>
        <v>0.06</v>
      </c>
      <c r="E6" s="2">
        <f>((1+E$18)^$H4*(1-$H6)+$H6)^(1/$H4)-1</f>
        <v>5.9033004731903205E-2</v>
      </c>
      <c r="F6" s="2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2"/>
      <c r="D7" s="2"/>
      <c r="E7" s="2"/>
      <c r="F7" s="2"/>
      <c r="H7">
        <v>5</v>
      </c>
    </row>
    <row r="8" spans="1:8" ht="17" thickBot="1" x14ac:dyDescent="0.25">
      <c r="B8" t="s">
        <v>7</v>
      </c>
      <c r="C8" s="2">
        <f>C$18</f>
        <v>6.5000000000000002E-2</v>
      </c>
      <c r="D8" s="3">
        <f>D$18*(1-$H8)</f>
        <v>6.9999999999999993E-2</v>
      </c>
      <c r="E8" s="2">
        <f>((1+E$18)^$H7*(1-$H8)+$H8)^(1/$H7)-1</f>
        <v>6.99107855780563E-2</v>
      </c>
      <c r="F8" s="2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3">
        <f>C$18</f>
        <v>6.5000000000000002E-2</v>
      </c>
      <c r="D9" s="2">
        <f>D$18*(1-$H9)</f>
        <v>0.06</v>
      </c>
      <c r="E9" s="2">
        <f>((1+E$18)^$H7*(1-$H9)+$H9)^(1/$H7)-1</f>
        <v>6.0998952177474974E-2</v>
      </c>
      <c r="F9" s="2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2"/>
      <c r="D10" s="2"/>
      <c r="E10" s="2"/>
      <c r="F10" s="2"/>
      <c r="H10">
        <v>10</v>
      </c>
    </row>
    <row r="11" spans="1:8" ht="17" thickBot="1" x14ac:dyDescent="0.25">
      <c r="B11" t="s">
        <v>7</v>
      </c>
      <c r="C11" s="2">
        <f>C$18</f>
        <v>6.5000000000000002E-2</v>
      </c>
      <c r="D11" s="4">
        <f>D$18*(1-$H11)</f>
        <v>6.9999999999999993E-2</v>
      </c>
      <c r="E11" s="3">
        <f>((1+E$18)^$H10*(1-$H11)+$H11)^(1/$H10)-1</f>
        <v>7.3621759291163436E-2</v>
      </c>
      <c r="F11" s="2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4">
        <f>C$18</f>
        <v>6.5000000000000002E-2</v>
      </c>
      <c r="D12" s="2">
        <f>D$18*(1-$H12)</f>
        <v>0.06</v>
      </c>
      <c r="E12" s="3">
        <f>((1+E$18)^$H10*(1-$H12)+$H12)^(1/$H10)-1</f>
        <v>6.5554653563975496E-2</v>
      </c>
      <c r="F12" s="2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2"/>
      <c r="D13" s="2"/>
      <c r="E13" s="2"/>
      <c r="F13" s="2"/>
      <c r="H13">
        <v>20</v>
      </c>
    </row>
    <row r="14" spans="1:8" ht="17" thickBot="1" x14ac:dyDescent="0.25">
      <c r="B14" t="s">
        <v>7</v>
      </c>
      <c r="C14" s="2">
        <f>C$18</f>
        <v>6.5000000000000002E-2</v>
      </c>
      <c r="D14" s="2">
        <f>D$18*(1-$H14)</f>
        <v>6.9999999999999993E-2</v>
      </c>
      <c r="E14" s="3">
        <f>((1+E$18)^$H13*(1-$H14)+$H14)^(1/$H13)-1</f>
        <v>7.9279124712805515E-2</v>
      </c>
      <c r="F14" s="4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2">
        <f>C$18</f>
        <v>6.5000000000000002E-2</v>
      </c>
      <c r="D15" s="2">
        <f>D$18*(1-$H15)</f>
        <v>0.06</v>
      </c>
      <c r="E15" s="3">
        <f>((1+E$18)^$H13*(1-$H15)+$H15)^(1/$H13)-1</f>
        <v>7.2900453889594319E-2</v>
      </c>
      <c r="F15" s="4">
        <f>((1+F$18)^$H13*(1-$H15-0.1)+$H15+0.1)^(1/$H13)-1</f>
        <v>6.5708213930374626E-2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B18" t="s">
        <v>25</v>
      </c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66-63CD-F34F-A7E9-F29B049B017B}">
  <dimension ref="A1:D19"/>
  <sheetViews>
    <sheetView tabSelected="1" zoomScale="150" zoomScaleNormal="150" zoomScalePageLayoutView="150" workbookViewId="0"/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x14ac:dyDescent="0.2">
      <c r="A1" s="26" t="s">
        <v>30</v>
      </c>
    </row>
    <row r="2" spans="1:4" x14ac:dyDescent="0.2">
      <c r="C2" s="1" t="s">
        <v>3</v>
      </c>
    </row>
    <row r="3" spans="1:4" x14ac:dyDescent="0.2">
      <c r="C3" t="s">
        <v>4</v>
      </c>
    </row>
    <row r="4" spans="1:4" ht="17" thickBot="1" x14ac:dyDescent="0.25">
      <c r="A4" s="10" t="s">
        <v>27</v>
      </c>
      <c r="C4" s="2"/>
      <c r="D4">
        <v>25</v>
      </c>
    </row>
    <row r="5" spans="1:4" ht="17" thickBot="1" x14ac:dyDescent="0.25">
      <c r="A5" s="10"/>
      <c r="B5" t="s">
        <v>7</v>
      </c>
      <c r="C5" s="3">
        <f>((1+C$7)^$D4*(1-$D5)+$D5)^(1/$D4)-1</f>
        <v>8.1362996539522836E-2</v>
      </c>
      <c r="D5">
        <v>0.3</v>
      </c>
    </row>
    <row r="6" spans="1:4" x14ac:dyDescent="0.2">
      <c r="A6" s="10"/>
      <c r="C6" s="2"/>
    </row>
    <row r="7" spans="1:4" x14ac:dyDescent="0.2">
      <c r="A7" s="10"/>
      <c r="C7" s="2">
        <v>9.5000000000000001E-2</v>
      </c>
    </row>
    <row r="8" spans="1:4" x14ac:dyDescent="0.2">
      <c r="A8" s="10"/>
    </row>
    <row r="9" spans="1:4" x14ac:dyDescent="0.2">
      <c r="A9" s="10"/>
      <c r="C9" t="s">
        <v>4</v>
      </c>
    </row>
    <row r="10" spans="1:4" ht="17" thickBot="1" x14ac:dyDescent="0.25">
      <c r="A10" s="10" t="s">
        <v>29</v>
      </c>
      <c r="C10" s="2"/>
      <c r="D10">
        <v>15</v>
      </c>
    </row>
    <row r="11" spans="1:4" ht="17" thickBot="1" x14ac:dyDescent="0.25">
      <c r="A11" s="10"/>
      <c r="B11" t="s">
        <v>7</v>
      </c>
      <c r="C11" s="3">
        <f>((1+C$7)^$D10*(1-$D11)+$D11)^(1/$D10)-1</f>
        <v>7.6725543136538787E-2</v>
      </c>
      <c r="D11">
        <v>0.3</v>
      </c>
    </row>
    <row r="12" spans="1:4" x14ac:dyDescent="0.2">
      <c r="A12" s="10"/>
      <c r="C12" s="2"/>
    </row>
    <row r="13" spans="1:4" x14ac:dyDescent="0.2">
      <c r="A13" s="10"/>
      <c r="C13" s="2">
        <v>9.5000000000000001E-2</v>
      </c>
    </row>
    <row r="14" spans="1:4" x14ac:dyDescent="0.2">
      <c r="A14" s="10"/>
    </row>
    <row r="15" spans="1:4" x14ac:dyDescent="0.2">
      <c r="A15" s="10"/>
      <c r="C15" t="s">
        <v>14</v>
      </c>
    </row>
    <row r="16" spans="1:4" ht="17" thickBot="1" x14ac:dyDescent="0.25">
      <c r="A16" s="10" t="s">
        <v>28</v>
      </c>
      <c r="C16" s="2"/>
      <c r="D16">
        <v>10</v>
      </c>
    </row>
    <row r="17" spans="1:4" ht="17" thickBot="1" x14ac:dyDescent="0.25">
      <c r="A17" s="10"/>
      <c r="B17" t="s">
        <v>7</v>
      </c>
      <c r="C17" s="3">
        <f>((1+C$19)^$D16*(1-$D17-0.1)+$D17+0.1)^(1/$D16)-1</f>
        <v>6.5554653563975496E-2</v>
      </c>
      <c r="D17">
        <v>0.3</v>
      </c>
    </row>
    <row r="18" spans="1:4" x14ac:dyDescent="0.2">
      <c r="A18" s="10"/>
      <c r="C18" s="2"/>
    </row>
    <row r="19" spans="1:4" x14ac:dyDescent="0.2">
      <c r="C19" s="2">
        <v>9.5000000000000001E-2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EED-0002-6A4F-A5EF-E08FABC666BE}">
  <dimension ref="A1:F30"/>
  <sheetViews>
    <sheetView topLeftCell="A3" zoomScale="150" zoomScaleNormal="150" zoomScalePageLayoutView="150" workbookViewId="0">
      <selection activeCell="B8" sqref="B8"/>
    </sheetView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6" x14ac:dyDescent="0.2">
      <c r="A1" s="12" t="s">
        <v>18</v>
      </c>
    </row>
    <row r="2" spans="1:6" x14ac:dyDescent="0.2">
      <c r="F2" s="8"/>
    </row>
    <row r="3" spans="1:6" ht="34" x14ac:dyDescent="0.2">
      <c r="A3" s="19" t="s">
        <v>15</v>
      </c>
      <c r="B3" s="20" t="s">
        <v>12</v>
      </c>
      <c r="C3" s="21">
        <f>50000*((1+C28)^D27)</f>
        <v>94346.828403759326</v>
      </c>
      <c r="D3" s="9" t="s">
        <v>16</v>
      </c>
      <c r="E3" s="23" t="s">
        <v>20</v>
      </c>
      <c r="F3" s="24">
        <f>C3*(1+0.11)^15</f>
        <v>451410.84343862598</v>
      </c>
    </row>
    <row r="4" spans="1:6" ht="17" thickBot="1" x14ac:dyDescent="0.25">
      <c r="C4" s="7"/>
      <c r="D4" s="9"/>
      <c r="E4" t="s">
        <v>17</v>
      </c>
      <c r="F4" s="22">
        <f>F3-C3</f>
        <v>357064.01503486664</v>
      </c>
    </row>
    <row r="5" spans="1:6" x14ac:dyDescent="0.2">
      <c r="A5" s="12" t="s">
        <v>19</v>
      </c>
      <c r="C5" s="7"/>
      <c r="D5" s="9"/>
      <c r="F5" s="8"/>
    </row>
    <row r="6" spans="1:6" ht="17" thickBot="1" x14ac:dyDescent="0.25"/>
    <row r="7" spans="1:6" ht="52" thickBot="1" x14ac:dyDescent="0.25">
      <c r="A7" s="13" t="s">
        <v>13</v>
      </c>
      <c r="B7" s="14" t="s">
        <v>12</v>
      </c>
      <c r="C7" s="15">
        <f>50000*(1+C16)^D15</f>
        <v>353392.72971279139</v>
      </c>
      <c r="E7" s="13" t="s">
        <v>21</v>
      </c>
      <c r="F7" s="11">
        <f>F4*D16</f>
        <v>107119.20451045998</v>
      </c>
    </row>
    <row r="8" spans="1:6" x14ac:dyDescent="0.2">
      <c r="A8" s="16"/>
      <c r="C8" s="17"/>
      <c r="E8" s="16"/>
      <c r="F8" s="8" t="s">
        <v>24</v>
      </c>
    </row>
    <row r="9" spans="1:6" x14ac:dyDescent="0.2">
      <c r="A9" s="16"/>
      <c r="C9" s="17"/>
      <c r="E9" s="16"/>
      <c r="F9" s="8"/>
    </row>
    <row r="10" spans="1:6" x14ac:dyDescent="0.2">
      <c r="A10" s="8">
        <f>F3-C7-F7</f>
        <v>-9101.0907846253976</v>
      </c>
      <c r="B10" t="s">
        <v>22</v>
      </c>
      <c r="C10" s="7"/>
    </row>
    <row r="11" spans="1:6" x14ac:dyDescent="0.2">
      <c r="A11" s="8">
        <f>F3-C7</f>
        <v>98018.113725834584</v>
      </c>
      <c r="B11" t="s">
        <v>23</v>
      </c>
    </row>
    <row r="12" spans="1:6" x14ac:dyDescent="0.2">
      <c r="A12" s="8"/>
    </row>
    <row r="13" spans="1:6" x14ac:dyDescent="0.2">
      <c r="C13" s="1" t="s">
        <v>3</v>
      </c>
    </row>
    <row r="14" spans="1:6" x14ac:dyDescent="0.2">
      <c r="C14" t="s">
        <v>4</v>
      </c>
    </row>
    <row r="15" spans="1:6" ht="17" thickBot="1" x14ac:dyDescent="0.25">
      <c r="A15" s="10" t="s">
        <v>27</v>
      </c>
      <c r="C15" s="2"/>
      <c r="D15">
        <v>25</v>
      </c>
    </row>
    <row r="16" spans="1:6" ht="17" thickBot="1" x14ac:dyDescent="0.25">
      <c r="A16" s="10"/>
      <c r="B16" t="s">
        <v>7</v>
      </c>
      <c r="C16" s="3">
        <f>((1+C$18)^$D15*(1-$D16)+$D16)^(1/$D15)-1</f>
        <v>8.1362996539522836E-2</v>
      </c>
      <c r="D16">
        <v>0.3</v>
      </c>
    </row>
    <row r="17" spans="1:4" x14ac:dyDescent="0.2">
      <c r="A17" s="10"/>
      <c r="C17" s="2"/>
    </row>
    <row r="18" spans="1:4" x14ac:dyDescent="0.2">
      <c r="A18" s="10"/>
      <c r="C18" s="2">
        <v>9.5000000000000001E-2</v>
      </c>
    </row>
    <row r="19" spans="1:4" x14ac:dyDescent="0.2">
      <c r="A19" s="10"/>
    </row>
    <row r="20" spans="1:4" x14ac:dyDescent="0.2">
      <c r="A20" s="10"/>
      <c r="C20" t="s">
        <v>4</v>
      </c>
    </row>
    <row r="21" spans="1:4" ht="17" thickBot="1" x14ac:dyDescent="0.25">
      <c r="A21" s="10" t="s">
        <v>29</v>
      </c>
      <c r="C21" s="2"/>
      <c r="D21">
        <v>15</v>
      </c>
    </row>
    <row r="22" spans="1:4" ht="17" thickBot="1" x14ac:dyDescent="0.25">
      <c r="A22" s="10"/>
      <c r="B22" t="s">
        <v>7</v>
      </c>
      <c r="C22" s="3">
        <f>((1+C$18)^$D21*(1-$D22)+$D22)^(1/$D21)-1</f>
        <v>7.6725543136538787E-2</v>
      </c>
      <c r="D22">
        <v>0.3</v>
      </c>
    </row>
    <row r="23" spans="1:4" x14ac:dyDescent="0.2">
      <c r="A23" s="10"/>
      <c r="C23" s="2"/>
    </row>
    <row r="24" spans="1:4" x14ac:dyDescent="0.2">
      <c r="A24" s="10"/>
      <c r="C24" s="2">
        <v>9.5000000000000001E-2</v>
      </c>
    </row>
    <row r="25" spans="1:4" x14ac:dyDescent="0.2">
      <c r="A25" s="10"/>
    </row>
    <row r="26" spans="1:4" x14ac:dyDescent="0.2">
      <c r="A26" s="10"/>
      <c r="C26" t="s">
        <v>14</v>
      </c>
    </row>
    <row r="27" spans="1:4" ht="17" thickBot="1" x14ac:dyDescent="0.25">
      <c r="A27" s="10" t="s">
        <v>28</v>
      </c>
      <c r="C27" s="2"/>
      <c r="D27">
        <v>10</v>
      </c>
    </row>
    <row r="28" spans="1:4" ht="17" thickBot="1" x14ac:dyDescent="0.25">
      <c r="A28" s="10"/>
      <c r="B28" t="s">
        <v>7</v>
      </c>
      <c r="C28" s="3">
        <f>((1+C$30)^$D27*(1-$D28-0.1)+$D28+0.1)^(1/$D27)-1</f>
        <v>6.5554653563975496E-2</v>
      </c>
      <c r="D28">
        <v>0.3</v>
      </c>
    </row>
    <row r="29" spans="1:4" x14ac:dyDescent="0.2">
      <c r="A29" s="10"/>
      <c r="C29" s="2"/>
    </row>
    <row r="30" spans="1:4" x14ac:dyDescent="0.2">
      <c r="C30" s="2">
        <v>9.5000000000000001E-2</v>
      </c>
    </row>
  </sheetData>
  <phoneticPr fontId="7" type="noConversion"/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 Step 1</vt:lpstr>
      <vt:lpstr>Q1 Step2</vt:lpstr>
      <vt:lpstr>Q1 Step3</vt:lpstr>
      <vt:lpstr>Q1 Step4</vt:lpstr>
      <vt:lpstr>Q1 Step5</vt:lpstr>
      <vt:lpstr>Question 1</vt:lpstr>
      <vt:lpstr>Q1 Step 1a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Arthur Morris</cp:lastModifiedBy>
  <dcterms:created xsi:type="dcterms:W3CDTF">2016-09-27T14:45:46Z</dcterms:created>
  <dcterms:modified xsi:type="dcterms:W3CDTF">2024-02-27T22:16:33Z</dcterms:modified>
</cp:coreProperties>
</file>