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ernanmahon/ArthurHowardMorris.github.io/assets/slides/acct3210/S8/"/>
    </mc:Choice>
  </mc:AlternateContent>
  <xr:revisionPtr revIDLastSave="0" documentId="13_ncr:1_{A05F07FF-EC8C-134F-9652-8D47F7107922}" xr6:coauthVersionLast="47" xr6:coauthVersionMax="47" xr10:uidLastSave="{00000000-0000-0000-0000-000000000000}"/>
  <bookViews>
    <workbookView xWindow="0" yWindow="460" windowWidth="38400" windowHeight="19540" tabRatio="500" xr2:uid="{00000000-000D-0000-FFFF-FFFF00000000}"/>
  </bookViews>
  <sheets>
    <sheet name="Q1 Step 1" sheetId="5" r:id="rId1"/>
    <sheet name="Q1 S2" sheetId="6" r:id="rId2"/>
    <sheet name="Q1 S3" sheetId="7" r:id="rId3"/>
    <sheet name="Q1 S4" sheetId="8" r:id="rId4"/>
    <sheet name="Q1 S5" sheetId="9" r:id="rId5"/>
    <sheet name="Q1 full" sheetId="1" r:id="rId6"/>
    <sheet name="Q2 S1 blank" sheetId="10" r:id="rId7"/>
    <sheet name="Q2 S1" sheetId="11" r:id="rId8"/>
    <sheet name="Q2 S2 blank" sheetId="12" r:id="rId9"/>
    <sheet name="Q3 S2" sheetId="13" r:id="rId10"/>
    <sheet name="Q3 S3 blank" sheetId="14" r:id="rId11"/>
    <sheet name="Q3 S3" sheetId="15" r:id="rId12"/>
    <sheet name="Q3 S4 blank" sheetId="16" r:id="rId13"/>
    <sheet name="Q3 S4" sheetId="17" r:id="rId14"/>
    <sheet name="Q3 S5 blank" sheetId="18" r:id="rId15"/>
    <sheet name="Q3 S5 " sheetId="1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9" l="1"/>
  <c r="B8" i="19"/>
  <c r="D6" i="17"/>
  <c r="B6" i="13"/>
  <c r="B3" i="13"/>
  <c r="I15" i="9"/>
  <c r="I14" i="9"/>
  <c r="I12" i="9"/>
  <c r="I11" i="9"/>
  <c r="I9" i="9"/>
  <c r="I8" i="9"/>
  <c r="I6" i="9"/>
  <c r="I5" i="9"/>
  <c r="E6" i="8"/>
  <c r="E5" i="8"/>
  <c r="D6" i="7"/>
  <c r="C5" i="6"/>
  <c r="C21" i="19"/>
  <c r="C14" i="19"/>
  <c r="B6" i="19"/>
  <c r="B3" i="19"/>
  <c r="D3" i="19" s="1"/>
  <c r="F3" i="19" s="1"/>
  <c r="D6" i="19" s="1"/>
  <c r="C21" i="18"/>
  <c r="C14" i="18"/>
  <c r="B6" i="18"/>
  <c r="B3" i="18"/>
  <c r="D3" i="18" s="1"/>
  <c r="F3" i="18" s="1"/>
  <c r="D6" i="18" s="1"/>
  <c r="C21" i="17"/>
  <c r="C14" i="17"/>
  <c r="B6" i="17" s="1"/>
  <c r="B3" i="17"/>
  <c r="D3" i="17" s="1"/>
  <c r="F3" i="17" s="1"/>
  <c r="C21" i="16"/>
  <c r="C14" i="16"/>
  <c r="B6" i="16" s="1"/>
  <c r="B3" i="16"/>
  <c r="D3" i="16" s="1"/>
  <c r="F3" i="16" s="1"/>
  <c r="F3" i="15"/>
  <c r="D3" i="15"/>
  <c r="C21" i="15"/>
  <c r="C14" i="15"/>
  <c r="B6" i="15" s="1"/>
  <c r="B3" i="15"/>
  <c r="C21" i="14"/>
  <c r="C14" i="14"/>
  <c r="B6" i="14" s="1"/>
  <c r="B3" i="14"/>
  <c r="C21" i="13"/>
  <c r="C14" i="13"/>
  <c r="C21" i="12"/>
  <c r="C14" i="12"/>
  <c r="C12" i="11"/>
  <c r="C5" i="11"/>
  <c r="F6" i="9"/>
  <c r="F8" i="9"/>
  <c r="F9" i="9"/>
  <c r="F11" i="9"/>
  <c r="F12" i="9"/>
  <c r="F14" i="9"/>
  <c r="F15" i="9"/>
  <c r="F5" i="9"/>
  <c r="E15" i="9"/>
  <c r="D15" i="9"/>
  <c r="E14" i="9"/>
  <c r="D14" i="9"/>
  <c r="E12" i="9"/>
  <c r="D12" i="9"/>
  <c r="C12" i="9"/>
  <c r="E11" i="9"/>
  <c r="D11" i="9"/>
  <c r="C11" i="9"/>
  <c r="E9" i="9"/>
  <c r="D9" i="9"/>
  <c r="C9" i="9"/>
  <c r="E8" i="9"/>
  <c r="D8" i="9"/>
  <c r="C8" i="9"/>
  <c r="E6" i="9"/>
  <c r="D6" i="9"/>
  <c r="C6" i="9"/>
  <c r="E5" i="9"/>
  <c r="D5" i="9"/>
  <c r="C5" i="9"/>
  <c r="E8" i="8"/>
  <c r="E9" i="8"/>
  <c r="E11" i="8"/>
  <c r="E12" i="8"/>
  <c r="E14" i="8"/>
  <c r="E15" i="8"/>
  <c r="D15" i="8"/>
  <c r="D14" i="8"/>
  <c r="D12" i="8"/>
  <c r="C12" i="8"/>
  <c r="D11" i="8"/>
  <c r="C11" i="8"/>
  <c r="D9" i="8"/>
  <c r="C9" i="8"/>
  <c r="D8" i="8"/>
  <c r="C8" i="8"/>
  <c r="D6" i="8"/>
  <c r="C6" i="8"/>
  <c r="D5" i="8"/>
  <c r="C5" i="8"/>
  <c r="D8" i="7"/>
  <c r="D9" i="7"/>
  <c r="D11" i="7"/>
  <c r="D12" i="7"/>
  <c r="D14" i="7"/>
  <c r="D15" i="7"/>
  <c r="D5" i="7"/>
  <c r="D5" i="1"/>
  <c r="C12" i="7"/>
  <c r="C11" i="7"/>
  <c r="C9" i="7"/>
  <c r="C8" i="7"/>
  <c r="C6" i="7"/>
  <c r="C5" i="7"/>
  <c r="C12" i="6"/>
  <c r="C11" i="6"/>
  <c r="C9" i="6"/>
  <c r="C8" i="6"/>
  <c r="C6" i="6"/>
  <c r="F14" i="1"/>
  <c r="F15" i="1"/>
  <c r="F12" i="1"/>
  <c r="F11" i="1"/>
  <c r="F9" i="1"/>
  <c r="F8" i="1"/>
  <c r="F6" i="1"/>
  <c r="F5" i="1"/>
  <c r="E15" i="1"/>
  <c r="E14" i="1"/>
  <c r="E12" i="1"/>
  <c r="E11" i="1"/>
  <c r="E9" i="1"/>
  <c r="E8" i="1"/>
  <c r="E6" i="1"/>
  <c r="E5" i="1"/>
  <c r="D15" i="1"/>
  <c r="D14" i="1"/>
  <c r="D12" i="1"/>
  <c r="D11" i="1"/>
  <c r="D9" i="1"/>
  <c r="D8" i="1"/>
  <c r="D6" i="1"/>
  <c r="C15" i="1"/>
  <c r="C14" i="1"/>
  <c r="C12" i="1"/>
  <c r="C11" i="1"/>
  <c r="C9" i="1"/>
  <c r="C8" i="1"/>
  <c r="C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tc={0C6EB82E-0AB9-4244-B9CE-F7D96A60202F}</author>
  </authors>
  <commentList>
    <comment ref="D3" authorId="0" shapeId="0" xr:uid="{0C6EB82E-0AB9-4244-B9CE-F7D96A60202F}">
      <text>
        <t>[Threaded comment]
Your version of Excel allows you to read this threaded comment; however, any edits to it will get removed if the file is opened in a newer version of Excel. Learn more: https://go.microsoft.com/fwlink/?linkid=870924
Comment:
    r(1-t) where r is the yield and t is the tax rate.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43182BF-EF66-9D4C-B045-B05BE6F65BB5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490F5461-79D6-804E-BF41-C1EC73A3697B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DD5C18D-C4AC-4D48-8FE7-F0027390DC00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697C82D0-7332-5643-AFD9-E2F4014843C8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3FC53A06-EEA3-CB43-BAE2-BC1C8961F742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7F08BB5E-8FEE-004A-814D-F7BAB523EC99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D4F4CCAB-0A78-6C41-920A-4CCA82294ACB}">
      <text>
        <r>
          <rPr>
            <sz val="10"/>
            <color rgb="FF000000"/>
            <rFont val="Calibri"/>
            <family val="2"/>
            <scheme val="minor"/>
          </rPr>
          <t xml:space="preserve">r(1-t) where r is the yield and t is the tax rate.
</t>
        </r>
      </text>
    </comment>
    <comment ref="E3" authorId="0" shapeId="0" xr:uid="{6EDD0842-A9E5-264A-B377-3440E04EBFE3}">
      <text>
        <r>
          <rPr>
            <sz val="10"/>
            <color rgb="FF000000"/>
            <rFont val="Calibri"/>
            <family val="2"/>
            <scheme val="minor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4088CED-4497-CA4E-AA5D-DA8BDE78EC04}">
      <text>
        <r>
          <rPr>
            <sz val="10"/>
            <color rgb="FF000000"/>
            <rFont val="Calibri"/>
            <family val="2"/>
            <scheme val="minor"/>
          </rPr>
          <t xml:space="preserve">r(1-t) where r is the yield and t is the tax rate.
</t>
        </r>
      </text>
    </comment>
    <comment ref="E3" authorId="0" shapeId="0" xr:uid="{C9D983B0-6FEB-5E40-8ED3-CCE431409A3E}">
      <text>
        <r>
          <rPr>
            <sz val="10"/>
            <color rgb="FF000000"/>
            <rFont val="Calibri"/>
            <family val="2"/>
            <scheme val="minor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3" authorId="0" shapeId="0" xr:uid="{52798A67-0BC2-444A-A228-A52857045837}">
      <text>
        <r>
          <rPr>
            <sz val="10"/>
            <color rgb="FF000000"/>
            <rFont val="Tahoma"/>
            <family val="2"/>
          </rPr>
          <t>replace 't' with 't+.1' to increase the tax rate by the amount of the exise tax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12" authorId="0" shapeId="0" xr:uid="{78567947-282A-1F4B-9FA0-A5F495052A3D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6B506FC8-3CA7-8540-B7C0-390253B8B6B0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DE156589-FD4B-6D40-A08D-9CF2B0143B91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9C4A6E43-1FC6-4247-B1F1-B55518649F08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3C24199B-CFF7-154E-A6F4-F9B4A0F1745A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B0A2452C-CA10-D647-9082-EA68589A2094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6C73C14A-DA90-BC46-9CA6-E575B707D8E2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D9DD7B35-583A-B346-9714-C30D6E44178C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sharedStrings.xml><?xml version="1.0" encoding="utf-8"?>
<sst xmlns="http://schemas.openxmlformats.org/spreadsheetml/2006/main" count="258" uniqueCount="35">
  <si>
    <t>Tax-Exempt</t>
  </si>
  <si>
    <t>Bond</t>
  </si>
  <si>
    <t>Taxable</t>
  </si>
  <si>
    <t>SPDAs</t>
  </si>
  <si>
    <t>no penalty</t>
  </si>
  <si>
    <t>with penalty</t>
  </si>
  <si>
    <t>3 years</t>
  </si>
  <si>
    <t>30% taxpayer</t>
  </si>
  <si>
    <t>40% taxpayer</t>
  </si>
  <si>
    <t>5 years</t>
  </si>
  <si>
    <t>10 years</t>
  </si>
  <si>
    <t>20 years</t>
  </si>
  <si>
    <t>Rates:</t>
  </si>
  <si>
    <t>Index of Years and Rates</t>
  </si>
  <si>
    <t>25 years (SPDA term)</t>
  </si>
  <si>
    <t>10 years (Raid the SPDA)</t>
  </si>
  <si>
    <t>SPDA Held to Term (No Penalty):</t>
  </si>
  <si>
    <t>SPDA Raided After 10 Years (Penalty):</t>
  </si>
  <si>
    <t>Start by calculating the annual yields for each of the two SPDAs  implied by the question:</t>
  </si>
  <si>
    <t>Calculate the annual yields for each of the two SPDAs  implied by the question:</t>
  </si>
  <si>
    <t>Next Calc the Cash Flows from the two SPDAs:</t>
  </si>
  <si>
    <t>Option 1 Raid the SPDA:</t>
  </si>
  <si>
    <t xml:space="preserve">Option 2 Hold the </t>
  </si>
  <si>
    <t>Cash flow in year 10:
50k SPDA @ 9.5% 10 yr, w/ .1 penalty</t>
  </si>
  <si>
    <t>Cash flow in year 25: 59.5 when you cash out the SPDA and pay the mortgage</t>
  </si>
  <si>
    <t>Now calc the benefit of raiding (interest avoided)</t>
  </si>
  <si>
    <t>Mortgage payments avoided:</t>
  </si>
  <si>
    <t>Mortgage interest avoided:</t>
  </si>
  <si>
    <t>Mortgage interest is often tax deductable (businesses, US homeowners, several other countries):</t>
  </si>
  <si>
    <t>Tax Deduction Benefit on Interest Paid:</t>
  </si>
  <si>
    <t>Calculate benefit of option 1 relative to option 2 (w/ and w/o the deduction)</t>
  </si>
  <si>
    <t>Benefit Option 1 
(w/ int. deduction):</t>
  </si>
  <si>
    <t>Benefit Option 1 
(w/o deduction)</t>
  </si>
  <si>
    <t>So the answer depends on how mortgage interest is taxed!</t>
  </si>
  <si>
    <t>pen.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</si>
</sst>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i/>
      <u val="singleAccounting"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theme="1"/>
      <name val="LMRoman1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10" fontId="0" fillId="0" borderId="0" xfId="0" applyNumberFormat="1"/>
    <xf numFmtId="10" fontId="0" fillId="0" borderId="1" xfId="0" applyNumberFormat="1" applyBorder="1"/>
    <xf numFmtId="10" fontId="3" fillId="0" borderId="0" xfId="0" applyNumberFormat="1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10" fontId="4" fillId="0" borderId="0" xfId="0" applyNumberFormat="1" applyFont="1"/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10" fontId="0" fillId="0" borderId="12" xfId="0" applyNumberFormat="1" applyBorder="1"/>
    <xf numFmtId="0" fontId="0" fillId="0" borderId="13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1" xfId="0" applyBorder="1"/>
    <xf numFmtId="43" fontId="7" fillId="0" borderId="0" xfId="0" applyNumberFormat="1" applyFont="1"/>
    <xf numFmtId="0" fontId="8" fillId="0" borderId="0" xfId="0" applyFont="1"/>
    <xf numFmtId="0" fontId="0" fillId="0" borderId="5" xfId="0" applyBorder="1"/>
    <xf numFmtId="164" fontId="0" fillId="0" borderId="5" xfId="0" applyNumberFormat="1" applyBorder="1"/>
    <xf numFmtId="164" fontId="0" fillId="0" borderId="3" xfId="0" applyNumberFormat="1" applyBorder="1"/>
    <xf numFmtId="0" fontId="0" fillId="0" borderId="3" xfId="0" applyBorder="1"/>
    <xf numFmtId="0" fontId="10" fillId="0" borderId="0" xfId="0" applyFon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thur Morris" id="{90485A80-BBDB-A04D-B9D3-D738207F102C}" userId="S::acarthur@ust.hk::c9c77807-0107-4eef-a133-78b8709f70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4-02-27T09:49:12.62" personId="{90485A80-BBDB-A04D-B9D3-D738207F102C}" id="{0C6EB82E-0AB9-4244-B9CE-F7D96A60202F}">
    <text>r(1-t) where r is the yield and t is the tax rate.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886D-DD2A-4A44-974D-09FA07BA5A68}">
  <dimension ref="A1:H22"/>
  <sheetViews>
    <sheetView tabSelected="1" zoomScale="260" zoomScaleNormal="260" zoomScalePageLayoutView="150" workbookViewId="0">
      <selection activeCell="C5" sqref="C5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/>
      <c r="D5" s="1"/>
      <c r="E5" s="1"/>
      <c r="F5" s="1"/>
      <c r="H5">
        <v>0.3</v>
      </c>
    </row>
    <row r="6" spans="1:8">
      <c r="B6" t="s">
        <v>8</v>
      </c>
      <c r="C6" s="1"/>
      <c r="D6" s="1"/>
      <c r="E6" s="1"/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/>
      <c r="D8" s="1"/>
      <c r="E8" s="1"/>
      <c r="F8" s="1"/>
      <c r="H8">
        <v>0.3</v>
      </c>
    </row>
    <row r="9" spans="1:8">
      <c r="B9" t="s">
        <v>8</v>
      </c>
      <c r="C9" s="1"/>
      <c r="D9" s="1"/>
      <c r="E9" s="1"/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/>
      <c r="D11" s="3"/>
      <c r="E11" s="1"/>
      <c r="F11" s="1"/>
      <c r="H11">
        <v>0.3</v>
      </c>
    </row>
    <row r="12" spans="1:8">
      <c r="B12" t="s">
        <v>8</v>
      </c>
      <c r="C12" s="3"/>
      <c r="D12" s="1"/>
      <c r="E12" s="1"/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1"/>
      <c r="D14" s="1"/>
      <c r="E14" s="1"/>
      <c r="F14" s="3"/>
      <c r="H14">
        <v>0.3</v>
      </c>
    </row>
    <row r="15" spans="1:8">
      <c r="B15" t="s">
        <v>8</v>
      </c>
      <c r="C15" s="1"/>
      <c r="D15" s="1"/>
      <c r="E15" s="1"/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7415-BF09-F74B-8365-50631DE649AC}">
  <dimension ref="A1:D23"/>
  <sheetViews>
    <sheetView zoomScale="300" zoomScaleNormal="300" zoomScalePageLayoutView="150" workbookViewId="0">
      <selection activeCell="B7" sqref="B7"/>
    </sheetView>
  </sheetViews>
  <sheetFormatPr baseColWidth="10" defaultRowHeight="16"/>
  <cols>
    <col min="1" max="1" width="19.6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s="23" customFormat="1">
      <c r="A1" s="23" t="s">
        <v>20</v>
      </c>
    </row>
    <row r="2" spans="1:4">
      <c r="A2" t="s">
        <v>21</v>
      </c>
    </row>
    <row r="3" spans="1:4" ht="51">
      <c r="A3" s="9" t="s">
        <v>23</v>
      </c>
      <c r="B3" s="25">
        <f>50000*((1+C21)^D20)</f>
        <v>94346.828403759326</v>
      </c>
    </row>
    <row r="5" spans="1:4">
      <c r="A5" t="s">
        <v>22</v>
      </c>
    </row>
    <row r="6" spans="1:4" ht="68">
      <c r="A6" s="9" t="s">
        <v>24</v>
      </c>
      <c r="B6" s="25">
        <f>50000*((1+C14)^D13)</f>
        <v>353392.72971279139</v>
      </c>
    </row>
    <row r="10" spans="1:4" ht="19">
      <c r="A10" s="22" t="s">
        <v>19</v>
      </c>
    </row>
    <row r="12" spans="1:4">
      <c r="A12" s="10"/>
      <c r="B12" s="11"/>
      <c r="C12" s="20" t="s">
        <v>16</v>
      </c>
      <c r="D12" s="12"/>
    </row>
    <row r="13" spans="1:4" ht="17" thickBot="1">
      <c r="A13" s="13" t="s">
        <v>14</v>
      </c>
      <c r="C13" s="1"/>
      <c r="D13" s="14">
        <v>25</v>
      </c>
    </row>
    <row r="14" spans="1:4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4">
      <c r="A15" s="13"/>
      <c r="C15" s="1"/>
      <c r="D15" s="14"/>
    </row>
    <row r="16" spans="1:4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F822-577B-1C4B-BE01-D6C7EFF27946}">
  <dimension ref="A1:F23"/>
  <sheetViews>
    <sheetView zoomScale="290" zoomScaleNormal="290" zoomScalePageLayoutView="150" workbookViewId="0">
      <selection activeCell="D3" sqref="D3"/>
    </sheetView>
  </sheetViews>
  <sheetFormatPr baseColWidth="10" defaultRowHeight="16"/>
  <cols>
    <col min="1" max="1" width="19.6640625" customWidth="1"/>
    <col min="2" max="2" width="15.6640625" bestFit="1" customWidth="1"/>
    <col min="3" max="3" width="8.83203125" customWidth="1"/>
    <col min="5" max="5" width="9.1640625" bestFit="1" customWidth="1"/>
    <col min="6" max="6" width="11.5" bestFit="1" customWidth="1"/>
  </cols>
  <sheetData>
    <row r="1" spans="1:6" s="23" customFormat="1">
      <c r="A1" s="23" t="s">
        <v>25</v>
      </c>
    </row>
    <row r="2" spans="1:6">
      <c r="A2" t="s">
        <v>21</v>
      </c>
    </row>
    <row r="3" spans="1:6" ht="85">
      <c r="A3" s="9" t="s">
        <v>23</v>
      </c>
      <c r="B3" s="25">
        <f>50000*((1+C21)^D20)</f>
        <v>94346.828403759326</v>
      </c>
      <c r="C3" s="9" t="s">
        <v>26</v>
      </c>
      <c r="D3" s="24"/>
      <c r="E3" s="9" t="s">
        <v>27</v>
      </c>
      <c r="F3" s="24"/>
    </row>
    <row r="5" spans="1:6">
      <c r="A5" t="s">
        <v>22</v>
      </c>
    </row>
    <row r="6" spans="1:6" ht="68">
      <c r="A6" s="9" t="s">
        <v>24</v>
      </c>
      <c r="B6" s="25">
        <f>50000*((1+C14)^D13)</f>
        <v>353392.72971279139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3135-A763-B84D-A5A8-89D670DB279A}">
  <dimension ref="A1:F23"/>
  <sheetViews>
    <sheetView zoomScale="300" zoomScaleNormal="300" zoomScalePageLayoutView="150" workbookViewId="0">
      <selection activeCell="F3" sqref="F3"/>
    </sheetView>
  </sheetViews>
  <sheetFormatPr baseColWidth="10" defaultRowHeight="16"/>
  <cols>
    <col min="1" max="1" width="19.6640625" customWidth="1"/>
    <col min="2" max="2" width="15.6640625" bestFit="1" customWidth="1"/>
    <col min="3" max="3" width="8.8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25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68">
      <c r="A6" s="9" t="s">
        <v>24</v>
      </c>
      <c r="B6" s="25">
        <f>50000*((1+C14)^D13)</f>
        <v>353392.72971279139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3035-55E6-CF4A-A689-902ADCA6F09E}">
  <dimension ref="A1:F23"/>
  <sheetViews>
    <sheetView zoomScale="260" zoomScaleNormal="260" zoomScalePageLayoutView="150" workbookViewId="0">
      <selection activeCell="D6" sqref="D6"/>
    </sheetView>
  </sheetViews>
  <sheetFormatPr baseColWidth="10" defaultRowHeight="16"/>
  <cols>
    <col min="1" max="1" width="19.6640625" customWidth="1"/>
    <col min="2" max="2" width="15.6640625" bestFit="1" customWidth="1"/>
    <col min="3" max="3" width="10.66406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28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79" customHeight="1">
      <c r="A6" s="9" t="s">
        <v>24</v>
      </c>
      <c r="B6" s="25">
        <f>50000*((1+C14)^D13)</f>
        <v>353392.72971279139</v>
      </c>
      <c r="C6" s="9" t="s">
        <v>29</v>
      </c>
      <c r="D6" s="25"/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6985-C771-9248-A0EE-4A2FCFCA6370}">
  <dimension ref="A1:F23"/>
  <sheetViews>
    <sheetView zoomScale="270" zoomScaleNormal="270" zoomScalePageLayoutView="150" workbookViewId="0">
      <selection activeCell="B6" sqref="B6"/>
    </sheetView>
  </sheetViews>
  <sheetFormatPr baseColWidth="10" defaultRowHeight="16"/>
  <cols>
    <col min="1" max="1" width="19.6640625" customWidth="1"/>
    <col min="2" max="2" width="15.6640625" bestFit="1" customWidth="1"/>
    <col min="3" max="3" width="10.66406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28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79" customHeight="1">
      <c r="A6" s="9" t="s">
        <v>24</v>
      </c>
      <c r="B6" s="25">
        <f>50000*((1+C14)^D13)</f>
        <v>353392.72971279139</v>
      </c>
      <c r="C6" s="9" t="s">
        <v>29</v>
      </c>
      <c r="D6" s="25">
        <f>F3*D14</f>
        <v>107119.20451045998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8256-2F1B-7741-97D7-36129948E274}">
  <dimension ref="A1:F23"/>
  <sheetViews>
    <sheetView zoomScale="230" zoomScaleNormal="230" zoomScalePageLayoutView="150" workbookViewId="0">
      <selection activeCell="B8" sqref="B8"/>
    </sheetView>
  </sheetViews>
  <sheetFormatPr baseColWidth="10" defaultRowHeight="16"/>
  <cols>
    <col min="1" max="1" width="19.6640625" customWidth="1"/>
    <col min="2" max="2" width="15.6640625" bestFit="1" customWidth="1"/>
    <col min="3" max="3" width="16.3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30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63" customHeight="1">
      <c r="A6" s="9" t="s">
        <v>24</v>
      </c>
      <c r="B6" s="25">
        <f>50000*((1+C14)^D13)</f>
        <v>353392.72971279139</v>
      </c>
      <c r="C6" s="9" t="s">
        <v>29</v>
      </c>
      <c r="D6" s="25">
        <f>F3*D14</f>
        <v>107119.20451045998</v>
      </c>
    </row>
    <row r="7" spans="1:6" ht="17" thickBot="1"/>
    <row r="8" spans="1:6" ht="38" customHeight="1" thickBot="1">
      <c r="A8" s="7" t="s">
        <v>31</v>
      </c>
      <c r="B8" s="26"/>
      <c r="C8" s="7" t="s">
        <v>32</v>
      </c>
      <c r="D8" s="27"/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5CC2-97CB-CD4B-B865-BF664BCA343F}">
  <dimension ref="A1:F23"/>
  <sheetViews>
    <sheetView zoomScale="250" zoomScaleNormal="250" zoomScalePageLayoutView="150" workbookViewId="0">
      <selection activeCell="G6" sqref="G6"/>
    </sheetView>
  </sheetViews>
  <sheetFormatPr baseColWidth="10" defaultRowHeight="16"/>
  <cols>
    <col min="1" max="1" width="19.6640625" customWidth="1"/>
    <col min="2" max="2" width="15.6640625" bestFit="1" customWidth="1"/>
    <col min="3" max="3" width="16.3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30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63" customHeight="1">
      <c r="A6" s="9" t="s">
        <v>24</v>
      </c>
      <c r="B6" s="25">
        <f>50000*((1+C14)^D13)</f>
        <v>353392.72971279139</v>
      </c>
      <c r="C6" s="9" t="s">
        <v>29</v>
      </c>
      <c r="D6" s="25">
        <f>F3*D14</f>
        <v>107119.20451045998</v>
      </c>
    </row>
    <row r="7" spans="1:6" ht="17" thickBot="1"/>
    <row r="8" spans="1:6" ht="38" customHeight="1" thickBot="1">
      <c r="A8" s="7" t="s">
        <v>31</v>
      </c>
      <c r="B8" s="26">
        <f>D3-B6-D6</f>
        <v>-9101.0907846253976</v>
      </c>
      <c r="C8" s="7" t="s">
        <v>32</v>
      </c>
      <c r="D8" s="26">
        <f>D3-B6</f>
        <v>98018.113725834584</v>
      </c>
      <c r="E8" t="s">
        <v>33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FE8F-611D-1443-8E1B-25088C0A03FA}">
  <dimension ref="A1:H22"/>
  <sheetViews>
    <sheetView zoomScale="240" zoomScaleNormal="240" zoomScalePageLayoutView="150" workbookViewId="0">
      <selection activeCell="D5" sqref="D5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>
        <f>$C$18</f>
        <v>6.5000000000000002E-2</v>
      </c>
      <c r="D5" s="1"/>
      <c r="E5" s="1"/>
      <c r="F5" s="1"/>
      <c r="H5">
        <v>0.3</v>
      </c>
    </row>
    <row r="6" spans="1:8">
      <c r="B6" t="s">
        <v>8</v>
      </c>
      <c r="C6" s="1">
        <f>$C$18</f>
        <v>6.5000000000000002E-2</v>
      </c>
      <c r="D6" s="1"/>
      <c r="E6" s="1"/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>
        <f t="shared" ref="C8:C9" si="0">$C$18</f>
        <v>6.5000000000000002E-2</v>
      </c>
      <c r="D8" s="1"/>
      <c r="E8" s="1"/>
      <c r="F8" s="1"/>
      <c r="H8">
        <v>0.3</v>
      </c>
    </row>
    <row r="9" spans="1:8">
      <c r="B9" t="s">
        <v>8</v>
      </c>
      <c r="C9" s="1">
        <f t="shared" si="0"/>
        <v>6.5000000000000002E-2</v>
      </c>
      <c r="D9" s="1"/>
      <c r="E9" s="1"/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>
        <f t="shared" ref="C11:C12" si="1">$C$18</f>
        <v>6.5000000000000002E-2</v>
      </c>
      <c r="D11" s="3"/>
      <c r="E11" s="1"/>
      <c r="F11" s="1"/>
      <c r="H11">
        <v>0.3</v>
      </c>
    </row>
    <row r="12" spans="1:8">
      <c r="B12" t="s">
        <v>8</v>
      </c>
      <c r="C12" s="1">
        <f t="shared" si="1"/>
        <v>6.5000000000000002E-2</v>
      </c>
      <c r="D12" s="1"/>
      <c r="E12" s="1"/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8">
        <v>6.5000000000000002E-2</v>
      </c>
      <c r="D14" s="1"/>
      <c r="E14" s="1"/>
      <c r="F14" s="3"/>
      <c r="H14">
        <v>0.3</v>
      </c>
    </row>
    <row r="15" spans="1:8">
      <c r="B15" t="s">
        <v>8</v>
      </c>
      <c r="C15" s="8">
        <v>6.5000000000000002E-2</v>
      </c>
      <c r="D15" s="1"/>
      <c r="E15" s="1"/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4FE-D970-4C4E-95C0-004D95035A31}">
  <dimension ref="A1:H22"/>
  <sheetViews>
    <sheetView zoomScale="260" zoomScaleNormal="260" zoomScalePageLayoutView="150" workbookViewId="0">
      <selection activeCell="D15" sqref="D15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>
        <f>$C$18</f>
        <v>6.5000000000000002E-2</v>
      </c>
      <c r="D5" s="1">
        <f>D$18*(1-$H5)</f>
        <v>6.9999999999999993E-2</v>
      </c>
      <c r="E5" s="1"/>
      <c r="F5" s="1"/>
      <c r="H5">
        <v>0.3</v>
      </c>
    </row>
    <row r="6" spans="1:8">
      <c r="B6" t="s">
        <v>8</v>
      </c>
      <c r="C6" s="1">
        <f>$C$18</f>
        <v>6.5000000000000002E-2</v>
      </c>
      <c r="D6" s="1">
        <f>D$18*(1-$H6)</f>
        <v>0.06</v>
      </c>
      <c r="E6" s="1"/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>
        <f t="shared" ref="C8:C9" si="0">$C$18</f>
        <v>6.5000000000000002E-2</v>
      </c>
      <c r="D8" s="1">
        <f t="shared" ref="D8:D15" si="1">D$18*(1-$H8)</f>
        <v>6.9999999999999993E-2</v>
      </c>
      <c r="E8" s="1"/>
      <c r="F8" s="1"/>
      <c r="H8">
        <v>0.3</v>
      </c>
    </row>
    <row r="9" spans="1:8">
      <c r="B9" t="s">
        <v>8</v>
      </c>
      <c r="C9" s="1">
        <f t="shared" si="0"/>
        <v>6.5000000000000002E-2</v>
      </c>
      <c r="D9" s="1">
        <f t="shared" si="1"/>
        <v>0.06</v>
      </c>
      <c r="E9" s="1"/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>
        <f t="shared" ref="C11:C12" si="2">$C$18</f>
        <v>6.5000000000000002E-2</v>
      </c>
      <c r="D11" s="1">
        <f t="shared" si="1"/>
        <v>6.9999999999999993E-2</v>
      </c>
      <c r="E11" s="1"/>
      <c r="F11" s="1"/>
      <c r="H11">
        <v>0.3</v>
      </c>
    </row>
    <row r="12" spans="1:8">
      <c r="B12" t="s">
        <v>8</v>
      </c>
      <c r="C12" s="1">
        <f t="shared" si="2"/>
        <v>6.5000000000000002E-2</v>
      </c>
      <c r="D12" s="1">
        <f t="shared" si="1"/>
        <v>0.06</v>
      </c>
      <c r="E12" s="1"/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8">
        <v>6.5000000000000002E-2</v>
      </c>
      <c r="D14" s="1">
        <f t="shared" si="1"/>
        <v>6.9999999999999993E-2</v>
      </c>
      <c r="E14" s="1"/>
      <c r="F14" s="3"/>
      <c r="H14">
        <v>0.3</v>
      </c>
    </row>
    <row r="15" spans="1:8">
      <c r="B15" t="s">
        <v>8</v>
      </c>
      <c r="C15" s="8">
        <v>6.5000000000000002E-2</v>
      </c>
      <c r="D15" s="1">
        <f t="shared" si="1"/>
        <v>0.06</v>
      </c>
      <c r="E15" s="1"/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785C-716C-C541-8D5C-ED4B8DD5581C}">
  <dimension ref="A1:H22"/>
  <sheetViews>
    <sheetView zoomScale="260" zoomScaleNormal="260" zoomScalePageLayoutView="150" workbookViewId="0">
      <selection activeCell="E5" sqref="E5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>
        <f>$C$18</f>
        <v>6.5000000000000002E-2</v>
      </c>
      <c r="D5" s="1">
        <f>D$18*(1-$H5)</f>
        <v>6.9999999999999993E-2</v>
      </c>
      <c r="E5" s="1">
        <f>((1+E$18)^$H4*(1-$H5)+$H5)^(1/$H4)-1</f>
        <v>6.8253085229591726E-2</v>
      </c>
      <c r="F5" s="28"/>
      <c r="H5">
        <v>0.3</v>
      </c>
    </row>
    <row r="6" spans="1:8">
      <c r="B6" t="s">
        <v>8</v>
      </c>
      <c r="C6" s="1">
        <f>$C$18</f>
        <v>6.5000000000000002E-2</v>
      </c>
      <c r="D6" s="1">
        <f>D$18*(1-$H6)</f>
        <v>0.06</v>
      </c>
      <c r="E6" s="1">
        <f>((1+E$18)^$H5*(1-$H6)+$H6)^(1/$H5)-1</f>
        <v>5.6275013163937571E-2</v>
      </c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>
        <f t="shared" ref="C8:C9" si="0">$C$18</f>
        <v>6.5000000000000002E-2</v>
      </c>
      <c r="D8" s="1">
        <f t="shared" ref="D8:D15" si="1">D$18*(1-$H8)</f>
        <v>6.9999999999999993E-2</v>
      </c>
      <c r="E8" s="1">
        <f t="shared" ref="E8:E15" si="2">((1+E$18)^$H7*(1-$H8)+$H8)^(1/$H7)-1</f>
        <v>6.99107855780563E-2</v>
      </c>
      <c r="F8" s="1"/>
      <c r="H8">
        <v>0.3</v>
      </c>
    </row>
    <row r="9" spans="1:8">
      <c r="B9" t="s">
        <v>8</v>
      </c>
      <c r="C9" s="1">
        <f t="shared" si="0"/>
        <v>6.5000000000000002E-2</v>
      </c>
      <c r="D9" s="1">
        <f t="shared" si="1"/>
        <v>0.06</v>
      </c>
      <c r="E9" s="1">
        <f t="shared" si="2"/>
        <v>5.6275013163937571E-2</v>
      </c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>
        <f t="shared" ref="C11:C12" si="3">$C$18</f>
        <v>6.5000000000000002E-2</v>
      </c>
      <c r="D11" s="1">
        <f t="shared" si="1"/>
        <v>6.9999999999999993E-2</v>
      </c>
      <c r="E11" s="1">
        <f t="shared" si="2"/>
        <v>7.3621759291163436E-2</v>
      </c>
      <c r="F11" s="1"/>
      <c r="H11">
        <v>0.3</v>
      </c>
    </row>
    <row r="12" spans="1:8">
      <c r="B12" t="s">
        <v>8</v>
      </c>
      <c r="C12" s="1">
        <f t="shared" si="3"/>
        <v>6.5000000000000002E-2</v>
      </c>
      <c r="D12" s="1">
        <f t="shared" si="1"/>
        <v>0.06</v>
      </c>
      <c r="E12" s="1">
        <f t="shared" si="2"/>
        <v>5.6275013163937571E-2</v>
      </c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8">
        <v>6.5000000000000002E-2</v>
      </c>
      <c r="D14" s="1">
        <f t="shared" si="1"/>
        <v>6.9999999999999993E-2</v>
      </c>
      <c r="E14" s="1">
        <f t="shared" si="2"/>
        <v>7.9279124712805515E-2</v>
      </c>
      <c r="F14" s="3"/>
      <c r="H14">
        <v>0.3</v>
      </c>
    </row>
    <row r="15" spans="1:8">
      <c r="B15" t="s">
        <v>8</v>
      </c>
      <c r="C15" s="8">
        <v>6.5000000000000002E-2</v>
      </c>
      <c r="D15" s="1">
        <f t="shared" si="1"/>
        <v>0.06</v>
      </c>
      <c r="E15" s="1">
        <f t="shared" si="2"/>
        <v>5.6275013163937571E-2</v>
      </c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3A85-0387-E148-9F37-B9D9AADDD4FB}">
  <dimension ref="A1:I22"/>
  <sheetViews>
    <sheetView zoomScale="230" zoomScaleNormal="230" zoomScalePageLayoutView="150" workbookViewId="0">
      <selection activeCell="F15" sqref="F15"/>
    </sheetView>
  </sheetViews>
  <sheetFormatPr baseColWidth="10" defaultRowHeight="16"/>
  <cols>
    <col min="1" max="1" width="4.33203125" customWidth="1"/>
    <col min="2" max="2" width="12.5" customWidth="1"/>
  </cols>
  <sheetData>
    <row r="1" spans="1:9">
      <c r="E1" s="29" t="s">
        <v>3</v>
      </c>
      <c r="F1" s="29"/>
    </row>
    <row r="2" spans="1:9">
      <c r="C2" t="s">
        <v>0</v>
      </c>
      <c r="D2" t="s">
        <v>2</v>
      </c>
    </row>
    <row r="3" spans="1:9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9">
      <c r="A4" t="s">
        <v>6</v>
      </c>
      <c r="C4" s="1"/>
      <c r="D4" s="1"/>
      <c r="E4" s="1"/>
      <c r="F4" s="1"/>
      <c r="H4">
        <v>3</v>
      </c>
      <c r="I4" t="s">
        <v>34</v>
      </c>
    </row>
    <row r="5" spans="1:9">
      <c r="B5" t="s">
        <v>7</v>
      </c>
      <c r="C5" s="1">
        <f>$C$18</f>
        <v>6.5000000000000002E-2</v>
      </c>
      <c r="D5" s="1">
        <f>D$18*(1-$H5)</f>
        <v>6.9999999999999993E-2</v>
      </c>
      <c r="E5" s="1">
        <f>((1+E$18)^$H4*(1-$H5)+$H5)^(1/$H4)-1</f>
        <v>6.8253085229591726E-2</v>
      </c>
      <c r="F5" s="1">
        <f>((1+F$18)^$H4*(1-$H5-0.1)+$H5+0.1)^(1/$H4)-1</f>
        <v>5.9033004731903205E-2</v>
      </c>
      <c r="H5">
        <v>0.3</v>
      </c>
      <c r="I5">
        <f>H5+0.1</f>
        <v>0.4</v>
      </c>
    </row>
    <row r="6" spans="1:9">
      <c r="B6" t="s">
        <v>8</v>
      </c>
      <c r="C6" s="1">
        <f>$C$18</f>
        <v>6.5000000000000002E-2</v>
      </c>
      <c r="D6" s="1">
        <f>D$18*(1-$H6)</f>
        <v>0.06</v>
      </c>
      <c r="E6" s="1">
        <f t="shared" ref="E6:E15" si="0">((1+E$18)^$H5*(1-$H6)+$H6)^(1/$H5)-1</f>
        <v>5.6275013163937571E-2</v>
      </c>
      <c r="F6" s="1">
        <f t="shared" ref="F6:F15" si="1">((1+F$18)^$H5*(1-$H6-0.1)+$H6+0.1)^(1/$H5)-1</f>
        <v>4.6745718246369306E-2</v>
      </c>
      <c r="H6">
        <v>0.4</v>
      </c>
      <c r="I6">
        <f>H6+0.1</f>
        <v>0.5</v>
      </c>
    </row>
    <row r="7" spans="1:9">
      <c r="A7" t="s">
        <v>9</v>
      </c>
      <c r="C7" s="1"/>
      <c r="D7" s="1"/>
      <c r="E7" s="1"/>
      <c r="F7" s="1"/>
      <c r="H7">
        <v>5</v>
      </c>
    </row>
    <row r="8" spans="1:9">
      <c r="B8" t="s">
        <v>7</v>
      </c>
      <c r="C8" s="1">
        <f t="shared" ref="C8:C9" si="2">$C$18</f>
        <v>6.5000000000000002E-2</v>
      </c>
      <c r="D8" s="1">
        <f t="shared" ref="D8:D15" si="3">D$18*(1-$H8)</f>
        <v>6.9999999999999993E-2</v>
      </c>
      <c r="E8" s="1">
        <f t="shared" si="0"/>
        <v>6.99107855780563E-2</v>
      </c>
      <c r="F8" s="1">
        <f t="shared" si="1"/>
        <v>6.0998952177475196E-2</v>
      </c>
      <c r="H8">
        <v>0.3</v>
      </c>
      <c r="I8">
        <f t="shared" ref="I8:I15" si="4">H8+0.1</f>
        <v>0.4</v>
      </c>
    </row>
    <row r="9" spans="1:9">
      <c r="B9" t="s">
        <v>8</v>
      </c>
      <c r="C9" s="1">
        <f t="shared" si="2"/>
        <v>6.5000000000000002E-2</v>
      </c>
      <c r="D9" s="1">
        <f t="shared" si="3"/>
        <v>0.06</v>
      </c>
      <c r="E9" s="1">
        <f t="shared" si="0"/>
        <v>5.6275013163937571E-2</v>
      </c>
      <c r="F9" s="1">
        <f t="shared" si="1"/>
        <v>4.6745718246369306E-2</v>
      </c>
      <c r="H9">
        <v>0.4</v>
      </c>
      <c r="I9">
        <f t="shared" si="4"/>
        <v>0.5</v>
      </c>
    </row>
    <row r="10" spans="1:9">
      <c r="A10" t="s">
        <v>10</v>
      </c>
      <c r="C10" s="1"/>
      <c r="D10" s="1"/>
      <c r="E10" s="1"/>
      <c r="F10" s="1"/>
      <c r="H10">
        <v>10</v>
      </c>
    </row>
    <row r="11" spans="1:9">
      <c r="B11" t="s">
        <v>7</v>
      </c>
      <c r="C11" s="1">
        <f t="shared" ref="C11:C12" si="5">$C$18</f>
        <v>6.5000000000000002E-2</v>
      </c>
      <c r="D11" s="1">
        <f t="shared" si="3"/>
        <v>6.9999999999999993E-2</v>
      </c>
      <c r="E11" s="1">
        <f t="shared" si="0"/>
        <v>7.3621759291163436E-2</v>
      </c>
      <c r="F11" s="1">
        <f t="shared" si="1"/>
        <v>6.5554653563975496E-2</v>
      </c>
      <c r="H11">
        <v>0.3</v>
      </c>
      <c r="I11">
        <f t="shared" si="4"/>
        <v>0.4</v>
      </c>
    </row>
    <row r="12" spans="1:9">
      <c r="B12" t="s">
        <v>8</v>
      </c>
      <c r="C12" s="1">
        <f t="shared" si="5"/>
        <v>6.5000000000000002E-2</v>
      </c>
      <c r="D12" s="1">
        <f t="shared" si="3"/>
        <v>0.06</v>
      </c>
      <c r="E12" s="1">
        <f t="shared" si="0"/>
        <v>5.6275013163937571E-2</v>
      </c>
      <c r="F12" s="1">
        <f t="shared" si="1"/>
        <v>4.6745718246369306E-2</v>
      </c>
      <c r="H12">
        <v>0.4</v>
      </c>
      <c r="I12">
        <f t="shared" si="4"/>
        <v>0.5</v>
      </c>
    </row>
    <row r="13" spans="1:9">
      <c r="A13" t="s">
        <v>11</v>
      </c>
      <c r="C13" s="1"/>
      <c r="D13" s="1"/>
      <c r="E13" s="1"/>
      <c r="F13" s="1"/>
      <c r="H13">
        <v>20</v>
      </c>
    </row>
    <row r="14" spans="1:9">
      <c r="B14" t="s">
        <v>7</v>
      </c>
      <c r="C14" s="8">
        <v>6.5000000000000002E-2</v>
      </c>
      <c r="D14" s="1">
        <f t="shared" si="3"/>
        <v>6.9999999999999993E-2</v>
      </c>
      <c r="E14" s="1">
        <f t="shared" si="0"/>
        <v>7.9279124712805515E-2</v>
      </c>
      <c r="F14" s="1">
        <f t="shared" si="1"/>
        <v>7.2900453889594319E-2</v>
      </c>
      <c r="H14">
        <v>0.3</v>
      </c>
      <c r="I14">
        <f t="shared" si="4"/>
        <v>0.4</v>
      </c>
    </row>
    <row r="15" spans="1:9">
      <c r="B15" t="s">
        <v>8</v>
      </c>
      <c r="C15" s="8">
        <v>6.5000000000000002E-2</v>
      </c>
      <c r="D15" s="1">
        <f t="shared" si="3"/>
        <v>0.06</v>
      </c>
      <c r="E15" s="1">
        <f t="shared" si="0"/>
        <v>5.6275013163937571E-2</v>
      </c>
      <c r="F15" s="1">
        <f t="shared" si="1"/>
        <v>4.6745718246369306E-2</v>
      </c>
      <c r="H15">
        <v>0.4</v>
      </c>
      <c r="I15">
        <f t="shared" si="4"/>
        <v>0.5</v>
      </c>
    </row>
    <row r="16" spans="1:9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240" zoomScaleNormal="240" zoomScalePageLayoutView="150" workbookViewId="0">
      <selection activeCell="F5" sqref="F5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 ht="17" thickBot="1">
      <c r="A4" t="s">
        <v>6</v>
      </c>
      <c r="C4" s="1"/>
      <c r="D4" s="1"/>
      <c r="E4" s="1"/>
      <c r="F4" s="1"/>
      <c r="H4">
        <v>3</v>
      </c>
    </row>
    <row r="5" spans="1:8" ht="17" thickBot="1">
      <c r="B5" t="s">
        <v>7</v>
      </c>
      <c r="C5" s="1">
        <f>C$18</f>
        <v>6.5000000000000002E-2</v>
      </c>
      <c r="D5" s="2">
        <f>D$18*(1-$H5)</f>
        <v>6.9999999999999993E-2</v>
      </c>
      <c r="E5" s="1">
        <f>((1+E$18)^$H4*(1-$H5)+$H5)^(1/$H4)-1</f>
        <v>6.8253085229591726E-2</v>
      </c>
      <c r="F5" s="1">
        <f>((1+F$18)^$H4*(1-$H5-0.1)+$H5+0.1)^(1/$H4)-1</f>
        <v>5.9033004731903205E-2</v>
      </c>
      <c r="H5">
        <v>0.3</v>
      </c>
    </row>
    <row r="6" spans="1:8" ht="17" thickBot="1">
      <c r="B6" t="s">
        <v>8</v>
      </c>
      <c r="C6" s="2">
        <f>C$18</f>
        <v>6.5000000000000002E-2</v>
      </c>
      <c r="D6" s="1">
        <f>D$18*(1-$H6)</f>
        <v>0.06</v>
      </c>
      <c r="E6" s="1">
        <f>((1+E$18)^$H4*(1-$H6)+$H6)^(1/$H4)-1</f>
        <v>5.9033004731903205E-2</v>
      </c>
      <c r="F6" s="1">
        <f>((1+F$18)^$H4*(1-$H6-0.1)+$H6+0.1)^(1/$H4)-1</f>
        <v>4.9649523996295741E-2</v>
      </c>
      <c r="H6">
        <v>0.4</v>
      </c>
    </row>
    <row r="7" spans="1:8" ht="17" thickBot="1">
      <c r="A7" t="s">
        <v>9</v>
      </c>
      <c r="C7" s="1"/>
      <c r="D7" s="1"/>
      <c r="E7" s="1"/>
      <c r="F7" s="1"/>
      <c r="H7">
        <v>5</v>
      </c>
    </row>
    <row r="8" spans="1:8" ht="17" thickBot="1">
      <c r="B8" t="s">
        <v>7</v>
      </c>
      <c r="C8" s="1">
        <f>C$18</f>
        <v>6.5000000000000002E-2</v>
      </c>
      <c r="D8" s="2">
        <f>D$18*(1-$H8)</f>
        <v>6.9999999999999993E-2</v>
      </c>
      <c r="E8" s="1">
        <f>((1+E$18)^$H7*(1-$H8)+$H8)^(1/$H7)-1</f>
        <v>6.99107855780563E-2</v>
      </c>
      <c r="F8" s="1">
        <f>((1+F$18)^$H7*(1-$H8-0.1)+$H8+0.1)^(1/$H7)-1</f>
        <v>6.0998952177475196E-2</v>
      </c>
      <c r="H8">
        <v>0.3</v>
      </c>
    </row>
    <row r="9" spans="1:8" ht="17" thickBot="1">
      <c r="B9" t="s">
        <v>8</v>
      </c>
      <c r="C9" s="2">
        <f>C$18</f>
        <v>6.5000000000000002E-2</v>
      </c>
      <c r="D9" s="1">
        <f>D$18*(1-$H9)</f>
        <v>0.06</v>
      </c>
      <c r="E9" s="1">
        <f>((1+E$18)^$H7*(1-$H9)+$H9)^(1/$H7)-1</f>
        <v>6.0998952177474974E-2</v>
      </c>
      <c r="F9" s="1">
        <f>((1+F$18)^$H7*(1-$H9-0.1)+$H9+0.1)^(1/$H7)-1</f>
        <v>5.1777231804168267E-2</v>
      </c>
      <c r="H9">
        <v>0.4</v>
      </c>
    </row>
    <row r="10" spans="1:8" ht="17" thickBot="1">
      <c r="A10" t="s">
        <v>10</v>
      </c>
      <c r="C10" s="1"/>
      <c r="D10" s="1"/>
      <c r="E10" s="1"/>
      <c r="F10" s="1"/>
      <c r="H10">
        <v>10</v>
      </c>
    </row>
    <row r="11" spans="1:8" ht="17" thickBot="1">
      <c r="B11" t="s">
        <v>7</v>
      </c>
      <c r="C11" s="1">
        <f>C$18</f>
        <v>6.5000000000000002E-2</v>
      </c>
      <c r="D11" s="3">
        <f>D$18*(1-$H11)</f>
        <v>6.9999999999999993E-2</v>
      </c>
      <c r="E11" s="2">
        <f>((1+E$18)^$H10*(1-$H11)+$H11)^(1/$H10)-1</f>
        <v>7.3621759291163436E-2</v>
      </c>
      <c r="F11" s="1">
        <f>((1+F$18)^$H10*(1-$H11-0.1)+$H11+0.1)^(1/$H10)-1</f>
        <v>6.5554653563975496E-2</v>
      </c>
      <c r="H11">
        <v>0.3</v>
      </c>
    </row>
    <row r="12" spans="1:8" ht="17" thickBot="1">
      <c r="B12" t="s">
        <v>8</v>
      </c>
      <c r="C12" s="3">
        <f>C$18</f>
        <v>6.5000000000000002E-2</v>
      </c>
      <c r="D12" s="1">
        <f>D$18*(1-$H12)</f>
        <v>0.06</v>
      </c>
      <c r="E12" s="2">
        <f>((1+E$18)^$H10*(1-$H12)+$H12)^(1/$H10)-1</f>
        <v>6.5554653563975496E-2</v>
      </c>
      <c r="F12" s="1">
        <f>((1+F$18)^$H10*(1-$H12-0.1)+$H12+0.1)^(1/$H10)-1</f>
        <v>5.6897328865845864E-2</v>
      </c>
      <c r="H12">
        <v>0.4</v>
      </c>
    </row>
    <row r="13" spans="1:8" ht="17" thickBot="1">
      <c r="A13" t="s">
        <v>11</v>
      </c>
      <c r="C13" s="1"/>
      <c r="D13" s="1"/>
      <c r="E13" s="1"/>
      <c r="F13" s="1"/>
      <c r="H13">
        <v>20</v>
      </c>
    </row>
    <row r="14" spans="1:8" ht="17" thickBot="1">
      <c r="B14" t="s">
        <v>7</v>
      </c>
      <c r="C14" s="1">
        <f>C$18</f>
        <v>6.5000000000000002E-2</v>
      </c>
      <c r="D14" s="1">
        <f>D$18*(1-$H14)</f>
        <v>6.9999999999999993E-2</v>
      </c>
      <c r="E14" s="2">
        <f>((1+E$18)^$H13*(1-$H14)+$H14)^(1/$H13)-1</f>
        <v>7.9279124712805515E-2</v>
      </c>
      <c r="F14" s="3">
        <f>((1+F$18)^$H13*(1-$H14-0.1)+$H14+0.1)^(1/$H13)-1</f>
        <v>7.2900453889594319E-2</v>
      </c>
      <c r="H14">
        <v>0.3</v>
      </c>
    </row>
    <row r="15" spans="1:8" ht="17" thickBot="1">
      <c r="B15" t="s">
        <v>8</v>
      </c>
      <c r="C15" s="1">
        <f>C$18</f>
        <v>6.5000000000000002E-2</v>
      </c>
      <c r="D15" s="1">
        <f>D$18*(1-$H15)</f>
        <v>0.06</v>
      </c>
      <c r="E15" s="2">
        <f>((1+E$18)^$H13*(1-$H15)+$H15)^(1/$H13)-1</f>
        <v>7.2900453889594319E-2</v>
      </c>
      <c r="F15" s="3">
        <f>((1+F$18)^$H13*(1-$H15-0.1)+$H15+0.1)^(1/$H13)-1</f>
        <v>6.5708213930374626E-2</v>
      </c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3F66-63CD-F34F-A7E9-F29B049B017B}">
  <dimension ref="A1:D14"/>
  <sheetViews>
    <sheetView zoomScale="250" zoomScaleNormal="250" zoomScalePageLayoutView="150" workbookViewId="0">
      <selection activeCell="D12" sqref="D12"/>
    </sheetView>
  </sheetViews>
  <sheetFormatPr baseColWidth="10" defaultRowHeight="16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ht="19">
      <c r="A1" s="22" t="s">
        <v>18</v>
      </c>
    </row>
    <row r="3" spans="1:4">
      <c r="A3" s="10"/>
      <c r="B3" s="11"/>
      <c r="C3" s="20" t="s">
        <v>16</v>
      </c>
      <c r="D3" s="12"/>
    </row>
    <row r="4" spans="1:4" ht="17" thickBot="1">
      <c r="A4" s="13" t="s">
        <v>14</v>
      </c>
      <c r="C4" s="1"/>
      <c r="D4" s="14">
        <v>25</v>
      </c>
    </row>
    <row r="5" spans="1:4" ht="17" thickBot="1">
      <c r="A5" s="13"/>
      <c r="B5" t="s">
        <v>7</v>
      </c>
      <c r="C5" s="2"/>
      <c r="D5" s="14">
        <v>0.3</v>
      </c>
    </row>
    <row r="6" spans="1:4">
      <c r="A6" s="13"/>
      <c r="C6" s="1"/>
      <c r="D6" s="14"/>
    </row>
    <row r="7" spans="1:4">
      <c r="A7" s="15"/>
      <c r="B7" s="16"/>
      <c r="C7" s="17">
        <v>9.5000000000000001E-2</v>
      </c>
      <c r="D7" s="18"/>
    </row>
    <row r="8" spans="1:4">
      <c r="A8" s="6"/>
    </row>
    <row r="9" spans="1:4">
      <c r="A9" s="6"/>
    </row>
    <row r="10" spans="1:4">
      <c r="A10" s="19"/>
      <c r="B10" s="11"/>
      <c r="C10" s="20" t="s">
        <v>17</v>
      </c>
      <c r="D10" s="12"/>
    </row>
    <row r="11" spans="1:4" ht="17" thickBot="1">
      <c r="A11" s="13" t="s">
        <v>15</v>
      </c>
      <c r="C11" s="1"/>
      <c r="D11" s="14">
        <v>10</v>
      </c>
    </row>
    <row r="12" spans="1:4" ht="17" thickBot="1">
      <c r="A12" s="13"/>
      <c r="B12" t="s">
        <v>7</v>
      </c>
      <c r="C12" s="2"/>
      <c r="D12" s="14">
        <v>0.3</v>
      </c>
    </row>
    <row r="13" spans="1:4">
      <c r="A13" s="13"/>
      <c r="C13" s="1"/>
      <c r="D13" s="14"/>
    </row>
    <row r="14" spans="1:4">
      <c r="A14" s="21"/>
      <c r="B14" s="16"/>
      <c r="C14" s="17">
        <v>9.5000000000000001E-2</v>
      </c>
      <c r="D14" s="18"/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F5D9-B3DB-DB47-9A88-E4B8ADB7B1CA}">
  <dimension ref="A1:D14"/>
  <sheetViews>
    <sheetView zoomScale="280" zoomScaleNormal="280" zoomScalePageLayoutView="150" workbookViewId="0">
      <selection activeCell="C12" sqref="C12"/>
    </sheetView>
  </sheetViews>
  <sheetFormatPr baseColWidth="10" defaultRowHeight="16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ht="19">
      <c r="A1" s="22" t="s">
        <v>18</v>
      </c>
    </row>
    <row r="3" spans="1:4">
      <c r="A3" s="10"/>
      <c r="B3" s="11"/>
      <c r="C3" s="20" t="s">
        <v>16</v>
      </c>
      <c r="D3" s="12"/>
    </row>
    <row r="4" spans="1:4" ht="17" thickBot="1">
      <c r="A4" s="13" t="s">
        <v>14</v>
      </c>
      <c r="C4" s="1"/>
      <c r="D4" s="14">
        <v>25</v>
      </c>
    </row>
    <row r="5" spans="1:4" ht="17" thickBot="1">
      <c r="A5" s="13"/>
      <c r="B5" t="s">
        <v>7</v>
      </c>
      <c r="C5" s="2">
        <f>((1+C$7)^$D4*(1-$D5)+$D5)^(1/$D4)-1</f>
        <v>8.1362996539522836E-2</v>
      </c>
      <c r="D5" s="14">
        <v>0.3</v>
      </c>
    </row>
    <row r="6" spans="1:4">
      <c r="A6" s="13"/>
      <c r="C6" s="1"/>
      <c r="D6" s="14"/>
    </row>
    <row r="7" spans="1:4">
      <c r="A7" s="15"/>
      <c r="B7" s="16"/>
      <c r="C7" s="17">
        <v>9.5000000000000001E-2</v>
      </c>
      <c r="D7" s="18"/>
    </row>
    <row r="8" spans="1:4">
      <c r="A8" s="6"/>
    </row>
    <row r="9" spans="1:4">
      <c r="A9" s="6"/>
    </row>
    <row r="10" spans="1:4">
      <c r="A10" s="19"/>
      <c r="B10" s="11"/>
      <c r="C10" s="20" t="s">
        <v>17</v>
      </c>
      <c r="D10" s="12"/>
    </row>
    <row r="11" spans="1:4" ht="17" thickBot="1">
      <c r="A11" s="13" t="s">
        <v>15</v>
      </c>
      <c r="C11" s="1"/>
      <c r="D11" s="14">
        <v>10</v>
      </c>
    </row>
    <row r="12" spans="1:4" ht="17" thickBot="1">
      <c r="A12" s="13"/>
      <c r="B12" t="s">
        <v>7</v>
      </c>
      <c r="C12" s="2">
        <f>((1+C$14)^$D11*(1-$D12-0.1)+$D12+0.1)^(1/$D11)-1</f>
        <v>6.5554653563975496E-2</v>
      </c>
      <c r="D12" s="14">
        <v>0.3</v>
      </c>
    </row>
    <row r="13" spans="1:4">
      <c r="A13" s="13"/>
      <c r="C13" s="1"/>
      <c r="D13" s="14"/>
    </row>
    <row r="14" spans="1:4">
      <c r="A14" s="21"/>
      <c r="B14" s="16"/>
      <c r="C14" s="17">
        <v>9.5000000000000001E-2</v>
      </c>
      <c r="D14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885E-C986-5A44-B01E-7AA082522F43}">
  <dimension ref="A1:D23"/>
  <sheetViews>
    <sheetView zoomScale="270" zoomScaleNormal="270" zoomScalePageLayoutView="150" workbookViewId="0">
      <selection activeCell="B3" sqref="B3"/>
    </sheetView>
  </sheetViews>
  <sheetFormatPr baseColWidth="10" defaultRowHeight="16"/>
  <cols>
    <col min="1" max="1" width="19.6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s="23" customFormat="1">
      <c r="A1" s="23" t="s">
        <v>20</v>
      </c>
    </row>
    <row r="2" spans="1:4">
      <c r="A2" t="s">
        <v>21</v>
      </c>
    </row>
    <row r="3" spans="1:4" ht="51">
      <c r="A3" s="9" t="s">
        <v>23</v>
      </c>
      <c r="B3" s="24"/>
    </row>
    <row r="5" spans="1:4">
      <c r="A5" t="s">
        <v>22</v>
      </c>
    </row>
    <row r="6" spans="1:4" ht="68">
      <c r="A6" s="9" t="s">
        <v>24</v>
      </c>
      <c r="B6" s="24"/>
    </row>
    <row r="10" spans="1:4" ht="19">
      <c r="A10" s="22" t="s">
        <v>19</v>
      </c>
    </row>
    <row r="12" spans="1:4">
      <c r="A12" s="10"/>
      <c r="B12" s="11"/>
      <c r="C12" s="20" t="s">
        <v>16</v>
      </c>
      <c r="D12" s="12"/>
    </row>
    <row r="13" spans="1:4" ht="17" thickBot="1">
      <c r="A13" s="13" t="s">
        <v>14</v>
      </c>
      <c r="C13" s="1"/>
      <c r="D13" s="14">
        <v>25</v>
      </c>
    </row>
    <row r="14" spans="1:4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4">
      <c r="A15" s="13"/>
      <c r="C15" s="1"/>
      <c r="D15" s="14"/>
    </row>
    <row r="16" spans="1:4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 Step 1</vt:lpstr>
      <vt:lpstr>Q1 S2</vt:lpstr>
      <vt:lpstr>Q1 S3</vt:lpstr>
      <vt:lpstr>Q1 S4</vt:lpstr>
      <vt:lpstr>Q1 S5</vt:lpstr>
      <vt:lpstr>Q1 full</vt:lpstr>
      <vt:lpstr>Q2 S1 blank</vt:lpstr>
      <vt:lpstr>Q2 S1</vt:lpstr>
      <vt:lpstr>Q2 S2 blank</vt:lpstr>
      <vt:lpstr>Q3 S2</vt:lpstr>
      <vt:lpstr>Q3 S3 blank</vt:lpstr>
      <vt:lpstr>Q3 S3</vt:lpstr>
      <vt:lpstr>Q3 S4 blank</vt:lpstr>
      <vt:lpstr>Q3 S4</vt:lpstr>
      <vt:lpstr>Q3 S5 blank</vt:lpstr>
      <vt:lpstr>Q3 S5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Huddart</dc:creator>
  <cp:lastModifiedBy>Microsoft Office User</cp:lastModifiedBy>
  <dcterms:created xsi:type="dcterms:W3CDTF">2016-09-27T14:45:46Z</dcterms:created>
  <dcterms:modified xsi:type="dcterms:W3CDTF">2024-02-28T05:14:45Z</dcterms:modified>
</cp:coreProperties>
</file>