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mussiothrun/ACCT3210_materials/slides/S8/"/>
    </mc:Choice>
  </mc:AlternateContent>
  <xr:revisionPtr revIDLastSave="0" documentId="13_ncr:1_{D587B792-467A-9A46-A348-9E085281F5FE}" xr6:coauthVersionLast="47" xr6:coauthVersionMax="47" xr10:uidLastSave="{00000000-0000-0000-0000-000000000000}"/>
  <bookViews>
    <workbookView xWindow="51240" yWindow="600" windowWidth="25460" windowHeight="42500" tabRatio="500" activeTab="1" xr2:uid="{00000000-000D-0000-FFFF-FFFF00000000}"/>
  </bookViews>
  <sheets>
    <sheet name="Question 1" sheetId="1" r:id="rId1"/>
    <sheet name="Question 3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C2" i="3" s="1"/>
  <c r="F2" i="3" s="1"/>
  <c r="F3" i="3" s="1"/>
  <c r="F6" i="3" s="1"/>
  <c r="C19" i="3"/>
  <c r="F14" i="1"/>
  <c r="C13" i="3"/>
  <c r="C6" i="3" s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D5" i="1"/>
  <c r="C15" i="1"/>
  <c r="C14" i="1"/>
  <c r="C12" i="1"/>
  <c r="C11" i="1"/>
  <c r="C9" i="1"/>
  <c r="C8" i="1"/>
  <c r="C6" i="1"/>
  <c r="C5" i="1"/>
  <c r="A7" i="3" l="1"/>
  <c r="A8" i="3"/>
</calcChain>
</file>

<file path=xl/sharedStrings.xml><?xml version="1.0" encoding="utf-8"?>
<sst xmlns="http://schemas.openxmlformats.org/spreadsheetml/2006/main" count="45" uniqueCount="30">
  <si>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</si>
  <si>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</si>
  <si>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</si>
  <si>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</si>
  <si>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</si>
  <si>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</si>
  <si>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</si>
  <si>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</si>
  <si>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</si>
  <si>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</si>
  <si>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</si>
  <si>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</si>
  <si>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25 years</t>
  </si>
  <si>
    <t>15 years</t>
  </si>
  <si>
    <t>50k SPDA @ 9.5%</t>
  </si>
  <si>
    <t>Cash flow at 59.5 when you cash out the spda and pay the mortgage</t>
  </si>
  <si>
    <t>penalty</t>
  </si>
  <si>
    <t xml:space="preserve">Cash flow when you raid </t>
  </si>
  <si>
    <t>--&gt;</t>
  </si>
  <si>
    <t>Mortgage costs avoided</t>
  </si>
  <si>
    <t>Interest payments avoided</t>
  </si>
  <si>
    <t>Question 4</t>
  </si>
  <si>
    <t>Option 1 Raid the SPDA</t>
  </si>
  <si>
    <t>Option 2 Hold the SPDA</t>
  </si>
  <si>
    <t>Tax deduction benefit on interest that could have been avoided:</t>
  </si>
  <si>
    <t>The tax deduction on the interest payment increases the value of holding the SPDA, but never by enough to change the decision.</t>
  </si>
  <si>
    <t>The mortgage costs avoided are higher than the cash you get at the end.</t>
  </si>
  <si>
    <t>A taxed dollar is better then no dollar at all.</t>
  </si>
  <si>
    <t>Option 1 Benefit with tax deduction (assumes we pay the interest at the end)</t>
  </si>
  <si>
    <t>Option 1 benefit without tax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</si>
</sst>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1" xfId="0" applyNumberFormat="1" applyBorder="1"/>
    <xf numFmtId="10" fontId="5" fillId="0" borderId="0" xfId="0" applyNumberFormat="1" applyFont="1"/>
    <xf numFmtId="0" fontId="6" fillId="0" borderId="0" xfId="0" applyFont="1"/>
    <xf numFmtId="9" fontId="0" fillId="0" borderId="0" xfId="0" applyNumberFormat="1"/>
    <xf numFmtId="43" fontId="0" fillId="0" borderId="0" xfId="19" applyFont="1"/>
    <xf numFmtId="4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43" fontId="0" fillId="0" borderId="3" xfId="0" applyNumberFormat="1" applyBorder="1"/>
    <xf numFmtId="0" fontId="4" fillId="0" borderId="0" xfId="0" applyFont="1"/>
    <xf numFmtId="0" fontId="0" fillId="0" borderId="2" xfId="0" applyBorder="1" applyAlignment="1">
      <alignment wrapText="1"/>
    </xf>
    <xf numFmtId="0" fontId="0" fillId="0" borderId="4" xfId="0" applyBorder="1"/>
    <xf numFmtId="43" fontId="0" fillId="0" borderId="3" xfId="19" applyFont="1" applyBorder="1"/>
  </cellXfs>
  <cellStyles count="20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50" zoomScaleNormal="150" zoomScalePageLayoutView="150" workbookViewId="0">
      <selection activeCell="F14" sqref="F14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3" t="s">
        <v>3</v>
      </c>
      <c r="F1" s="3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</row>
    <row r="4" spans="1:8" ht="17" thickBot="1" x14ac:dyDescent="0.25">
      <c r="A4" t="s">
        <v>6</v>
      </c>
      <c r="C4" s="2"/>
      <c r="D4" s="2"/>
      <c r="E4" s="2"/>
      <c r="F4" s="2"/>
      <c r="H4">
        <v>3</v>
      </c>
    </row>
    <row r="5" spans="1:8" ht="17" thickBot="1" x14ac:dyDescent="0.25">
      <c r="B5" t="s">
        <v>7</v>
      </c>
      <c r="C5" s="2">
        <f>C$18</f>
        <v>6.5000000000000002E-2</v>
      </c>
      <c r="D5" s="4">
        <f>D$18*(1-$H5)</f>
        <v>6.9999999999999993E-2</v>
      </c>
      <c r="E5" s="2">
        <f>((1+E$18)^$H4*(1-$H5)+$H5)^(1/$H4)-1</f>
        <v>6.8253085229591726E-2</v>
      </c>
      <c r="F5" s="2">
        <f>((1+F$18)^$H4*(1-$H5-0.1)+$H5+0.1)^(1/$H4)-1</f>
        <v>5.9033004731903205E-2</v>
      </c>
      <c r="H5">
        <v>0.3</v>
      </c>
    </row>
    <row r="6" spans="1:8" ht="17" thickBot="1" x14ac:dyDescent="0.25">
      <c r="B6" t="s">
        <v>8</v>
      </c>
      <c r="C6" s="4">
        <f>C$18</f>
        <v>6.5000000000000002E-2</v>
      </c>
      <c r="D6" s="2">
        <f>D$18*(1-$H6)</f>
        <v>0.06</v>
      </c>
      <c r="E6" s="2">
        <f>((1+E$18)^$H4*(1-$H6)+$H6)^(1/$H4)-1</f>
        <v>5.9033004731903205E-2</v>
      </c>
      <c r="F6" s="2">
        <f>((1+F$18)^$H4*(1-$H6-0.1)+$H6+0.1)^(1/$H4)-1</f>
        <v>4.9649523996295741E-2</v>
      </c>
      <c r="H6">
        <v>0.4</v>
      </c>
    </row>
    <row r="7" spans="1:8" ht="17" thickBot="1" x14ac:dyDescent="0.25">
      <c r="A7" t="s">
        <v>9</v>
      </c>
      <c r="C7" s="2"/>
      <c r="D7" s="2"/>
      <c r="E7" s="2"/>
      <c r="F7" s="2"/>
      <c r="H7">
        <v>5</v>
      </c>
    </row>
    <row r="8" spans="1:8" ht="17" thickBot="1" x14ac:dyDescent="0.25">
      <c r="B8" t="s">
        <v>7</v>
      </c>
      <c r="C8" s="2">
        <f>C$18</f>
        <v>6.5000000000000002E-2</v>
      </c>
      <c r="D8" s="4">
        <f>D$18*(1-$H8)</f>
        <v>6.9999999999999993E-2</v>
      </c>
      <c r="E8" s="2">
        <f>((1+E$18)^$H7*(1-$H8)+$H8)^(1/$H7)-1</f>
        <v>6.99107855780563E-2</v>
      </c>
      <c r="F8" s="2">
        <f>((1+F$18)^$H7*(1-$H8-0.1)+$H8+0.1)^(1/$H7)-1</f>
        <v>6.0998952177475196E-2</v>
      </c>
      <c r="H8">
        <v>0.3</v>
      </c>
    </row>
    <row r="9" spans="1:8" ht="17" thickBot="1" x14ac:dyDescent="0.25">
      <c r="B9" t="s">
        <v>8</v>
      </c>
      <c r="C9" s="4">
        <f>C$18</f>
        <v>6.5000000000000002E-2</v>
      </c>
      <c r="D9" s="2">
        <f>D$18*(1-$H9)</f>
        <v>0.06</v>
      </c>
      <c r="E9" s="2">
        <f>((1+E$18)^$H7*(1-$H9)+$H9)^(1/$H7)-1</f>
        <v>6.0998952177474974E-2</v>
      </c>
      <c r="F9" s="2">
        <f>((1+F$18)^$H7*(1-$H9-0.1)+$H9+0.1)^(1/$H7)-1</f>
        <v>5.1777231804168267E-2</v>
      </c>
      <c r="H9">
        <v>0.4</v>
      </c>
    </row>
    <row r="10" spans="1:8" ht="17" thickBot="1" x14ac:dyDescent="0.25">
      <c r="A10" t="s">
        <v>10</v>
      </c>
      <c r="C10" s="2"/>
      <c r="D10" s="2"/>
      <c r="E10" s="2"/>
      <c r="F10" s="2"/>
      <c r="H10">
        <v>10</v>
      </c>
    </row>
    <row r="11" spans="1:8" ht="17" thickBot="1" x14ac:dyDescent="0.25">
      <c r="B11" t="s">
        <v>7</v>
      </c>
      <c r="C11" s="2">
        <f>C$18</f>
        <v>6.5000000000000002E-2</v>
      </c>
      <c r="D11" s="5">
        <f>D$18*(1-$H11)</f>
        <v>6.9999999999999993E-2</v>
      </c>
      <c r="E11" s="4">
        <f>((1+E$18)^$H10*(1-$H11)+$H11)^(1/$H10)-1</f>
        <v>7.3621759291163436E-2</v>
      </c>
      <c r="F11" s="2">
        <f>((1+F$18)^$H10*(1-$H11-0.1)+$H11+0.1)^(1/$H10)-1</f>
        <v>6.5554653563975496E-2</v>
      </c>
      <c r="H11">
        <v>0.3</v>
      </c>
    </row>
    <row r="12" spans="1:8" ht="17" thickBot="1" x14ac:dyDescent="0.25">
      <c r="B12" t="s">
        <v>8</v>
      </c>
      <c r="C12" s="5">
        <f>C$18</f>
        <v>6.5000000000000002E-2</v>
      </c>
      <c r="D12" s="2">
        <f>D$18*(1-$H12)</f>
        <v>0.06</v>
      </c>
      <c r="E12" s="4">
        <f>((1+E$18)^$H10*(1-$H12)+$H12)^(1/$H10)-1</f>
        <v>6.5554653563975496E-2</v>
      </c>
      <c r="F12" s="2">
        <f>((1+F$18)^$H10*(1-$H12-0.1)+$H12+0.1)^(1/$H10)-1</f>
        <v>5.6897328865845864E-2</v>
      </c>
      <c r="H12">
        <v>0.4</v>
      </c>
    </row>
    <row r="13" spans="1:8" ht="17" thickBot="1" x14ac:dyDescent="0.25">
      <c r="A13" t="s">
        <v>11</v>
      </c>
      <c r="C13" s="2"/>
      <c r="D13" s="2"/>
      <c r="E13" s="2"/>
      <c r="F13" s="2"/>
      <c r="H13">
        <v>20</v>
      </c>
    </row>
    <row r="14" spans="1:8" ht="17" thickBot="1" x14ac:dyDescent="0.25">
      <c r="B14" t="s">
        <v>7</v>
      </c>
      <c r="C14" s="2">
        <f>C$18</f>
        <v>6.5000000000000002E-2</v>
      </c>
      <c r="D14" s="2">
        <f>D$18*(1-$H14)</f>
        <v>6.9999999999999993E-2</v>
      </c>
      <c r="E14" s="4">
        <f>((1+E$18)^$H13*(1-$H14)+$H14)^(1/$H13)-1</f>
        <v>7.9279124712805515E-2</v>
      </c>
      <c r="F14" s="5">
        <f>((1+F$18)^$H13*(1-$H14-0.1)+$H14+0.1)^(1/$H13)-1</f>
        <v>7.2900453889594319E-2</v>
      </c>
      <c r="H14">
        <v>0.3</v>
      </c>
    </row>
    <row r="15" spans="1:8" ht="17" thickBot="1" x14ac:dyDescent="0.25">
      <c r="B15" t="s">
        <v>8</v>
      </c>
      <c r="C15" s="2">
        <f>C$18</f>
        <v>6.5000000000000002E-2</v>
      </c>
      <c r="D15" s="2">
        <f>D$18*(1-$H15)</f>
        <v>0.06</v>
      </c>
      <c r="E15" s="4">
        <f>((1+E$18)^$H13*(1-$H15)+$H15)^(1/$H13)-1</f>
        <v>7.2900453889594319E-2</v>
      </c>
      <c r="F15" s="5">
        <f>((1+F$18)^$H13*(1-$H15-0.1)+$H15+0.1)^(1/$H13)-1</f>
        <v>6.5708213930374626E-2</v>
      </c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6"/>
    </row>
    <row r="22" spans="2:6" x14ac:dyDescent="0.2">
      <c r="B22" s="7"/>
      <c r="C22" s="6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9EED-0002-6A4F-A5EF-E08FABC666BE}">
  <dimension ref="A1:G34"/>
  <sheetViews>
    <sheetView tabSelected="1" zoomScale="150" zoomScaleNormal="150" zoomScalePageLayoutView="150" workbookViewId="0">
      <selection activeCell="A7" sqref="A7"/>
    </sheetView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7" ht="17" thickBot="1" x14ac:dyDescent="0.25">
      <c r="A1" s="14" t="s">
        <v>22</v>
      </c>
    </row>
    <row r="2" spans="1:7" ht="17" thickBot="1" x14ac:dyDescent="0.25">
      <c r="A2" t="s">
        <v>17</v>
      </c>
      <c r="B2" t="s">
        <v>14</v>
      </c>
      <c r="C2" s="8">
        <f>50000*((1+C26)^D25)</f>
        <v>94346.828403759326</v>
      </c>
      <c r="D2" s="10" t="s">
        <v>18</v>
      </c>
      <c r="E2" s="12" t="s">
        <v>19</v>
      </c>
      <c r="F2" s="13">
        <f>C2*(1+0.11)^15</f>
        <v>451410.84343862598</v>
      </c>
    </row>
    <row r="3" spans="1:7" x14ac:dyDescent="0.2">
      <c r="C3" s="8"/>
      <c r="D3" s="10"/>
      <c r="E3" t="s">
        <v>20</v>
      </c>
      <c r="F3" s="9">
        <f>F2-C2</f>
        <v>357064.01503486664</v>
      </c>
    </row>
    <row r="4" spans="1:7" x14ac:dyDescent="0.2">
      <c r="A4" s="14" t="s">
        <v>23</v>
      </c>
      <c r="C4" s="8"/>
      <c r="D4" s="10"/>
      <c r="F4" s="9"/>
    </row>
    <row r="5" spans="1:7" ht="17" thickBot="1" x14ac:dyDescent="0.25"/>
    <row r="6" spans="1:7" ht="52" thickBot="1" x14ac:dyDescent="0.25">
      <c r="A6" s="15" t="s">
        <v>15</v>
      </c>
      <c r="B6" s="16" t="s">
        <v>14</v>
      </c>
      <c r="C6" s="17">
        <f>50000*(1+C13)^15</f>
        <v>161637.66501773096</v>
      </c>
      <c r="E6" s="15" t="s">
        <v>24</v>
      </c>
      <c r="F6" s="13">
        <f>F3*D13</f>
        <v>107119.20451045998</v>
      </c>
      <c r="G6" t="s">
        <v>21</v>
      </c>
    </row>
    <row r="7" spans="1:7" x14ac:dyDescent="0.2">
      <c r="A7" s="9">
        <f>F2-C6-F6</f>
        <v>182653.97391043504</v>
      </c>
      <c r="B7" t="s">
        <v>28</v>
      </c>
      <c r="C7" s="8"/>
    </row>
    <row r="8" spans="1:7" x14ac:dyDescent="0.2">
      <c r="A8" s="9">
        <f>F2-C6</f>
        <v>289773.17842089501</v>
      </c>
      <c r="B8" t="s">
        <v>29</v>
      </c>
    </row>
    <row r="9" spans="1:7" x14ac:dyDescent="0.2">
      <c r="A9" s="9"/>
    </row>
    <row r="10" spans="1:7" x14ac:dyDescent="0.2">
      <c r="C10" s="1" t="s">
        <v>3</v>
      </c>
    </row>
    <row r="11" spans="1:7" x14ac:dyDescent="0.2">
      <c r="C11" t="s">
        <v>4</v>
      </c>
    </row>
    <row r="12" spans="1:7" ht="17" thickBot="1" x14ac:dyDescent="0.25">
      <c r="A12" s="11" t="s">
        <v>12</v>
      </c>
      <c r="C12" s="2"/>
      <c r="D12">
        <v>25</v>
      </c>
    </row>
    <row r="13" spans="1:7" ht="17" thickBot="1" x14ac:dyDescent="0.25">
      <c r="A13" s="11"/>
      <c r="B13" t="s">
        <v>7</v>
      </c>
      <c r="C13" s="4">
        <f>((1+C$15)^$D12*(1-$D13)+$D13)^(1/$D12)-1</f>
        <v>8.1362996539522836E-2</v>
      </c>
      <c r="D13">
        <v>0.3</v>
      </c>
    </row>
    <row r="14" spans="1:7" x14ac:dyDescent="0.2">
      <c r="A14" s="11"/>
      <c r="C14" s="2"/>
    </row>
    <row r="15" spans="1:7" x14ac:dyDescent="0.2">
      <c r="A15" s="11"/>
      <c r="C15" s="2">
        <v>9.5000000000000001E-2</v>
      </c>
    </row>
    <row r="16" spans="1:7" x14ac:dyDescent="0.2">
      <c r="A16" s="11"/>
    </row>
    <row r="17" spans="1:4" x14ac:dyDescent="0.2">
      <c r="A17" s="11"/>
      <c r="C17" t="s">
        <v>4</v>
      </c>
    </row>
    <row r="18" spans="1:4" ht="17" thickBot="1" x14ac:dyDescent="0.25">
      <c r="A18" s="11" t="s">
        <v>13</v>
      </c>
      <c r="C18" s="2"/>
      <c r="D18">
        <v>15</v>
      </c>
    </row>
    <row r="19" spans="1:4" ht="17" thickBot="1" x14ac:dyDescent="0.25">
      <c r="A19" s="11"/>
      <c r="B19" t="s">
        <v>7</v>
      </c>
      <c r="C19" s="4">
        <f>((1+C$15)^$D18*(1-$D19)+$D19)^(1/$D18)-1</f>
        <v>7.6725543136538787E-2</v>
      </c>
      <c r="D19">
        <v>0.3</v>
      </c>
    </row>
    <row r="20" spans="1:4" x14ac:dyDescent="0.2">
      <c r="A20" s="11"/>
      <c r="C20" s="2"/>
    </row>
    <row r="21" spans="1:4" x14ac:dyDescent="0.2">
      <c r="A21" s="11"/>
      <c r="C21" s="2">
        <v>9.5000000000000001E-2</v>
      </c>
    </row>
    <row r="22" spans="1:4" x14ac:dyDescent="0.2">
      <c r="A22" s="11"/>
    </row>
    <row r="23" spans="1:4" x14ac:dyDescent="0.2">
      <c r="A23" s="11"/>
    </row>
    <row r="24" spans="1:4" x14ac:dyDescent="0.2">
      <c r="A24" s="11"/>
      <c r="C24" t="s">
        <v>16</v>
      </c>
    </row>
    <row r="25" spans="1:4" x14ac:dyDescent="0.2">
      <c r="A25" s="11" t="s">
        <v>10</v>
      </c>
      <c r="C25" s="2"/>
      <c r="D25">
        <v>10</v>
      </c>
    </row>
    <row r="26" spans="1:4" x14ac:dyDescent="0.2">
      <c r="A26" s="11"/>
      <c r="B26" t="s">
        <v>7</v>
      </c>
      <c r="C26" s="5">
        <f>((1+C$28)^$D25*(1-$D26-0.1)+$D26+0.1)^(1/$D25)-1</f>
        <v>6.5554653563975496E-2</v>
      </c>
      <c r="D26">
        <v>0.3</v>
      </c>
    </row>
    <row r="27" spans="1:4" x14ac:dyDescent="0.2">
      <c r="A27" s="11"/>
      <c r="C27" s="2"/>
    </row>
    <row r="28" spans="1:4" x14ac:dyDescent="0.2">
      <c r="C28" s="2">
        <v>9.5000000000000001E-2</v>
      </c>
    </row>
    <row r="32" spans="1:4" x14ac:dyDescent="0.2">
      <c r="A32" t="s">
        <v>26</v>
      </c>
    </row>
    <row r="33" spans="1:1" x14ac:dyDescent="0.2">
      <c r="A33" t="s">
        <v>25</v>
      </c>
    </row>
    <row r="34" spans="1:1" x14ac:dyDescent="0.2">
      <c r="A34" t="s">
        <v>27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Shamus Siothrun</cp:lastModifiedBy>
  <dcterms:created xsi:type="dcterms:W3CDTF">2016-09-27T14:45:46Z</dcterms:created>
  <dcterms:modified xsi:type="dcterms:W3CDTF">2023-03-02T00:00:03Z</dcterms:modified>
</cp:coreProperties>
</file>