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ceonline-my.sharepoint.com/personal/arthur_j_inceonline_co_uk/Documents/Documents/GitHub/DWResults/Copy DW-Race-R/"/>
    </mc:Choice>
  </mc:AlternateContent>
  <xr:revisionPtr revIDLastSave="34" documentId="8_{C91B66A8-A2DC-4C92-A2D2-3A62A682FC12}" xr6:coauthVersionLast="45" xr6:coauthVersionMax="45" xr10:uidLastSave="{80886C97-AC3C-4A72-A9AD-6101CCEBC5D6}"/>
  <bookViews>
    <workbookView xWindow="-120" yWindow="-120" windowWidth="29040" windowHeight="15840" xr2:uid="{898FEC8E-257D-4DFC-8026-36B223C6E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3" i="1" l="1"/>
  <c r="BB3" i="1" s="1"/>
  <c r="AY3" i="1"/>
  <c r="AX3" i="1"/>
  <c r="AV3" i="1"/>
  <c r="AU3" i="1"/>
  <c r="AT3" i="1"/>
  <c r="AQ3" i="1"/>
  <c r="AB3" i="1"/>
  <c r="AM3" i="1" s="1"/>
  <c r="BA2" i="1"/>
  <c r="BB2" i="1" s="1"/>
  <c r="AY2" i="1"/>
  <c r="AX2" i="1"/>
  <c r="AV2" i="1"/>
  <c r="AW2" i="1" s="1"/>
  <c r="AU2" i="1"/>
  <c r="AT2" i="1"/>
  <c r="AQ2" i="1"/>
  <c r="AB2" i="1"/>
  <c r="AM2" i="1" s="1"/>
  <c r="AW3" i="1" l="1"/>
  <c r="AF2" i="1"/>
  <c r="AJ2" i="1"/>
  <c r="AN2" i="1"/>
  <c r="AF3" i="1"/>
  <c r="AJ3" i="1"/>
  <c r="AN3" i="1"/>
  <c r="AC2" i="1"/>
  <c r="AG2" i="1"/>
  <c r="AK2" i="1"/>
  <c r="AO2" i="1"/>
  <c r="AC3" i="1"/>
  <c r="AG3" i="1"/>
  <c r="AK3" i="1"/>
  <c r="AO3" i="1"/>
  <c r="AD2" i="1"/>
  <c r="AH2" i="1"/>
  <c r="AL2" i="1"/>
  <c r="AD3" i="1"/>
  <c r="AH3" i="1"/>
  <c r="AL3" i="1"/>
  <c r="AE2" i="1"/>
  <c r="AI2" i="1"/>
  <c r="AE3" i="1"/>
  <c r="AI3" i="1"/>
  <c r="AS3" i="1" s="1"/>
  <c r="AS2" i="1" l="1"/>
  <c r="AP2" i="1" a="1"/>
  <c r="AP2" i="1" s="1"/>
  <c r="AZ2" i="1"/>
  <c r="AR3" i="1"/>
  <c r="AR2" i="1"/>
  <c r="AP3" i="1" a="1"/>
  <c r="AP3" i="1" s="1"/>
  <c r="AZ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<sst xmlns="http://schemas.openxmlformats.org/spreadsheetml/2006/main" count="84" uniqueCount="76">
  <si>
    <t>Boat</t>
  </si>
  <si>
    <t>Crew1Sur</t>
  </si>
  <si>
    <t>Crew2First</t>
  </si>
  <si>
    <t>Sex</t>
  </si>
  <si>
    <t>ClubFirst</t>
  </si>
  <si>
    <t>Age1</t>
  </si>
  <si>
    <t>Crew2sur</t>
  </si>
  <si>
    <t>Sex_1</t>
  </si>
  <si>
    <t>Club Second</t>
  </si>
  <si>
    <t>Age2</t>
  </si>
  <si>
    <t>Position</t>
  </si>
  <si>
    <t>Year OK</t>
  </si>
  <si>
    <t>Class</t>
  </si>
  <si>
    <t>SubClass1</t>
  </si>
  <si>
    <t>BoatType</t>
  </si>
  <si>
    <t>Subclass Combined</t>
  </si>
  <si>
    <t>army</t>
  </si>
  <si>
    <t>navy</t>
  </si>
  <si>
    <t>raf</t>
  </si>
  <si>
    <t>reserve</t>
  </si>
  <si>
    <t>veteran</t>
  </si>
  <si>
    <t>centuary</t>
  </si>
  <si>
    <t>Over</t>
  </si>
  <si>
    <t>European</t>
  </si>
  <si>
    <t>Overseas</t>
  </si>
  <si>
    <t>Scouts</t>
  </si>
  <si>
    <t>Police</t>
  </si>
  <si>
    <t>University</t>
  </si>
  <si>
    <t>Ladies</t>
  </si>
  <si>
    <t>Year</t>
  </si>
  <si>
    <t>Military</t>
  </si>
  <si>
    <t>Veteran</t>
  </si>
  <si>
    <t>Name</t>
  </si>
  <si>
    <t>Club</t>
  </si>
  <si>
    <t>C1</t>
  </si>
  <si>
    <t>Club1</t>
  </si>
  <si>
    <t>SubClass</t>
  </si>
  <si>
    <t>Time</t>
  </si>
  <si>
    <t>DecimalTime</t>
  </si>
  <si>
    <t>Trophies</t>
  </si>
  <si>
    <t>Record</t>
  </si>
  <si>
    <t>Notes</t>
  </si>
  <si>
    <t>Flow</t>
  </si>
  <si>
    <t>Country</t>
  </si>
  <si>
    <t>Morris</t>
  </si>
  <si>
    <t>Simon</t>
  </si>
  <si>
    <t>Male</t>
  </si>
  <si>
    <t>Independent</t>
  </si>
  <si>
    <t>Walsh</t>
  </si>
  <si>
    <t>Tom</t>
  </si>
  <si>
    <t>SENIOR</t>
  </si>
  <si>
    <t>Marsport</t>
  </si>
  <si>
    <t>Richter</t>
  </si>
  <si>
    <t>Sarah</t>
  </si>
  <si>
    <t>Female</t>
  </si>
  <si>
    <t>Royal Air Force</t>
  </si>
  <si>
    <t>Astbury</t>
  </si>
  <si>
    <t>John</t>
  </si>
  <si>
    <t>RAF</t>
  </si>
  <si>
    <t>Mixed</t>
  </si>
  <si>
    <t>Marsport Wraith</t>
  </si>
  <si>
    <t>DWTme</t>
  </si>
  <si>
    <t>DWPosition</t>
  </si>
  <si>
    <t>DWClass</t>
  </si>
  <si>
    <t>Green</t>
  </si>
  <si>
    <t>Yellow</t>
  </si>
  <si>
    <t>Pink</t>
  </si>
  <si>
    <t>Blue</t>
  </si>
  <si>
    <t>As created from the DW files</t>
  </si>
  <si>
    <t>Temp Computed fields</t>
  </si>
  <si>
    <t>Computed for R file</t>
  </si>
  <si>
    <t>Hand Input Required</t>
  </si>
  <si>
    <t>Pink together with Blue are the required fields for R</t>
  </si>
  <si>
    <t>The headers are required for the R file</t>
  </si>
  <si>
    <t>Copy the Computed R columns to a text editor and save as a new CSV file</t>
  </si>
  <si>
    <t>Append the yellow and pink and blue columns to all rows in the WS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</si>
</sst>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5" borderId="0" applyNumberFormat="0" applyBorder="0" applyAlignment="0" applyProtection="0"/>
  </cellStyleXfs>
  <cellXfs count="9">
    <xf numFmtId="0" fontId="0" fillId="0" borderId="0" xfId="0"/>
    <xf numFmtId="46" fontId="0" fillId="0" borderId="0" xfId="0" applyNumberFormat="1"/>
    <xf numFmtId="0" fontId="1" fillId="0" borderId="0" xfId="0" applyFont="1"/>
    <xf numFmtId="2" fontId="0" fillId="0" borderId="0" xfId="0" applyNumberFormat="1"/>
    <xf numFmtId="21" fontId="0" fillId="0" borderId="0" xfId="0" applyNumberFormat="1"/>
    <xf numFmtId="0" fontId="3" fillId="2" borderId="0" xfId="1"/>
    <xf numFmtId="0" fontId="5" fillId="4" borderId="1" xfId="3"/>
    <xf numFmtId="0" fontId="4" fillId="3" borderId="0" xfId="2"/>
    <xf numFmtId="0" fontId="2" fillId="5" borderId="0" xfId="4"/>
  </cellXfs>
  <cellStyles count="5">
    <cellStyle name="20% - Accent1" xfId="4" builtinId="30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5CF4-785A-4D5A-9131-7022FC612427}">
  <dimension ref="A1:BG15"/>
  <sheetViews>
    <sheetView tabSelected="1" workbookViewId="0">
      <selection activeCell="A14" sqref="A14"/>
    </sheetView>
  </sheetViews>
  <sheetFormatPr defaultRowHeight="15" x14ac:dyDescent="0.25"/>
  <cols>
    <col min="10" max="10" width="13.5703125" customWidth="1"/>
    <col min="13" max="13" width="11.5703125" customWidth="1"/>
    <col min="26" max="26" width="16" customWidth="1"/>
    <col min="28" max="28" width="12.140625" customWidth="1"/>
  </cols>
  <sheetData>
    <row r="1" spans="1:5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</v>
      </c>
      <c r="I1" s="5" t="s">
        <v>7</v>
      </c>
      <c r="J1" s="5" t="s">
        <v>8</v>
      </c>
      <c r="K1" s="5" t="s">
        <v>9</v>
      </c>
      <c r="L1" s="5" t="s">
        <v>61</v>
      </c>
      <c r="M1" s="5" t="s">
        <v>62</v>
      </c>
      <c r="N1" s="5" t="s">
        <v>11</v>
      </c>
      <c r="O1" s="5" t="s">
        <v>63</v>
      </c>
      <c r="P1" s="5" t="s">
        <v>13</v>
      </c>
      <c r="Q1" s="5">
        <v>2</v>
      </c>
      <c r="R1" s="5">
        <v>3</v>
      </c>
      <c r="S1" s="5">
        <v>4</v>
      </c>
      <c r="T1" s="5">
        <v>5</v>
      </c>
      <c r="U1" s="5">
        <v>6</v>
      </c>
      <c r="V1" s="5">
        <v>7</v>
      </c>
      <c r="W1" s="5">
        <v>8</v>
      </c>
      <c r="X1" s="5">
        <v>9</v>
      </c>
      <c r="Y1" s="5">
        <v>0</v>
      </c>
      <c r="Z1" s="5" t="s">
        <v>14</v>
      </c>
      <c r="AB1" s="7" t="s">
        <v>15</v>
      </c>
      <c r="AC1" s="7" t="s">
        <v>16</v>
      </c>
      <c r="AD1" s="7" t="s">
        <v>17</v>
      </c>
      <c r="AE1" s="7" t="s">
        <v>18</v>
      </c>
      <c r="AF1" s="7" t="s">
        <v>19</v>
      </c>
      <c r="AG1" s="7" t="s">
        <v>20</v>
      </c>
      <c r="AH1" s="7" t="s">
        <v>21</v>
      </c>
      <c r="AI1" s="7" t="s">
        <v>22</v>
      </c>
      <c r="AJ1" s="7" t="s">
        <v>23</v>
      </c>
      <c r="AK1" s="7" t="s">
        <v>24</v>
      </c>
      <c r="AL1" s="7" t="s">
        <v>25</v>
      </c>
      <c r="AM1" s="7" t="s">
        <v>26</v>
      </c>
      <c r="AN1" s="7" t="s">
        <v>27</v>
      </c>
      <c r="AO1" s="6" t="s">
        <v>14</v>
      </c>
      <c r="AP1" s="6" t="s">
        <v>28</v>
      </c>
      <c r="AQ1" s="6" t="s">
        <v>29</v>
      </c>
      <c r="AR1" s="6" t="s">
        <v>30</v>
      </c>
      <c r="AS1" s="6" t="s">
        <v>31</v>
      </c>
      <c r="AT1" s="6" t="s">
        <v>10</v>
      </c>
      <c r="AU1" s="6" t="s">
        <v>32</v>
      </c>
      <c r="AV1" s="6" t="s">
        <v>33</v>
      </c>
      <c r="AW1" s="6" t="s">
        <v>34</v>
      </c>
      <c r="AX1" s="6" t="s">
        <v>35</v>
      </c>
      <c r="AY1" s="6" t="s">
        <v>12</v>
      </c>
      <c r="AZ1" s="6" t="s">
        <v>36</v>
      </c>
      <c r="BA1" s="6" t="s">
        <v>37</v>
      </c>
      <c r="BB1" s="6" t="s">
        <v>38</v>
      </c>
      <c r="BC1" s="8" t="s">
        <v>39</v>
      </c>
      <c r="BD1" s="8" t="s">
        <v>40</v>
      </c>
      <c r="BE1" s="8" t="s">
        <v>41</v>
      </c>
      <c r="BF1" s="8" t="s">
        <v>42</v>
      </c>
      <c r="BG1" s="8" t="s">
        <v>43</v>
      </c>
    </row>
    <row r="2" spans="1:59" x14ac:dyDescent="0.25">
      <c r="A2">
        <v>301</v>
      </c>
      <c r="B2" t="s">
        <v>44</v>
      </c>
      <c r="C2" t="s">
        <v>45</v>
      </c>
      <c r="D2" t="s">
        <v>46</v>
      </c>
      <c r="E2" t="s">
        <v>47</v>
      </c>
      <c r="F2">
        <v>40</v>
      </c>
      <c r="G2" t="s">
        <v>48</v>
      </c>
      <c r="H2" t="s">
        <v>49</v>
      </c>
      <c r="I2" t="s">
        <v>46</v>
      </c>
      <c r="J2" t="s">
        <v>47</v>
      </c>
      <c r="K2">
        <v>36</v>
      </c>
      <c r="L2" s="1">
        <v>1.0282407407407408</v>
      </c>
      <c r="M2">
        <v>61</v>
      </c>
      <c r="N2">
        <v>2019</v>
      </c>
      <c r="O2" t="s">
        <v>50</v>
      </c>
      <c r="P2" t="s">
        <v>31</v>
      </c>
      <c r="Z2" t="s">
        <v>51</v>
      </c>
      <c r="AB2" t="str">
        <f t="shared" ref="AB2:AB3" si="0">P2&amp;" "&amp;Q2&amp;" "&amp;R2&amp;" "&amp;S2&amp;" "&amp;T2&amp;" "&amp;U2&amp;" "&amp;V2&amp;" "&amp;W2&amp;" "&amp;X2&amp;" "&amp;Y2</f>
        <v xml:space="preserve">Veteran         </v>
      </c>
      <c r="AC2" t="str">
        <f>IF(ISNUMBER(SEARCH("Army",AB2)),"Army","")</f>
        <v/>
      </c>
      <c r="AD2" t="str">
        <f>IF(ISNUMBER(SEARCH("Navy",AB2)),"Navy","")</f>
        <v/>
      </c>
      <c r="AE2" t="str">
        <f>IF(ISNUMBER(SEARCH("RAF",AB2)),"RAF","")</f>
        <v/>
      </c>
      <c r="AF2" t="str">
        <f>IF(ISNUMBER(SEARCH("Reserve",AB2)),"Reserve","")</f>
        <v/>
      </c>
      <c r="AG2" t="str">
        <f>IF(ISNUMBER(SEARCH("Veteran",AB2)),"Veteran","")</f>
        <v>Veteran</v>
      </c>
      <c r="AH2" t="str">
        <f>IF(ISNUMBER(SEARCH("Century",AB2)),"Century","")</f>
        <v/>
      </c>
      <c r="AI2" t="str">
        <f t="shared" ref="AI2:AI3" si="1">IF(ISNUMBER(SEARCH("Over ",AB2)),"Over 50","")</f>
        <v/>
      </c>
      <c r="AJ2" t="str">
        <f>IF(ISNUMBER(SEARCH("European",AB2)),"European","")</f>
        <v/>
      </c>
      <c r="AK2" t="str">
        <f>IF(ISNUMBER(SEARCH("Overseas ",AB2)),"Overseas","")</f>
        <v/>
      </c>
      <c r="AL2" t="str">
        <f>IF(ISNUMBER(SEARCH("Scouts",AB2)),"Scouts","")</f>
        <v/>
      </c>
      <c r="AM2" t="str">
        <f>IF(ISNUMBER(SEARCH("Police",AB2)),"Police","")</f>
        <v/>
      </c>
      <c r="AN2" t="str">
        <f>IF(ISNUMBER(SEARCH("University",AB2)),"University","")</f>
        <v/>
      </c>
      <c r="AO2" s="2" t="str">
        <f>IF(ISNUMBER(SEARCH("Canadian",AB2)),"Canadian",IF(ISNUMBER(SEARCH("Folding",AB2)),"FoldingBoat","Kayak"))</f>
        <v>Kayak</v>
      </c>
      <c r="AP2" t="str" cm="1">
        <f t="array" ref="AP2">IF(AJ2="Male Male","Male",IF(AJ2="Male",Male,IF(AJ2="Female Female","Ladies",IF(AJ2="Female","Ladies",IF(AJ2="Female Male","Mixed",IF(AJ2="Male Female","Mixed",""))))))</f>
        <v/>
      </c>
      <c r="AQ2">
        <f>N2</f>
        <v>2019</v>
      </c>
      <c r="AR2" t="str">
        <f>TRIM(AC2&amp;" "&amp;AD2&amp;" "&amp;AE2&amp;" "&amp;AF2)</f>
        <v/>
      </c>
      <c r="AS2" t="str">
        <f>IF(AI2="Over50","Over50",IF(AH2="Century","Century",IF(AG2="Veteran","Veteran",O2)))</f>
        <v>Veteran</v>
      </c>
      <c r="AT2">
        <f>M2</f>
        <v>61</v>
      </c>
      <c r="AU2" t="str">
        <f>IF(G2="",B2&amp;" "&amp;C2,B2&amp;" "&amp;C2&amp;" &amp; "&amp;G2&amp;" "&amp;H2)</f>
        <v>Morris Simon &amp; Walsh Tom</v>
      </c>
      <c r="AV2" t="str">
        <f>E2</f>
        <v>Independent</v>
      </c>
      <c r="AW2">
        <f>COUNTIF(AV:AV,AX2)</f>
        <v>1</v>
      </c>
      <c r="AX2" t="str">
        <f>J2</f>
        <v>Independent</v>
      </c>
      <c r="AY2" t="str">
        <f>O2</f>
        <v>SENIOR</v>
      </c>
      <c r="AZ2" t="str">
        <f>TRIM(AJ2&amp;" "&amp;AK2&amp;" "&amp;AL2&amp;" "&amp;AM2&amp;" "&amp;AN2)</f>
        <v/>
      </c>
      <c r="BA2" s="1">
        <f>L2</f>
        <v>1.0282407407407408</v>
      </c>
      <c r="BB2" s="3">
        <f>BA2 * 24</f>
        <v>24.677777777777777</v>
      </c>
    </row>
    <row r="3" spans="1:59" x14ac:dyDescent="0.25">
      <c r="A3">
        <v>302</v>
      </c>
      <c r="B3" t="s">
        <v>52</v>
      </c>
      <c r="C3" t="s">
        <v>53</v>
      </c>
      <c r="D3" t="s">
        <v>54</v>
      </c>
      <c r="E3" t="s">
        <v>55</v>
      </c>
      <c r="F3">
        <v>32</v>
      </c>
      <c r="G3" t="s">
        <v>56</v>
      </c>
      <c r="H3" t="s">
        <v>57</v>
      </c>
      <c r="I3" t="s">
        <v>46</v>
      </c>
      <c r="J3" t="s">
        <v>55</v>
      </c>
      <c r="K3">
        <v>34</v>
      </c>
      <c r="L3" s="4">
        <v>0.98865740740740737</v>
      </c>
      <c r="M3">
        <v>43</v>
      </c>
      <c r="N3">
        <v>2019</v>
      </c>
      <c r="O3" t="s">
        <v>50</v>
      </c>
      <c r="P3" t="s">
        <v>58</v>
      </c>
      <c r="Q3" t="s">
        <v>59</v>
      </c>
      <c r="Z3" t="s">
        <v>60</v>
      </c>
      <c r="AB3" t="str">
        <f t="shared" si="0"/>
        <v xml:space="preserve">RAF Mixed        </v>
      </c>
      <c r="AC3" t="str">
        <f t="shared" ref="AC3" si="2">IF(ISNUMBER(SEARCH("Army",AB3)),"Army","")</f>
        <v/>
      </c>
      <c r="AD3" t="str">
        <f t="shared" ref="AD3" si="3">IF(ISNUMBER(SEARCH("Navy",AB3)),"Navy","")</f>
        <v/>
      </c>
      <c r="AE3" t="str">
        <f t="shared" ref="AE3" si="4">IF(ISNUMBER(SEARCH("RAF",AB3)),"RAF","")</f>
        <v>RAF</v>
      </c>
      <c r="AF3" t="str">
        <f t="shared" ref="AF3" si="5">IF(ISNUMBER(SEARCH("Reserve",AB3)),"Reserve","")</f>
        <v/>
      </c>
      <c r="AG3" t="str">
        <f t="shared" ref="AG3" si="6">IF(ISNUMBER(SEARCH("Veteran",AB3)),"Veteran","")</f>
        <v/>
      </c>
      <c r="AH3" t="str">
        <f t="shared" ref="AH3" si="7">IF(ISNUMBER(SEARCH("Century",AB3)),"Century","")</f>
        <v/>
      </c>
      <c r="AI3" t="str">
        <f t="shared" si="1"/>
        <v/>
      </c>
      <c r="AJ3" t="str">
        <f t="shared" ref="AJ3" si="8">IF(ISNUMBER(SEARCH("European",AB3)),"European","")</f>
        <v/>
      </c>
      <c r="AK3" t="str">
        <f t="shared" ref="AK3" si="9">IF(ISNUMBER(SEARCH("Overseas ",AB3)),"Overseas","")</f>
        <v/>
      </c>
      <c r="AL3" t="str">
        <f t="shared" ref="AL3" si="10">IF(ISNUMBER(SEARCH("Scouts",AB3)),"Scouts","")</f>
        <v/>
      </c>
      <c r="AM3" t="str">
        <f t="shared" ref="AM3" si="11">IF(ISNUMBER(SEARCH("Police",AB3)),"Police","")</f>
        <v/>
      </c>
      <c r="AN3" t="str">
        <f t="shared" ref="AN3" si="12">IF(ISNUMBER(SEARCH("University",AB3)),"University","")</f>
        <v/>
      </c>
      <c r="AO3" s="2" t="str">
        <f t="shared" ref="AO3" si="13">IF(ISNUMBER(SEARCH("Canadian",AB3)),"Canadian",IF(ISNUMBER(SEARCH("Folding",AB3)),"FoldingBoat","Kayak"))</f>
        <v>Kayak</v>
      </c>
      <c r="AP3" t="str" cm="1">
        <f t="array" ref="AP3">IF(AJ3="Male Male","Male",IF(AJ3="Male",Male,IF(AJ3="Female Female","Ladies",IF(AJ3="Female","Ladies",IF(AJ3="Female Male","Mixed",IF(AJ3="Male Female","Mixed",""))))))</f>
        <v/>
      </c>
      <c r="AQ3">
        <f t="shared" ref="AQ3" si="14">N3</f>
        <v>2019</v>
      </c>
      <c r="AR3" t="str">
        <f t="shared" ref="AR3" si="15">TRIM(AC3&amp;" "&amp;AD3&amp;" "&amp;AE3&amp;" "&amp;AF3)</f>
        <v>RAF</v>
      </c>
      <c r="AS3" t="str">
        <f t="shared" ref="AS3" si="16">IF(AI3="Over50","Over50",IF(AH3="Century","Century",IF(AG3="Veteran","Veteran",O3)))</f>
        <v>SENIOR</v>
      </c>
      <c r="AT3">
        <f t="shared" ref="AT3" si="17">M3</f>
        <v>43</v>
      </c>
      <c r="AU3" t="str">
        <f t="shared" ref="AU3" si="18">IF(G3="",B3&amp;" "&amp;C3,B3&amp;" "&amp;C3&amp;" &amp; "&amp;G3&amp;" "&amp;H3)</f>
        <v>Richter Sarah &amp; Astbury John</v>
      </c>
      <c r="AV3" t="str">
        <f t="shared" ref="AV3" si="19">E3</f>
        <v>Royal Air Force</v>
      </c>
      <c r="AW3">
        <f>COUNTIF(AV:AV,AX3)</f>
        <v>1</v>
      </c>
      <c r="AX3" t="str">
        <f t="shared" ref="AX3" si="20">J3</f>
        <v>Royal Air Force</v>
      </c>
      <c r="AY3" t="str">
        <f t="shared" ref="AY3" si="21">O3</f>
        <v>SENIOR</v>
      </c>
      <c r="AZ3" t="str">
        <f t="shared" ref="AZ3" si="22">TRIM(AJ3&amp;" "&amp;AK3&amp;" "&amp;AL3&amp;" "&amp;AM3&amp;" "&amp;AN3)</f>
        <v/>
      </c>
      <c r="BA3" s="1">
        <f t="shared" ref="BA3" si="23">L3</f>
        <v>0.98865740740740737</v>
      </c>
      <c r="BB3" s="3">
        <f t="shared" ref="BB3" si="24">BA3 * 24</f>
        <v>23.727777777777778</v>
      </c>
    </row>
    <row r="6" spans="1:59" x14ac:dyDescent="0.25">
      <c r="A6" t="s">
        <v>64</v>
      </c>
      <c r="B6" t="s">
        <v>68</v>
      </c>
    </row>
    <row r="7" spans="1:59" x14ac:dyDescent="0.25">
      <c r="A7" t="s">
        <v>65</v>
      </c>
      <c r="B7" t="s">
        <v>69</v>
      </c>
    </row>
    <row r="8" spans="1:59" x14ac:dyDescent="0.25">
      <c r="A8" t="s">
        <v>66</v>
      </c>
      <c r="B8" t="s">
        <v>70</v>
      </c>
    </row>
    <row r="9" spans="1:59" x14ac:dyDescent="0.25">
      <c r="A9" t="s">
        <v>67</v>
      </c>
      <c r="B9" t="s">
        <v>71</v>
      </c>
    </row>
    <row r="11" spans="1:59" x14ac:dyDescent="0.25">
      <c r="A11" t="s">
        <v>72</v>
      </c>
    </row>
    <row r="12" spans="1:59" x14ac:dyDescent="0.25">
      <c r="A12" t="s">
        <v>73</v>
      </c>
    </row>
    <row r="14" spans="1:59" x14ac:dyDescent="0.25">
      <c r="A14" t="s">
        <v>75</v>
      </c>
    </row>
    <row r="15" spans="1:59" x14ac:dyDescent="0.25">
      <c r="A15" t="s">
        <v>74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93A98E1994646AFC14C2AE43A5128" ma:contentTypeVersion="9" ma:contentTypeDescription="Create a new document." ma:contentTypeScope="" ma:versionID="40a1fbe3ec30e526adc91024904258d9">
  <xsd:schema xmlns:xsd="http://www.w3.org/2001/XMLSchema" xmlns:xs="http://www.w3.org/2001/XMLSchema" xmlns:p="http://schemas.microsoft.com/office/2006/metadata/properties" xmlns:ns3="a9ba2121-aeca-463f-a647-7d96040068ae" targetNamespace="http://schemas.microsoft.com/office/2006/metadata/properties" ma:root="true" ma:fieldsID="91edea1c2b7e6355d4a577225cc27a4f" ns3:_="">
    <xsd:import namespace="a9ba2121-aeca-463f-a647-7d96040068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ba2121-aeca-463f-a647-7d96040068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11609A-D7B8-4309-A3AA-A54BE64F13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C9E697-6477-4013-B681-C38A91CECC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49651E-5FF9-4DA1-A097-2BFA249129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ba2121-aeca-463f-a647-7d96040068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Arthur Ince</cp:lastModifiedBy>
  <dcterms:created xsi:type="dcterms:W3CDTF">2020-03-18T13:51:45Z</dcterms:created>
  <dcterms:modified xsi:type="dcterms:W3CDTF">2020-03-18T19:18:20Z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0x01010023793A98E1994646AFC14C2AE43A5128</vt:lpwstr>
  </property>
</Properties>
</file>