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10"/>
  </bookViews>
  <sheets>
    <sheet name="北京投资计算" sheetId="1" r:id="rId1"/>
    <sheet name="天津投资计算" sheetId="9" r:id="rId2"/>
    <sheet name="江苏投资计算" sheetId="7" r:id="rId3"/>
    <sheet name="上海投资计算" sheetId="8" r:id="rId4"/>
    <sheet name="山东投资计算" sheetId="10" r:id="rId5"/>
    <sheet name="浙江投资计算" sheetId="11" r:id="rId6"/>
    <sheet name="综合" sheetId="12" r:id="rId7"/>
    <sheet name="GDP" sheetId="2" r:id="rId8"/>
    <sheet name="用水历史数据" sheetId="3" r:id="rId9"/>
    <sheet name="单位收入估算" sheetId="4" r:id="rId10"/>
    <sheet name="2025年缺口" sheetId="5" r:id="rId11"/>
    <sheet name="缺口量" sheetId="6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C2" i="12" l="1"/>
  <c r="B2" i="12"/>
  <c r="C3" i="12"/>
  <c r="C4" i="12"/>
  <c r="C5" i="12"/>
  <c r="C6" i="12"/>
  <c r="B6" i="12"/>
  <c r="B5" i="12"/>
  <c r="B4" i="12"/>
  <c r="B3" i="12"/>
  <c r="E3" i="11"/>
  <c r="F3" i="11"/>
  <c r="G3" i="11"/>
  <c r="H3" i="11"/>
  <c r="I3" i="11"/>
  <c r="J3" i="11"/>
  <c r="K3" i="11"/>
  <c r="L3" i="11"/>
  <c r="M3" i="11"/>
  <c r="N3" i="11"/>
  <c r="E4" i="11"/>
  <c r="F4" i="11"/>
  <c r="G4" i="11"/>
  <c r="H4" i="11"/>
  <c r="I4" i="11"/>
  <c r="J4" i="11"/>
  <c r="K4" i="11"/>
  <c r="L4" i="11"/>
  <c r="M4" i="11"/>
  <c r="N4" i="11"/>
  <c r="D4" i="11"/>
  <c r="D3" i="11"/>
  <c r="B2" i="11"/>
  <c r="H16" i="11"/>
  <c r="L17" i="11" s="1"/>
  <c r="B6" i="11" s="1"/>
  <c r="C19" i="11"/>
  <c r="D28" i="11"/>
  <c r="D27" i="11"/>
  <c r="D26" i="11"/>
  <c r="D25" i="11"/>
  <c r="D24" i="11"/>
  <c r="D23" i="11"/>
  <c r="D22" i="11"/>
  <c r="C6" i="11"/>
  <c r="E3" i="10"/>
  <c r="F3" i="10"/>
  <c r="G3" i="10"/>
  <c r="H3" i="10"/>
  <c r="I3" i="10"/>
  <c r="J3" i="10"/>
  <c r="K3" i="10"/>
  <c r="L3" i="10"/>
  <c r="M3" i="10"/>
  <c r="N3" i="10"/>
  <c r="E4" i="10"/>
  <c r="F4" i="10"/>
  <c r="G4" i="10"/>
  <c r="H4" i="10"/>
  <c r="I4" i="10"/>
  <c r="J4" i="10"/>
  <c r="K4" i="10"/>
  <c r="L4" i="10"/>
  <c r="M4" i="10"/>
  <c r="N4" i="10"/>
  <c r="D4" i="10"/>
  <c r="D3" i="10"/>
  <c r="B2" i="10"/>
  <c r="H16" i="10"/>
  <c r="L17" i="10" s="1"/>
  <c r="B6" i="10" s="1"/>
  <c r="C19" i="10"/>
  <c r="D28" i="10"/>
  <c r="D27" i="10"/>
  <c r="D26" i="10"/>
  <c r="D25" i="10"/>
  <c r="D24" i="10"/>
  <c r="D23" i="10"/>
  <c r="D22" i="10"/>
  <c r="C6" i="10"/>
  <c r="E3" i="9"/>
  <c r="F3" i="9"/>
  <c r="G3" i="9"/>
  <c r="H3" i="9"/>
  <c r="I3" i="9"/>
  <c r="J3" i="9"/>
  <c r="K3" i="9"/>
  <c r="L3" i="9"/>
  <c r="M3" i="9"/>
  <c r="N3" i="9"/>
  <c r="E4" i="9"/>
  <c r="F4" i="9"/>
  <c r="G4" i="9"/>
  <c r="H4" i="9"/>
  <c r="I4" i="9"/>
  <c r="J4" i="9"/>
  <c r="K4" i="9"/>
  <c r="L4" i="9"/>
  <c r="M4" i="9"/>
  <c r="N4" i="9"/>
  <c r="D4" i="9"/>
  <c r="D3" i="9"/>
  <c r="B2" i="9"/>
  <c r="H16" i="9"/>
  <c r="L17" i="9" s="1"/>
  <c r="B6" i="9" s="1"/>
  <c r="C19" i="9"/>
  <c r="D28" i="9"/>
  <c r="D27" i="9"/>
  <c r="D26" i="9"/>
  <c r="D25" i="9"/>
  <c r="D24" i="9"/>
  <c r="D23" i="9"/>
  <c r="D22" i="9"/>
  <c r="C6" i="9"/>
  <c r="E4" i="8"/>
  <c r="F4" i="8"/>
  <c r="G4" i="8"/>
  <c r="H4" i="8"/>
  <c r="I4" i="8"/>
  <c r="J4" i="8"/>
  <c r="K4" i="8"/>
  <c r="L4" i="8"/>
  <c r="M4" i="8"/>
  <c r="N4" i="8"/>
  <c r="D4" i="8"/>
  <c r="E3" i="8"/>
  <c r="F3" i="8"/>
  <c r="G3" i="8"/>
  <c r="H3" i="8"/>
  <c r="I3" i="8"/>
  <c r="J3" i="8"/>
  <c r="K3" i="8"/>
  <c r="L3" i="8"/>
  <c r="M3" i="8"/>
  <c r="N3" i="8"/>
  <c r="D3" i="8"/>
  <c r="B2" i="8"/>
  <c r="H16" i="8"/>
  <c r="L17" i="8" s="1"/>
  <c r="B6" i="8" s="1"/>
  <c r="C19" i="8"/>
  <c r="D28" i="8"/>
  <c r="D27" i="8"/>
  <c r="D26" i="8"/>
  <c r="D25" i="8"/>
  <c r="D24" i="8"/>
  <c r="D23" i="8"/>
  <c r="D22" i="8"/>
  <c r="C6" i="8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B16" i="6"/>
  <c r="N10" i="10" s="1"/>
  <c r="N11" i="10" s="1"/>
  <c r="AA16" i="6"/>
  <c r="M10" i="10" s="1"/>
  <c r="M11" i="10" s="1"/>
  <c r="Z16" i="6"/>
  <c r="L10" i="10" s="1"/>
  <c r="L11" i="10" s="1"/>
  <c r="Y16" i="6"/>
  <c r="K10" i="10" s="1"/>
  <c r="K11" i="10" s="1"/>
  <c r="X16" i="6"/>
  <c r="J10" i="10" s="1"/>
  <c r="J11" i="10" s="1"/>
  <c r="W16" i="6"/>
  <c r="I10" i="10" s="1"/>
  <c r="I11" i="10" s="1"/>
  <c r="V16" i="6"/>
  <c r="H10" i="10" s="1"/>
  <c r="H11" i="10" s="1"/>
  <c r="U16" i="6"/>
  <c r="G10" i="10" s="1"/>
  <c r="G11" i="10" s="1"/>
  <c r="T16" i="6"/>
  <c r="F10" i="10" s="1"/>
  <c r="F11" i="10" s="1"/>
  <c r="S16" i="6"/>
  <c r="E10" i="10" s="1"/>
  <c r="E11" i="10" s="1"/>
  <c r="R16" i="6"/>
  <c r="D10" i="10" s="1"/>
  <c r="D11" i="10" s="1"/>
  <c r="Q16" i="6"/>
  <c r="C10" i="10" s="1"/>
  <c r="C11" i="10" s="1"/>
  <c r="P16" i="6"/>
  <c r="B10" i="10" s="1"/>
  <c r="B11" i="10" s="1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B12" i="6"/>
  <c r="N10" i="11" s="1"/>
  <c r="N11" i="11" s="1"/>
  <c r="AA12" i="6"/>
  <c r="M10" i="11" s="1"/>
  <c r="M11" i="11" s="1"/>
  <c r="Z12" i="6"/>
  <c r="L10" i="11" s="1"/>
  <c r="L11" i="11" s="1"/>
  <c r="Y12" i="6"/>
  <c r="K10" i="11" s="1"/>
  <c r="K11" i="11" s="1"/>
  <c r="X12" i="6"/>
  <c r="J10" i="11" s="1"/>
  <c r="J11" i="11" s="1"/>
  <c r="W12" i="6"/>
  <c r="I10" i="11" s="1"/>
  <c r="I11" i="11" s="1"/>
  <c r="V12" i="6"/>
  <c r="H10" i="11" s="1"/>
  <c r="H11" i="11" s="1"/>
  <c r="U12" i="6"/>
  <c r="G10" i="11" s="1"/>
  <c r="G11" i="11" s="1"/>
  <c r="T12" i="6"/>
  <c r="F10" i="11" s="1"/>
  <c r="F11" i="11" s="1"/>
  <c r="S12" i="6"/>
  <c r="E10" i="11" s="1"/>
  <c r="E11" i="11" s="1"/>
  <c r="R12" i="6"/>
  <c r="D10" i="11" s="1"/>
  <c r="D11" i="11" s="1"/>
  <c r="Q12" i="6"/>
  <c r="C10" i="11" s="1"/>
  <c r="C11" i="11" s="1"/>
  <c r="P12" i="6"/>
  <c r="B10" i="11" s="1"/>
  <c r="B11" i="11" s="1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B10" i="6"/>
  <c r="N10" i="8" s="1"/>
  <c r="N11" i="8" s="1"/>
  <c r="AA10" i="6"/>
  <c r="M10" i="8" s="1"/>
  <c r="M11" i="8" s="1"/>
  <c r="Z10" i="6"/>
  <c r="L10" i="8" s="1"/>
  <c r="L11" i="8" s="1"/>
  <c r="Y10" i="6"/>
  <c r="K10" i="8" s="1"/>
  <c r="K11" i="8" s="1"/>
  <c r="X10" i="6"/>
  <c r="J10" i="8" s="1"/>
  <c r="J11" i="8" s="1"/>
  <c r="W10" i="6"/>
  <c r="I10" i="8" s="1"/>
  <c r="I11" i="8" s="1"/>
  <c r="V10" i="6"/>
  <c r="H10" i="8" s="1"/>
  <c r="H11" i="8" s="1"/>
  <c r="U10" i="6"/>
  <c r="G10" i="8" s="1"/>
  <c r="G11" i="8" s="1"/>
  <c r="T10" i="6"/>
  <c r="F10" i="8" s="1"/>
  <c r="F11" i="8" s="1"/>
  <c r="S10" i="6"/>
  <c r="E10" i="8" s="1"/>
  <c r="E11" i="8" s="1"/>
  <c r="R10" i="6"/>
  <c r="D10" i="8" s="1"/>
  <c r="D11" i="8" s="1"/>
  <c r="Q10" i="6"/>
  <c r="C10" i="8" s="1"/>
  <c r="C11" i="8" s="1"/>
  <c r="P10" i="6"/>
  <c r="B10" i="8" s="1"/>
  <c r="B11" i="8" s="1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3" i="6"/>
  <c r="N10" i="9" s="1"/>
  <c r="N11" i="9" s="1"/>
  <c r="AA3" i="6"/>
  <c r="M10" i="9" s="1"/>
  <c r="M11" i="9" s="1"/>
  <c r="Z3" i="6"/>
  <c r="L10" i="9" s="1"/>
  <c r="L11" i="9" s="1"/>
  <c r="Y3" i="6"/>
  <c r="K10" i="9" s="1"/>
  <c r="K11" i="9" s="1"/>
  <c r="X3" i="6"/>
  <c r="J10" i="9" s="1"/>
  <c r="J11" i="9" s="1"/>
  <c r="W3" i="6"/>
  <c r="I10" i="9" s="1"/>
  <c r="I11" i="9" s="1"/>
  <c r="V3" i="6"/>
  <c r="H10" i="9" s="1"/>
  <c r="H11" i="9" s="1"/>
  <c r="U3" i="6"/>
  <c r="G10" i="9" s="1"/>
  <c r="G11" i="9" s="1"/>
  <c r="T3" i="6"/>
  <c r="F10" i="9" s="1"/>
  <c r="F11" i="9" s="1"/>
  <c r="S3" i="6"/>
  <c r="E10" i="9" s="1"/>
  <c r="E11" i="9" s="1"/>
  <c r="R3" i="6"/>
  <c r="D10" i="9" s="1"/>
  <c r="D11" i="9" s="1"/>
  <c r="Q3" i="6"/>
  <c r="C10" i="9" s="1"/>
  <c r="C11" i="9" s="1"/>
  <c r="P3" i="6"/>
  <c r="B10" i="9" s="1"/>
  <c r="B11" i="9" s="1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L16" i="11" l="1"/>
  <c r="L18" i="11" s="1"/>
  <c r="L20" i="11"/>
  <c r="L16" i="10"/>
  <c r="L18" i="10" s="1"/>
  <c r="L20" i="10"/>
  <c r="L16" i="9"/>
  <c r="L18" i="9" s="1"/>
  <c r="L20" i="9"/>
  <c r="L16" i="8"/>
  <c r="L18" i="8" s="1"/>
  <c r="L20" i="8"/>
  <c r="E4" i="7"/>
  <c r="F4" i="7"/>
  <c r="G4" i="7"/>
  <c r="H4" i="7"/>
  <c r="I4" i="7"/>
  <c r="J4" i="7"/>
  <c r="K4" i="7"/>
  <c r="L4" i="7"/>
  <c r="M4" i="7"/>
  <c r="N4" i="7"/>
  <c r="D4" i="7"/>
  <c r="L18" i="7"/>
  <c r="E3" i="7"/>
  <c r="F3" i="7"/>
  <c r="G3" i="7"/>
  <c r="H3" i="7"/>
  <c r="I3" i="7"/>
  <c r="J3" i="7"/>
  <c r="K3" i="7"/>
  <c r="L3" i="7"/>
  <c r="M3" i="7"/>
  <c r="N3" i="7"/>
  <c r="D3" i="7"/>
  <c r="B2" i="7"/>
  <c r="L20" i="7"/>
  <c r="C19" i="7"/>
  <c r="L17" i="7"/>
  <c r="H16" i="7"/>
  <c r="D28" i="7"/>
  <c r="D27" i="7"/>
  <c r="D26" i="7"/>
  <c r="D25" i="7"/>
  <c r="D24" i="7"/>
  <c r="D23" i="7"/>
  <c r="D22" i="7"/>
  <c r="L16" i="7"/>
  <c r="C6" i="7"/>
  <c r="H12" i="11" l="1"/>
  <c r="H5" i="11" s="1"/>
  <c r="N12" i="11"/>
  <c r="N5" i="11" s="1"/>
  <c r="F12" i="11"/>
  <c r="F5" i="11" s="1"/>
  <c r="M12" i="11"/>
  <c r="M5" i="11" s="1"/>
  <c r="I12" i="11"/>
  <c r="I5" i="11" s="1"/>
  <c r="E12" i="11"/>
  <c r="E5" i="11" s="1"/>
  <c r="L12" i="11"/>
  <c r="D12" i="11"/>
  <c r="J12" i="11"/>
  <c r="B12" i="11"/>
  <c r="K12" i="11"/>
  <c r="G12" i="11"/>
  <c r="C12" i="11"/>
  <c r="K12" i="10"/>
  <c r="K5" i="10" s="1"/>
  <c r="G12" i="10"/>
  <c r="G5" i="10" s="1"/>
  <c r="C12" i="10"/>
  <c r="L12" i="10"/>
  <c r="L5" i="10" s="1"/>
  <c r="H12" i="10"/>
  <c r="H5" i="10" s="1"/>
  <c r="D12" i="10"/>
  <c r="D5" i="10" s="1"/>
  <c r="M12" i="10"/>
  <c r="I12" i="10"/>
  <c r="E12" i="10"/>
  <c r="N12" i="10"/>
  <c r="J12" i="10"/>
  <c r="F12" i="10"/>
  <c r="B12" i="10"/>
  <c r="K12" i="9"/>
  <c r="K5" i="9" s="1"/>
  <c r="C12" i="9"/>
  <c r="H12" i="9"/>
  <c r="H5" i="9" s="1"/>
  <c r="G12" i="9"/>
  <c r="G5" i="9" s="1"/>
  <c r="L12" i="9"/>
  <c r="L5" i="9" s="1"/>
  <c r="D12" i="9"/>
  <c r="D5" i="9" s="1"/>
  <c r="K6" i="9"/>
  <c r="K3" i="12" s="1"/>
  <c r="G6" i="9"/>
  <c r="G3" i="12" s="1"/>
  <c r="L6" i="9"/>
  <c r="L3" i="12" s="1"/>
  <c r="H6" i="9"/>
  <c r="H3" i="12" s="1"/>
  <c r="D6" i="9"/>
  <c r="D3" i="12" s="1"/>
  <c r="M12" i="9"/>
  <c r="I12" i="9"/>
  <c r="E12" i="9"/>
  <c r="N12" i="9"/>
  <c r="J12" i="9"/>
  <c r="F12" i="9"/>
  <c r="B12" i="9"/>
  <c r="H12" i="8"/>
  <c r="H5" i="8" s="1"/>
  <c r="N12" i="8"/>
  <c r="N5" i="8" s="1"/>
  <c r="F12" i="8"/>
  <c r="F5" i="8" s="1"/>
  <c r="M12" i="8"/>
  <c r="M5" i="8" s="1"/>
  <c r="I12" i="8"/>
  <c r="I5" i="8" s="1"/>
  <c r="E12" i="8"/>
  <c r="L12" i="8"/>
  <c r="D12" i="8"/>
  <c r="J12" i="8"/>
  <c r="B12" i="8"/>
  <c r="K12" i="8"/>
  <c r="G12" i="8"/>
  <c r="C12" i="8"/>
  <c r="B6" i="7"/>
  <c r="G6" i="8" l="1"/>
  <c r="G6" i="12" s="1"/>
  <c r="G5" i="8"/>
  <c r="D6" i="8"/>
  <c r="D6" i="12" s="1"/>
  <c r="D5" i="8"/>
  <c r="E6" i="8"/>
  <c r="E6" i="12" s="1"/>
  <c r="E5" i="8"/>
  <c r="J6" i="9"/>
  <c r="J3" i="12" s="1"/>
  <c r="J5" i="9"/>
  <c r="E6" i="9"/>
  <c r="E3" i="12" s="1"/>
  <c r="E5" i="9"/>
  <c r="M6" i="9"/>
  <c r="M3" i="12" s="1"/>
  <c r="M5" i="9"/>
  <c r="J6" i="10"/>
  <c r="J4" i="12" s="1"/>
  <c r="J5" i="10"/>
  <c r="E6" i="10"/>
  <c r="E4" i="12" s="1"/>
  <c r="E5" i="10"/>
  <c r="M6" i="10"/>
  <c r="M4" i="12" s="1"/>
  <c r="M5" i="10"/>
  <c r="G6" i="11"/>
  <c r="G5" i="11"/>
  <c r="D6" i="11"/>
  <c r="D5" i="11"/>
  <c r="K6" i="8"/>
  <c r="K6" i="12" s="1"/>
  <c r="K5" i="8"/>
  <c r="J6" i="8"/>
  <c r="J6" i="12" s="1"/>
  <c r="J5" i="8"/>
  <c r="L6" i="8"/>
  <c r="L6" i="12" s="1"/>
  <c r="L5" i="8"/>
  <c r="F6" i="9"/>
  <c r="F3" i="12" s="1"/>
  <c r="F5" i="9"/>
  <c r="N6" i="9"/>
  <c r="N3" i="12" s="1"/>
  <c r="N5" i="9"/>
  <c r="I6" i="9"/>
  <c r="I3" i="12" s="1"/>
  <c r="I5" i="9"/>
  <c r="F6" i="10"/>
  <c r="F4" i="12" s="1"/>
  <c r="F5" i="10"/>
  <c r="N6" i="10"/>
  <c r="N4" i="12" s="1"/>
  <c r="N5" i="10"/>
  <c r="I6" i="10"/>
  <c r="I4" i="12" s="1"/>
  <c r="I5" i="10"/>
  <c r="K6" i="11"/>
  <c r="K5" i="11"/>
  <c r="J6" i="11"/>
  <c r="J5" i="11"/>
  <c r="L6" i="11"/>
  <c r="L5" i="11"/>
  <c r="I6" i="11"/>
  <c r="F6" i="11"/>
  <c r="H6" i="11"/>
  <c r="E6" i="11"/>
  <c r="M6" i="11"/>
  <c r="N6" i="11"/>
  <c r="H6" i="10"/>
  <c r="H4" i="12" s="1"/>
  <c r="K6" i="10"/>
  <c r="K4" i="12" s="1"/>
  <c r="D6" i="10"/>
  <c r="D4" i="12" s="1"/>
  <c r="L6" i="10"/>
  <c r="L4" i="12" s="1"/>
  <c r="G6" i="10"/>
  <c r="G4" i="12" s="1"/>
  <c r="I6" i="8"/>
  <c r="I6" i="12" s="1"/>
  <c r="F6" i="8"/>
  <c r="F6" i="12" s="1"/>
  <c r="H6" i="8"/>
  <c r="H6" i="12" s="1"/>
  <c r="M6" i="8"/>
  <c r="M6" i="12" s="1"/>
  <c r="N6" i="8"/>
  <c r="N6" i="12" s="1"/>
  <c r="C6" i="1"/>
  <c r="E3" i="1"/>
  <c r="F3" i="1"/>
  <c r="G3" i="1"/>
  <c r="H3" i="1"/>
  <c r="I3" i="1"/>
  <c r="J3" i="1"/>
  <c r="K3" i="1"/>
  <c r="L3" i="1"/>
  <c r="M3" i="1"/>
  <c r="N3" i="1"/>
  <c r="D3" i="1"/>
  <c r="B7" i="9" l="1"/>
  <c r="B7" i="11"/>
  <c r="B7" i="8"/>
  <c r="B7" i="10"/>
  <c r="N10" i="7"/>
  <c r="N11" i="7" s="1"/>
  <c r="N12" i="7" s="1"/>
  <c r="N5" i="7" s="1"/>
  <c r="N6" i="7" s="1"/>
  <c r="N5" i="12" s="1"/>
  <c r="M10" i="7"/>
  <c r="M11" i="7" s="1"/>
  <c r="M12" i="7" s="1"/>
  <c r="M5" i="7" s="1"/>
  <c r="M6" i="7" s="1"/>
  <c r="M5" i="12" s="1"/>
  <c r="L10" i="7"/>
  <c r="L11" i="7" s="1"/>
  <c r="L12" i="7" s="1"/>
  <c r="L5" i="7" s="1"/>
  <c r="L6" i="7" s="1"/>
  <c r="L5" i="12" s="1"/>
  <c r="K10" i="7"/>
  <c r="K11" i="7" s="1"/>
  <c r="K12" i="7" s="1"/>
  <c r="K5" i="7" s="1"/>
  <c r="K6" i="7" s="1"/>
  <c r="K5" i="12" s="1"/>
  <c r="J10" i="7"/>
  <c r="J11" i="7" s="1"/>
  <c r="J12" i="7" s="1"/>
  <c r="J5" i="7" s="1"/>
  <c r="J6" i="7" s="1"/>
  <c r="J5" i="12" s="1"/>
  <c r="I10" i="7"/>
  <c r="I11" i="7" s="1"/>
  <c r="I12" i="7" s="1"/>
  <c r="I5" i="7" s="1"/>
  <c r="I6" i="7" s="1"/>
  <c r="I5" i="12" s="1"/>
  <c r="H10" i="7"/>
  <c r="H11" i="7" s="1"/>
  <c r="H12" i="7" s="1"/>
  <c r="H5" i="7" s="1"/>
  <c r="H6" i="7" s="1"/>
  <c r="H5" i="12" s="1"/>
  <c r="G10" i="7"/>
  <c r="G11" i="7" s="1"/>
  <c r="G12" i="7" s="1"/>
  <c r="G5" i="7" s="1"/>
  <c r="G6" i="7" s="1"/>
  <c r="G5" i="12" s="1"/>
  <c r="F10" i="7"/>
  <c r="F11" i="7" s="1"/>
  <c r="F12" i="7" s="1"/>
  <c r="F5" i="7" s="1"/>
  <c r="F6" i="7" s="1"/>
  <c r="F5" i="12" s="1"/>
  <c r="E10" i="7"/>
  <c r="E11" i="7" s="1"/>
  <c r="E12" i="7" s="1"/>
  <c r="E5" i="7" s="1"/>
  <c r="E6" i="7" s="1"/>
  <c r="E5" i="12" s="1"/>
  <c r="D10" i="7"/>
  <c r="D11" i="7" s="1"/>
  <c r="D12" i="7" s="1"/>
  <c r="D5" i="7" s="1"/>
  <c r="D6" i="7" s="1"/>
  <c r="C10" i="7"/>
  <c r="C11" i="7" s="1"/>
  <c r="C12" i="7" s="1"/>
  <c r="B10" i="7"/>
  <c r="B11" i="7" s="1"/>
  <c r="B12" i="7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  <c r="B10" i="1"/>
  <c r="B11" i="1" s="1"/>
  <c r="B7" i="7" l="1"/>
  <c r="D5" i="1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H16" i="1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L16" i="1" l="1"/>
  <c r="L17" i="1"/>
  <c r="B2" i="1" s="1"/>
  <c r="B6" i="1" s="1"/>
  <c r="D23" i="1"/>
  <c r="D24" i="1"/>
  <c r="D25" i="1"/>
  <c r="D26" i="1"/>
  <c r="D27" i="1"/>
  <c r="D28" i="1"/>
  <c r="D22" i="1"/>
  <c r="E23" i="4"/>
  <c r="E24" i="4"/>
  <c r="E25" i="4"/>
  <c r="E26" i="4"/>
  <c r="E27" i="4"/>
  <c r="E28" i="4"/>
  <c r="E29" i="4"/>
  <c r="E22" i="4"/>
  <c r="C29" i="4"/>
  <c r="D29" i="4"/>
  <c r="B29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C22" i="4"/>
  <c r="D22" i="4"/>
  <c r="B22" i="4"/>
  <c r="E13" i="4"/>
  <c r="E14" i="4"/>
  <c r="E15" i="4"/>
  <c r="E16" i="4"/>
  <c r="E17" i="4"/>
  <c r="E18" i="4"/>
  <c r="E19" i="4"/>
  <c r="E12" i="4"/>
  <c r="C19" i="4"/>
  <c r="D19" i="4"/>
  <c r="B19" i="4"/>
  <c r="E3" i="4"/>
  <c r="E4" i="4"/>
  <c r="E5" i="4"/>
  <c r="E6" i="4"/>
  <c r="E7" i="4"/>
  <c r="E8" i="4"/>
  <c r="E9" i="4"/>
  <c r="E2" i="4"/>
  <c r="D9" i="4"/>
  <c r="C9" i="4"/>
  <c r="B9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18" i="1" l="1"/>
  <c r="N12" i="1"/>
  <c r="N5" i="1" s="1"/>
  <c r="J12" i="1"/>
  <c r="J5" i="1" s="1"/>
  <c r="F12" i="1"/>
  <c r="F5" i="1" s="1"/>
  <c r="B12" i="1"/>
  <c r="K12" i="1"/>
  <c r="K5" i="1" s="1"/>
  <c r="G12" i="1"/>
  <c r="G5" i="1" s="1"/>
  <c r="C12" i="1"/>
  <c r="L12" i="1"/>
  <c r="L5" i="1" s="1"/>
  <c r="H12" i="1"/>
  <c r="H5" i="1" s="1"/>
  <c r="D12" i="1"/>
  <c r="D5" i="1" s="1"/>
  <c r="M12" i="1"/>
  <c r="M5" i="1" s="1"/>
  <c r="I12" i="1"/>
  <c r="I5" i="1" s="1"/>
  <c r="E12" i="1"/>
  <c r="E5" i="1" s="1"/>
  <c r="E4" i="1" l="1"/>
  <c r="E6" i="1" s="1"/>
  <c r="E2" i="12" s="1"/>
  <c r="G4" i="1"/>
  <c r="G6" i="1" s="1"/>
  <c r="G2" i="12" s="1"/>
  <c r="I4" i="1"/>
  <c r="I6" i="1" s="1"/>
  <c r="I2" i="12" s="1"/>
  <c r="K4" i="1"/>
  <c r="K6" i="1" s="1"/>
  <c r="K2" i="12" s="1"/>
  <c r="M4" i="1"/>
  <c r="M6" i="1" s="1"/>
  <c r="M2" i="12" s="1"/>
  <c r="D4" i="1"/>
  <c r="D6" i="1" s="1"/>
  <c r="D2" i="12" s="1"/>
  <c r="F4" i="1"/>
  <c r="F6" i="1" s="1"/>
  <c r="F2" i="12" s="1"/>
  <c r="H4" i="1"/>
  <c r="H6" i="1" s="1"/>
  <c r="H2" i="12" s="1"/>
  <c r="J4" i="1"/>
  <c r="J6" i="1" s="1"/>
  <c r="J2" i="12" s="1"/>
  <c r="L4" i="1"/>
  <c r="L6" i="1" s="1"/>
  <c r="L2" i="12" s="1"/>
  <c r="N4" i="1"/>
  <c r="N6" i="1" s="1"/>
  <c r="N2" i="12" s="1"/>
  <c r="B7" i="1" l="1"/>
</calcChain>
</file>

<file path=xl/sharedStrings.xml><?xml version="1.0" encoding="utf-8"?>
<sst xmlns="http://schemas.openxmlformats.org/spreadsheetml/2006/main" count="723" uniqueCount="149">
  <si>
    <t>2013</t>
  </si>
  <si>
    <t>2013</t>
    <phoneticPr fontId="1" type="noConversion"/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</si>
  <si>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</si>
  <si>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</si>
  <si>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</si>
  <si>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</si>
  <si>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</si>
  <si>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</si>
  <si>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</si>
  <si>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</si>
  <si>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</si>
  <si>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</si>
  <si>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</si>
  <si>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</si>
  <si>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投资</t>
    <phoneticPr fontId="1" type="noConversion"/>
  </si>
  <si>
    <t>收入</t>
    <phoneticPr fontId="1" type="noConversion"/>
  </si>
  <si>
    <t>北京</t>
  </si>
  <si>
    <t>北京</t>
    <phoneticPr fontId="1" type="noConversion"/>
  </si>
  <si>
    <t>单位年产量</t>
    <phoneticPr fontId="1" type="noConversion"/>
  </si>
  <si>
    <t>=</t>
    <phoneticPr fontId="1" type="noConversion"/>
  </si>
  <si>
    <t>总年产量</t>
    <phoneticPr fontId="1" type="noConversion"/>
  </si>
  <si>
    <t>=</t>
    <phoneticPr fontId="1" type="noConversion"/>
  </si>
  <si>
    <t>亿立方米</t>
    <phoneticPr fontId="1" type="noConversion"/>
  </si>
  <si>
    <t>单位投资</t>
    <phoneticPr fontId="1" type="noConversion"/>
  </si>
  <si>
    <t>亿元</t>
    <phoneticPr fontId="1" type="noConversion"/>
  </si>
  <si>
    <t>总投资</t>
    <phoneticPr fontId="1" type="noConversion"/>
  </si>
  <si>
    <t>单位成本</t>
    <phoneticPr fontId="1" type="noConversion"/>
  </si>
  <si>
    <t>亿元/亿立方米</t>
    <phoneticPr fontId="1" type="noConversion"/>
  </si>
  <si>
    <t>单位收入</t>
    <phoneticPr fontId="1" type="noConversion"/>
  </si>
  <si>
    <t>=</t>
    <phoneticPr fontId="1" type="noConversion"/>
  </si>
  <si>
    <r>
      <t>1978-2010年主要年份各省份GDP总量比较</t>
    </r>
    <r>
      <rPr>
        <b/>
        <sz val="10"/>
        <color theme="1"/>
        <rFont val="宋体"/>
        <family val="3"/>
        <charset val="134"/>
        <scheme val="minor"/>
      </rPr>
      <t>（人民币亿元）</t>
    </r>
  </si>
  <si>
    <t>年份</t>
  </si>
  <si>
    <t>内地总计</t>
  </si>
  <si>
    <t>广东</t>
  </si>
  <si>
    <t>江苏</t>
  </si>
  <si>
    <t>山东</t>
  </si>
  <si>
    <t>浙江</t>
  </si>
  <si>
    <t>河南</t>
  </si>
  <si>
    <t>河北</t>
  </si>
  <si>
    <t>辽宁</t>
  </si>
  <si>
    <t>四川</t>
  </si>
  <si>
    <t>上海</t>
  </si>
  <si>
    <t>湖南</t>
  </si>
  <si>
    <t>湖北</t>
  </si>
  <si>
    <t>福建</t>
  </si>
  <si>
    <t>安徽</t>
  </si>
  <si>
    <t>内蒙</t>
  </si>
  <si>
    <t>黑龙江</t>
  </si>
  <si>
    <t>陕西</t>
  </si>
  <si>
    <t>广西</t>
  </si>
  <si>
    <t>江西</t>
  </si>
  <si>
    <t>天津</t>
  </si>
  <si>
    <t>山西</t>
  </si>
  <si>
    <t>吉林</t>
  </si>
  <si>
    <t>重庆</t>
  </si>
  <si>
    <t>云南</t>
  </si>
  <si>
    <t>新疆</t>
  </si>
  <si>
    <t>贵州</t>
  </si>
  <si>
    <t>甘肃</t>
  </si>
  <si>
    <t>海南</t>
  </si>
  <si>
    <t>宁夏</t>
  </si>
  <si>
    <t>青海</t>
  </si>
  <si>
    <t>西藏</t>
  </si>
  <si>
    <t>用水量(亿立方米)</t>
    <phoneticPr fontId="1" type="noConversion"/>
  </si>
  <si>
    <t>2008</t>
    <phoneticPr fontId="1" type="noConversion"/>
  </si>
  <si>
    <t>2009</t>
  </si>
  <si>
    <t>2010</t>
  </si>
  <si>
    <t>上  海</t>
  </si>
  <si>
    <t>江  苏</t>
  </si>
  <si>
    <t>安  徽</t>
  </si>
  <si>
    <t>江  西</t>
  </si>
  <si>
    <t>湖  北</t>
  </si>
  <si>
    <t>湖  南</t>
  </si>
  <si>
    <t>GDP（亿元）</t>
    <phoneticPr fontId="1" type="noConversion"/>
  </si>
  <si>
    <t>2008</t>
    <phoneticPr fontId="1" type="noConversion"/>
  </si>
  <si>
    <t>平均值</t>
    <phoneticPr fontId="1" type="noConversion"/>
  </si>
  <si>
    <t>北京</t>
    <phoneticPr fontId="1" type="noConversion"/>
  </si>
  <si>
    <t>天津</t>
    <phoneticPr fontId="1" type="noConversion"/>
  </si>
  <si>
    <t>山东</t>
    <phoneticPr fontId="1" type="noConversion"/>
  </si>
  <si>
    <t>江苏</t>
    <phoneticPr fontId="1" type="noConversion"/>
  </si>
  <si>
    <t>上海</t>
    <phoneticPr fontId="1" type="noConversion"/>
  </si>
  <si>
    <t>浙江</t>
    <phoneticPr fontId="1" type="noConversion"/>
  </si>
  <si>
    <t>福建</t>
    <phoneticPr fontId="1" type="noConversion"/>
  </si>
  <si>
    <t>总和</t>
    <phoneticPr fontId="1" type="noConversion"/>
  </si>
  <si>
    <t>单位：亿立方米</t>
    <phoneticPr fontId="1" type="noConversion"/>
  </si>
  <si>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</si>
  <si>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</si>
  <si>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</si>
  <si>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</si>
  <si>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</si>
  <si>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</si>
  <si>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</si>
  <si>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</si>
  <si>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</si>
  <si>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</si>
  <si>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2011</t>
  </si>
  <si>
    <t>北  京</t>
  </si>
  <si>
    <t>天  津</t>
  </si>
  <si>
    <t>河  北</t>
  </si>
  <si>
    <t>山  西</t>
  </si>
  <si>
    <t>内蒙古</t>
  </si>
  <si>
    <t>辽  宁</t>
  </si>
  <si>
    <t>吉  林</t>
  </si>
  <si>
    <t>浙  江</t>
  </si>
  <si>
    <t>福  建</t>
  </si>
  <si>
    <t>山  东</t>
  </si>
  <si>
    <t>河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</si>
  <si>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</si>
  <si>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</si>
  <si>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</si>
  <si>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</si>
  <si>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</si>
  <si>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</si>
  <si>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</si>
  <si>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</si>
  <si>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</si>
  <si>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</si>
  <si>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</si>
  <si>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</si>
  <si>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</si>
  <si>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亿元/亿立方米</t>
    <phoneticPr fontId="1" type="noConversion"/>
  </si>
  <si>
    <t>水对GDP贡献度</t>
    <phoneticPr fontId="1" type="noConversion"/>
  </si>
  <si>
    <t>单位：亿立方米</t>
    <phoneticPr fontId="7" type="noConversion"/>
  </si>
  <si>
    <t>2025供给</t>
    <phoneticPr fontId="1" type="noConversion"/>
  </si>
  <si>
    <t>2025需求</t>
    <phoneticPr fontId="1" type="noConversion"/>
  </si>
  <si>
    <t>2025年缺口</t>
    <phoneticPr fontId="1" type="noConversion"/>
  </si>
  <si>
    <t>所需淡水厂数</t>
    <phoneticPr fontId="1" type="noConversion"/>
  </si>
  <si>
    <t>所建厂数</t>
    <phoneticPr fontId="1" type="noConversion"/>
  </si>
  <si>
    <t>建设期</t>
    <phoneticPr fontId="1" type="noConversion"/>
  </si>
  <si>
    <t>两年</t>
    <phoneticPr fontId="1" type="noConversion"/>
  </si>
  <si>
    <t>缺口量</t>
    <phoneticPr fontId="1" type="noConversion"/>
  </si>
  <si>
    <t>满足量</t>
    <phoneticPr fontId="1" type="noConversion"/>
  </si>
  <si>
    <t>2012</t>
  </si>
  <si>
    <t>缺口量修饰</t>
    <phoneticPr fontId="1" type="noConversion"/>
  </si>
  <si>
    <t>总成本</t>
    <phoneticPr fontId="1" type="noConversion"/>
  </si>
  <si>
    <t>单位收入</t>
    <phoneticPr fontId="1" type="noConversion"/>
  </si>
  <si>
    <t>淡水处理成本</t>
    <phoneticPr fontId="1" type="noConversion"/>
  </si>
  <si>
    <t>营运成本</t>
    <phoneticPr fontId="1" type="noConversion"/>
  </si>
  <si>
    <t>现金流量</t>
    <phoneticPr fontId="1" type="noConversion"/>
  </si>
  <si>
    <t>净现值</t>
    <phoneticPr fontId="1" type="noConversion"/>
  </si>
  <si>
    <t>基准利率</t>
    <phoneticPr fontId="1" type="noConversion"/>
  </si>
  <si>
    <t>总营运成本</t>
    <phoneticPr fontId="1" type="noConversion"/>
  </si>
  <si>
    <t>单位：亿立方米</t>
    <phoneticPr fontId="7" type="noConversion"/>
  </si>
  <si>
    <t>1999</t>
    <phoneticPr fontId="7" type="noConversion"/>
  </si>
  <si>
    <t>江苏</t>
    <phoneticPr fontId="1" type="noConversion"/>
  </si>
  <si>
    <t>总淡水处理成本</t>
    <phoneticPr fontId="1" type="noConversion"/>
  </si>
  <si>
    <t>山东</t>
    <phoneticPr fontId="1" type="noConversion"/>
  </si>
  <si>
    <t>浙江</t>
    <phoneticPr fontId="1" type="noConversion"/>
  </si>
  <si>
    <t>2013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</si>
</sst>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￥&quot;#,##0.00;[Red]&quot;￥&quot;\-#,##0.00"/>
    <numFmt numFmtId="176" formatCode="0.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F2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0" fontId="6" fillId="2" borderId="2" xfId="1" applyFill="1" applyBorder="1" applyAlignment="1">
      <alignment horizontal="left" vertical="center" wrapText="1"/>
    </xf>
    <xf numFmtId="4" fontId="5" fillId="2" borderId="2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176" fontId="0" fillId="0" borderId="0" xfId="0" applyNumberFormat="1"/>
    <xf numFmtId="0" fontId="0" fillId="5" borderId="0" xfId="0" applyFill="1"/>
    <xf numFmtId="0" fontId="0" fillId="5" borderId="0" xfId="0" quotePrefix="1" applyFill="1"/>
    <xf numFmtId="0" fontId="0" fillId="0" borderId="0" xfId="0" quotePrefix="1" applyAlignment="1"/>
    <xf numFmtId="0" fontId="0" fillId="0" borderId="0" xfId="0" applyAlignment="1">
      <alignment vertical="center"/>
    </xf>
    <xf numFmtId="0" fontId="0" fillId="0" borderId="0" xfId="0" applyAlignment="1"/>
    <xf numFmtId="10" fontId="0" fillId="0" borderId="0" xfId="0" applyNumberFormat="1"/>
    <xf numFmtId="8" fontId="0" fillId="0" borderId="0" xfId="0" applyNumberFormat="1"/>
    <xf numFmtId="0" fontId="0" fillId="6" borderId="0" xfId="0" applyFill="1"/>
    <xf numFmtId="0" fontId="0" fillId="7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cash flow</c:v>
          </c:tx>
          <c:marker>
            <c:symbol val="none"/>
          </c:marker>
          <c:cat>
            <c:strRef>
              <c:f>北京投资计算!$B$1:$N$1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北京投资计算!$B$6:$N$6</c:f>
              <c:numCache>
                <c:formatCode>General</c:formatCode>
                <c:ptCount val="13"/>
                <c:pt idx="0">
                  <c:v>-20.010000000000002</c:v>
                </c:pt>
                <c:pt idx="1">
                  <c:v>0</c:v>
                </c:pt>
                <c:pt idx="2">
                  <c:v>7514.9787433097408</c:v>
                </c:pt>
                <c:pt idx="3">
                  <c:v>7249.3123283753612</c:v>
                </c:pt>
                <c:pt idx="4">
                  <c:v>6977.6898685746437</c:v>
                </c:pt>
                <c:pt idx="5">
                  <c:v>6699.8281525983566</c:v>
                </c:pt>
                <c:pt idx="6">
                  <c:v>6415.4328039568554</c:v>
                </c:pt>
                <c:pt idx="7">
                  <c:v>6124.1978241243214</c:v>
                </c:pt>
                <c:pt idx="8">
                  <c:v>5825.8051171361876</c:v>
                </c:pt>
                <c:pt idx="9">
                  <c:v>5519.9239948805543</c:v>
                </c:pt>
                <c:pt idx="10">
                  <c:v>5206.2106623069276</c:v>
                </c:pt>
                <c:pt idx="11">
                  <c:v>4884.30768172837</c:v>
                </c:pt>
                <c:pt idx="12">
                  <c:v>4553.8434153719327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71264"/>
        <c:axId val="189751680"/>
      </c:lineChart>
      <c:catAx>
        <c:axId val="18897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751680"/>
        <c:crosses val="autoZero"/>
        <c:auto val="1"/>
        <c:lblAlgn val="ctr"/>
        <c:lblOffset val="100"/>
        <c:noMultiLvlLbl val="0"/>
      </c:catAx>
      <c:valAx>
        <c:axId val="18975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8971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cash flow</c:v>
          </c:tx>
          <c:marker>
            <c:symbol val="none"/>
          </c:marker>
          <c:cat>
            <c:strRef>
              <c:f>天津投资计算!$B$1:$N$1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天津投资计算!$B$6:$N$6</c:f>
              <c:numCache>
                <c:formatCode>General</c:formatCode>
                <c:ptCount val="13"/>
                <c:pt idx="0">
                  <c:v>-20.010000000000002</c:v>
                </c:pt>
                <c:pt idx="1">
                  <c:v>0</c:v>
                </c:pt>
                <c:pt idx="2">
                  <c:v>5608.9460667390285</c:v>
                </c:pt>
                <c:pt idx="3">
                  <c:v>5469.5812058362644</c:v>
                </c:pt>
                <c:pt idx="4">
                  <c:v>5312.3972300869718</c:v>
                </c:pt>
                <c:pt idx="5">
                  <c:v>5135.8568202206407</c:v>
                </c:pt>
                <c:pt idx="6">
                  <c:v>4938.2950393220699</c:v>
                </c:pt>
                <c:pt idx="7">
                  <c:v>4717.9087891416857</c:v>
                </c:pt>
                <c:pt idx="8">
                  <c:v>4472.7453958175129</c:v>
                </c:pt>
                <c:pt idx="9">
                  <c:v>4200.6902531288652</c:v>
                </c:pt>
                <c:pt idx="10">
                  <c:v>3899.4534454683403</c:v>
                </c:pt>
                <c:pt idx="11">
                  <c:v>3566.5552662956848</c:v>
                </c:pt>
                <c:pt idx="12">
                  <c:v>3199.3105408758001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49760"/>
        <c:axId val="283788416"/>
      </c:lineChart>
      <c:catAx>
        <c:axId val="28174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788416"/>
        <c:crosses val="autoZero"/>
        <c:auto val="1"/>
        <c:lblAlgn val="ctr"/>
        <c:lblOffset val="100"/>
        <c:noMultiLvlLbl val="0"/>
      </c:catAx>
      <c:valAx>
        <c:axId val="28378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1749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cash flow</c:v>
          </c:tx>
          <c:marker>
            <c:symbol val="none"/>
          </c:marker>
          <c:cat>
            <c:strRef>
              <c:f>江苏投资计算!$B$1:$N$1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江苏投资计算!$B$6:$N$6</c:f>
              <c:numCache>
                <c:formatCode>General</c:formatCode>
                <c:ptCount val="13"/>
                <c:pt idx="0">
                  <c:v>-240.12</c:v>
                </c:pt>
                <c:pt idx="1">
                  <c:v>0</c:v>
                </c:pt>
                <c:pt idx="2">
                  <c:v>29420.584710385185</c:v>
                </c:pt>
                <c:pt idx="3">
                  <c:v>30116.262846306749</c:v>
                </c:pt>
                <c:pt idx="4">
                  <c:v>30828.288112216287</c:v>
                </c:pt>
                <c:pt idx="5">
                  <c:v>31557.042914983816</c:v>
                </c:pt>
                <c:pt idx="6">
                  <c:v>32302.91857327953</c:v>
                </c:pt>
                <c:pt idx="7">
                  <c:v>33066.315524586425</c:v>
                </c:pt>
                <c:pt idx="8">
                  <c:v>33847.643537015058</c:v>
                </c:pt>
                <c:pt idx="9">
                  <c:v>34647.321926022749</c:v>
                </c:pt>
                <c:pt idx="10">
                  <c:v>35465.779776156203</c:v>
                </c:pt>
                <c:pt idx="11">
                  <c:v>36303.456167917939</c:v>
                </c:pt>
                <c:pt idx="12">
                  <c:v>37160.800409908421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35296"/>
        <c:axId val="193336832"/>
      </c:lineChart>
      <c:catAx>
        <c:axId val="19333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336832"/>
        <c:crosses val="autoZero"/>
        <c:auto val="1"/>
        <c:lblAlgn val="ctr"/>
        <c:lblOffset val="100"/>
        <c:noMultiLvlLbl val="0"/>
      </c:catAx>
      <c:valAx>
        <c:axId val="19333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335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cash flow</c:v>
          </c:tx>
          <c:marker>
            <c:symbol val="none"/>
          </c:marker>
          <c:cat>
            <c:strRef>
              <c:f>上海投资计算!$B$1:$N$1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上海投资计算!$B$6:$N$6</c:f>
              <c:numCache>
                <c:formatCode>General</c:formatCode>
                <c:ptCount val="13"/>
                <c:pt idx="0">
                  <c:v>-80.040000000000006</c:v>
                </c:pt>
                <c:pt idx="1">
                  <c:v>0</c:v>
                </c:pt>
                <c:pt idx="2">
                  <c:v>15788.710969115013</c:v>
                </c:pt>
                <c:pt idx="3">
                  <c:v>16101.027146084894</c:v>
                </c:pt>
                <c:pt idx="4">
                  <c:v>16418.715188170718</c:v>
                </c:pt>
                <c:pt idx="5">
                  <c:v>16741.871541985547</c:v>
                </c:pt>
                <c:pt idx="6">
                  <c:v>17070.594362256259</c:v>
                </c:pt>
                <c:pt idx="7">
                  <c:v>17404.983542205598</c:v>
                </c:pt>
                <c:pt idx="8">
                  <c:v>17745.140744474298</c:v>
                </c:pt>
                <c:pt idx="9">
                  <c:v>18091.169432589966</c:v>
                </c:pt>
                <c:pt idx="10">
                  <c:v>18443.174903000618</c:v>
                </c:pt>
                <c:pt idx="11">
                  <c:v>18801.264317669229</c:v>
                </c:pt>
                <c:pt idx="12">
                  <c:v>19165.546737256092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1616"/>
        <c:axId val="193393408"/>
      </c:lineChart>
      <c:catAx>
        <c:axId val="19339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393408"/>
        <c:crosses val="autoZero"/>
        <c:auto val="1"/>
        <c:lblAlgn val="ctr"/>
        <c:lblOffset val="100"/>
        <c:noMultiLvlLbl val="0"/>
      </c:catAx>
      <c:valAx>
        <c:axId val="1933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391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cash flow</c:v>
          </c:tx>
          <c:marker>
            <c:symbol val="none"/>
          </c:marker>
          <c:cat>
            <c:strRef>
              <c:f>山东投资计算!$B$1:$N$1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山东投资计算!$B$6:$N$6</c:f>
              <c:numCache>
                <c:formatCode>General</c:formatCode>
                <c:ptCount val="13"/>
                <c:pt idx="0">
                  <c:v>-20.010000000000002</c:v>
                </c:pt>
                <c:pt idx="1">
                  <c:v>0</c:v>
                </c:pt>
                <c:pt idx="2">
                  <c:v>7845.5901840421584</c:v>
                </c:pt>
                <c:pt idx="3">
                  <c:v>7845.5901840421584</c:v>
                </c:pt>
                <c:pt idx="4">
                  <c:v>7845.5901840421584</c:v>
                </c:pt>
                <c:pt idx="5">
                  <c:v>7845.5901840421584</c:v>
                </c:pt>
                <c:pt idx="6">
                  <c:v>7321.9891296902706</c:v>
                </c:pt>
                <c:pt idx="7">
                  <c:v>6469.3282549580208</c:v>
                </c:pt>
                <c:pt idx="8">
                  <c:v>5608.8853790624898</c:v>
                </c:pt>
                <c:pt idx="9">
                  <c:v>4740.36693557535</c:v>
                </c:pt>
                <c:pt idx="10">
                  <c:v>3863.4741850347209</c:v>
                </c:pt>
                <c:pt idx="11">
                  <c:v>2977.9030859291602</c:v>
                </c:pt>
                <c:pt idx="12">
                  <c:v>2083.3441629782228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41152"/>
        <c:axId val="281047040"/>
      </c:lineChart>
      <c:catAx>
        <c:axId val="281041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1047040"/>
        <c:crosses val="autoZero"/>
        <c:auto val="1"/>
        <c:lblAlgn val="ctr"/>
        <c:lblOffset val="100"/>
        <c:noMultiLvlLbl val="0"/>
      </c:catAx>
      <c:valAx>
        <c:axId val="28104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1041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cash flow</c:v>
          </c:tx>
          <c:marker>
            <c:symbol val="none"/>
          </c:marker>
          <c:cat>
            <c:strRef>
              <c:f>浙江投资计算!$B$1:$N$1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浙江投资计算!$B$6:$N$6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90944"/>
        <c:axId val="281492480"/>
      </c:lineChart>
      <c:catAx>
        <c:axId val="281490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81492480"/>
        <c:crosses val="autoZero"/>
        <c:auto val="1"/>
        <c:lblAlgn val="ctr"/>
        <c:lblOffset val="100"/>
        <c:noMultiLvlLbl val="0"/>
      </c:catAx>
      <c:valAx>
        <c:axId val="28149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1490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北京</c:v>
          </c:tx>
          <c:marker>
            <c:symbol val="none"/>
          </c:marker>
          <c:cat>
            <c:strRef>
              <c:f>综合!$B$1:$N$1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综合!$B$2:$N$2</c:f>
              <c:numCache>
                <c:formatCode>General</c:formatCode>
                <c:ptCount val="13"/>
                <c:pt idx="0">
                  <c:v>-20.010000000000002</c:v>
                </c:pt>
                <c:pt idx="1">
                  <c:v>0</c:v>
                </c:pt>
                <c:pt idx="2">
                  <c:v>7514.9787433097408</c:v>
                </c:pt>
                <c:pt idx="3">
                  <c:v>7249.3123283753612</c:v>
                </c:pt>
                <c:pt idx="4">
                  <c:v>6977.6898685746437</c:v>
                </c:pt>
                <c:pt idx="5">
                  <c:v>6699.8281525983566</c:v>
                </c:pt>
                <c:pt idx="6">
                  <c:v>6415.4328039568554</c:v>
                </c:pt>
                <c:pt idx="7">
                  <c:v>6124.1978241243214</c:v>
                </c:pt>
                <c:pt idx="8">
                  <c:v>5825.8051171361876</c:v>
                </c:pt>
                <c:pt idx="9">
                  <c:v>5519.9239948805543</c:v>
                </c:pt>
                <c:pt idx="10">
                  <c:v>5206.2106623069276</c:v>
                </c:pt>
                <c:pt idx="11">
                  <c:v>4884.30768172837</c:v>
                </c:pt>
                <c:pt idx="12">
                  <c:v>4553.8434153719327</c:v>
                </c:pt>
              </c:numCache>
            </c:numRef>
          </c:val>
          <c:smooth val="0"/>
        </c:ser>
        <c:ser>
          <c:idx val="1"/>
          <c:order val="1"/>
          <c:tx>
            <c:v>天津</c:v>
          </c:tx>
          <c:marker>
            <c:symbol val="none"/>
          </c:marker>
          <c:cat>
            <c:strRef>
              <c:f>综合!$B$1:$N$1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综合!$B$3:$N$3</c:f>
              <c:numCache>
                <c:formatCode>General</c:formatCode>
                <c:ptCount val="13"/>
                <c:pt idx="0">
                  <c:v>-20.010000000000002</c:v>
                </c:pt>
                <c:pt idx="1">
                  <c:v>0</c:v>
                </c:pt>
                <c:pt idx="2">
                  <c:v>5608.9460667390285</c:v>
                </c:pt>
                <c:pt idx="3">
                  <c:v>5469.5812058362644</c:v>
                </c:pt>
                <c:pt idx="4">
                  <c:v>5312.3972300869718</c:v>
                </c:pt>
                <c:pt idx="5">
                  <c:v>5135.8568202206407</c:v>
                </c:pt>
                <c:pt idx="6">
                  <c:v>4938.2950393220699</c:v>
                </c:pt>
                <c:pt idx="7">
                  <c:v>4717.9087891416857</c:v>
                </c:pt>
                <c:pt idx="8">
                  <c:v>4472.7453958175129</c:v>
                </c:pt>
                <c:pt idx="9">
                  <c:v>4200.6902531288652</c:v>
                </c:pt>
                <c:pt idx="10">
                  <c:v>3899.4534454683403</c:v>
                </c:pt>
                <c:pt idx="11">
                  <c:v>3566.5552662956848</c:v>
                </c:pt>
                <c:pt idx="12">
                  <c:v>3199.3105408758001</c:v>
                </c:pt>
              </c:numCache>
            </c:numRef>
          </c:val>
          <c:smooth val="0"/>
        </c:ser>
        <c:ser>
          <c:idx val="2"/>
          <c:order val="2"/>
          <c:tx>
            <c:v>山东</c:v>
          </c:tx>
          <c:marker>
            <c:symbol val="none"/>
          </c:marker>
          <c:cat>
            <c:strRef>
              <c:f>综合!$B$1:$N$1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综合!$B$4:$N$4</c:f>
              <c:numCache>
                <c:formatCode>General</c:formatCode>
                <c:ptCount val="13"/>
                <c:pt idx="0">
                  <c:v>-20.010000000000002</c:v>
                </c:pt>
                <c:pt idx="1">
                  <c:v>0</c:v>
                </c:pt>
                <c:pt idx="2">
                  <c:v>7845.5901840421584</c:v>
                </c:pt>
                <c:pt idx="3">
                  <c:v>7845.5901840421584</c:v>
                </c:pt>
                <c:pt idx="4">
                  <c:v>7845.5901840421584</c:v>
                </c:pt>
                <c:pt idx="5">
                  <c:v>7845.5901840421584</c:v>
                </c:pt>
                <c:pt idx="6">
                  <c:v>7321.9891296902706</c:v>
                </c:pt>
                <c:pt idx="7">
                  <c:v>6469.3282549580208</c:v>
                </c:pt>
                <c:pt idx="8">
                  <c:v>5608.8853790624898</c:v>
                </c:pt>
                <c:pt idx="9">
                  <c:v>4740.36693557535</c:v>
                </c:pt>
                <c:pt idx="10">
                  <c:v>3863.4741850347209</c:v>
                </c:pt>
                <c:pt idx="11">
                  <c:v>2977.9030859291602</c:v>
                </c:pt>
                <c:pt idx="12">
                  <c:v>2083.3441629782228</c:v>
                </c:pt>
              </c:numCache>
            </c:numRef>
          </c:val>
          <c:smooth val="0"/>
        </c:ser>
        <c:ser>
          <c:idx val="3"/>
          <c:order val="3"/>
          <c:tx>
            <c:v>江苏</c:v>
          </c:tx>
          <c:marker>
            <c:symbol val="none"/>
          </c:marker>
          <c:cat>
            <c:strRef>
              <c:f>综合!$B$1:$N$1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综合!$B$5:$N$5</c:f>
              <c:numCache>
                <c:formatCode>General</c:formatCode>
                <c:ptCount val="13"/>
                <c:pt idx="0">
                  <c:v>-240.12</c:v>
                </c:pt>
                <c:pt idx="1">
                  <c:v>0</c:v>
                </c:pt>
                <c:pt idx="2">
                  <c:v>29420.584710385185</c:v>
                </c:pt>
                <c:pt idx="3">
                  <c:v>30116.262846306749</c:v>
                </c:pt>
                <c:pt idx="4">
                  <c:v>30828.288112216287</c:v>
                </c:pt>
                <c:pt idx="5">
                  <c:v>31557.042914983816</c:v>
                </c:pt>
                <c:pt idx="6">
                  <c:v>32302.91857327953</c:v>
                </c:pt>
                <c:pt idx="7">
                  <c:v>33066.315524586425</c:v>
                </c:pt>
                <c:pt idx="8">
                  <c:v>33847.643537015058</c:v>
                </c:pt>
                <c:pt idx="9">
                  <c:v>34647.321926022749</c:v>
                </c:pt>
                <c:pt idx="10">
                  <c:v>35465.779776156203</c:v>
                </c:pt>
                <c:pt idx="11">
                  <c:v>36303.456167917939</c:v>
                </c:pt>
                <c:pt idx="12">
                  <c:v>37160.800409908421</c:v>
                </c:pt>
              </c:numCache>
            </c:numRef>
          </c:val>
          <c:smooth val="0"/>
        </c:ser>
        <c:ser>
          <c:idx val="4"/>
          <c:order val="4"/>
          <c:tx>
            <c:v>上海</c:v>
          </c:tx>
          <c:marker>
            <c:symbol val="none"/>
          </c:marker>
          <c:cat>
            <c:strRef>
              <c:f>综合!$B$1:$N$1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综合!$B$6:$N$6</c:f>
              <c:numCache>
                <c:formatCode>General</c:formatCode>
                <c:ptCount val="13"/>
                <c:pt idx="0">
                  <c:v>-80.040000000000006</c:v>
                </c:pt>
                <c:pt idx="1">
                  <c:v>0</c:v>
                </c:pt>
                <c:pt idx="2">
                  <c:v>15788.710969115013</c:v>
                </c:pt>
                <c:pt idx="3">
                  <c:v>16101.027146084894</c:v>
                </c:pt>
                <c:pt idx="4">
                  <c:v>16418.715188170718</c:v>
                </c:pt>
                <c:pt idx="5">
                  <c:v>16741.871541985547</c:v>
                </c:pt>
                <c:pt idx="6">
                  <c:v>17070.594362256259</c:v>
                </c:pt>
                <c:pt idx="7">
                  <c:v>17404.983542205598</c:v>
                </c:pt>
                <c:pt idx="8">
                  <c:v>17745.140744474298</c:v>
                </c:pt>
                <c:pt idx="9">
                  <c:v>18091.169432589966</c:v>
                </c:pt>
                <c:pt idx="10">
                  <c:v>18443.174903000618</c:v>
                </c:pt>
                <c:pt idx="11">
                  <c:v>18801.264317669229</c:v>
                </c:pt>
                <c:pt idx="12">
                  <c:v>19165.546737256092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2176"/>
        <c:axId val="281523712"/>
      </c:lineChart>
      <c:catAx>
        <c:axId val="281522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1523712"/>
        <c:crosses val="autoZero"/>
        <c:auto val="1"/>
        <c:lblAlgn val="ctr"/>
        <c:lblOffset val="100"/>
        <c:noMultiLvlLbl val="0"/>
      </c:catAx>
      <c:valAx>
        <c:axId val="28152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cash flow (100 million </a:t>
                </a:r>
                <a:r>
                  <a:rPr lang="zh-CN" altLang="en-US"/>
                  <a:t>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1522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22</xdr:row>
      <xdr:rowOff>109536</xdr:rowOff>
    </xdr:from>
    <xdr:to>
      <xdr:col>16</xdr:col>
      <xdr:colOff>495301</xdr:colOff>
      <xdr:row>41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19050</xdr:rowOff>
    </xdr:from>
    <xdr:to>
      <xdr:col>14</xdr:col>
      <xdr:colOff>466726</xdr:colOff>
      <xdr:row>31</xdr:row>
      <xdr:rowOff>128589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9</xdr:row>
      <xdr:rowOff>85725</xdr:rowOff>
    </xdr:from>
    <xdr:to>
      <xdr:col>14</xdr:col>
      <xdr:colOff>400051</xdr:colOff>
      <xdr:row>28</xdr:row>
      <xdr:rowOff>23814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9</xdr:row>
      <xdr:rowOff>9525</xdr:rowOff>
    </xdr:from>
    <xdr:to>
      <xdr:col>16</xdr:col>
      <xdr:colOff>371476</xdr:colOff>
      <xdr:row>27</xdr:row>
      <xdr:rowOff>119064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7</xdr:row>
      <xdr:rowOff>114300</xdr:rowOff>
    </xdr:from>
    <xdr:to>
      <xdr:col>14</xdr:col>
      <xdr:colOff>419101</xdr:colOff>
      <xdr:row>26</xdr:row>
      <xdr:rowOff>52389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23</xdr:row>
      <xdr:rowOff>85725</xdr:rowOff>
    </xdr:from>
    <xdr:to>
      <xdr:col>16</xdr:col>
      <xdr:colOff>657226</xdr:colOff>
      <xdr:row>42</xdr:row>
      <xdr:rowOff>23814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7</xdr:row>
      <xdr:rowOff>33336</xdr:rowOff>
    </xdr:from>
    <xdr:to>
      <xdr:col>12</xdr:col>
      <xdr:colOff>314324</xdr:colOff>
      <xdr:row>33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478;&#24066;&#32570;&#21475;&#32472;&#22270;/&#37325;&#35201;-&#20379;&#32473;&#39044;&#279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供给"/>
      <sheetName val="调整系数"/>
      <sheetName val="供给调整量"/>
      <sheetName val="需求量"/>
      <sheetName val="缺口调整量"/>
    </sheetNames>
    <sheetDataSet>
      <sheetData sheetId="0"/>
      <sheetData sheetId="1"/>
      <sheetData sheetId="2">
        <row r="2">
          <cell r="B2">
            <v>5.1119999999999992</v>
          </cell>
          <cell r="C2">
            <v>6.3967527458500468</v>
          </cell>
          <cell r="D2">
            <v>6.6568026286881548</v>
          </cell>
          <cell r="E2">
            <v>6.9274244289117348</v>
          </cell>
          <cell r="F2">
            <v>7.2090479311296463</v>
          </cell>
          <cell r="G2">
            <v>7.502120392165665</v>
          </cell>
          <cell r="H2">
            <v>7.8071072513631634</v>
          </cell>
          <cell r="I2">
            <v>8.1244928697676357</v>
          </cell>
          <cell r="J2">
            <v>8.4547812993576201</v>
          </cell>
          <cell r="K2">
            <v>8.7984970835492504</v>
          </cell>
          <cell r="L2">
            <v>9.1561860902430396</v>
          </cell>
          <cell r="M2">
            <v>9.5284163787369494</v>
          </cell>
          <cell r="N2">
            <v>9.9157791018827766</v>
          </cell>
          <cell r="O2">
            <v>10.318889444918483</v>
          </cell>
          <cell r="P2">
            <v>10.738387602465821</v>
          </cell>
          <cell r="Q2">
            <v>11.174939795248918</v>
          </cell>
          <cell r="R2">
            <v>11.62923932814283</v>
          </cell>
          <cell r="S2">
            <v>12.102007691237986</v>
          </cell>
          <cell r="T2">
            <v>12.593995705665293</v>
          </cell>
          <cell r="U2">
            <v>13.105984716002808</v>
          </cell>
          <cell r="V2">
            <v>13.638787831159448</v>
          </cell>
          <cell r="W2">
            <v>14.193251215702162</v>
          </cell>
          <cell r="X2">
            <v>14.770255433682905</v>
          </cell>
          <cell r="Y2">
            <v>15.370716847094684</v>
          </cell>
          <cell r="Z2">
            <v>15.995589071180291</v>
          </cell>
          <cell r="AA2">
            <v>16.645864488904692</v>
          </cell>
          <cell r="AB2">
            <v>17.322575826995319</v>
          </cell>
        </row>
        <row r="3">
          <cell r="B3">
            <v>0.93599999999999994</v>
          </cell>
          <cell r="C3">
            <v>2.4295398878770911</v>
          </cell>
          <cell r="D3">
            <v>2.6301287855308111</v>
          </cell>
          <cell r="E3">
            <v>2.8472788049272495</v>
          </cell>
          <cell r="F3">
            <v>3.0823572737529688</v>
          </cell>
          <cell r="G3">
            <v>3.3368444096926453</v>
          </cell>
          <cell r="H3">
            <v>3.6123426409100148</v>
          </cell>
          <cell r="I3">
            <v>3.9105866960511761</v>
          </cell>
          <cell r="J3">
            <v>4.2334545273036355</v>
          </cell>
          <cell r="K3">
            <v>4.5829791352906213</v>
          </cell>
          <cell r="L3">
            <v>4.9613613702582491</v>
          </cell>
          <cell r="M3">
            <v>5.3709837901607216</v>
          </cell>
          <cell r="N3">
            <v>5.814425662903858</v>
          </cell>
          <cell r="O3">
            <v>6.2944792072111539</v>
          </cell>
          <cell r="P3">
            <v>6.81416717437682</v>
          </cell>
          <cell r="Q3">
            <v>7.3767618816120262</v>
          </cell>
          <cell r="R3">
            <v>7.9858058168319559</v>
          </cell>
          <cell r="S3">
            <v>8.6451339446260107</v>
          </cell>
          <cell r="T3">
            <v>9.3588978538642067</v>
          </cell>
          <cell r="U3">
            <v>10.131591898990877</v>
          </cell>
          <cell r="V3">
            <v>10.968081499608928</v>
          </cell>
          <cell r="W3">
            <v>11.873633776548502</v>
          </cell>
          <cell r="X3">
            <v>12.853950717326583</v>
          </cell>
          <cell r="Y3">
            <v>13.915205079829178</v>
          </cell>
          <cell r="Z3">
            <v>15.0640792602928</v>
          </cell>
          <cell r="AA3">
            <v>16.307807370322109</v>
          </cell>
          <cell r="AB3">
            <v>17.65422078789328</v>
          </cell>
        </row>
        <row r="4">
          <cell r="B4">
            <v>38.915999999999997</v>
          </cell>
          <cell r="C4">
            <v>43.487535289712184</v>
          </cell>
          <cell r="D4">
            <v>44.297962600201117</v>
          </cell>
          <cell r="E4">
            <v>45.12349291483315</v>
          </cell>
          <cell r="F4">
            <v>45.964407690968983</v>
          </cell>
          <cell r="G4">
            <v>46.820993631171405</v>
          </cell>
          <cell r="H4">
            <v>47.693542780949883</v>
          </cell>
          <cell r="I4">
            <v>48.582352628327044</v>
          </cell>
          <cell r="J4">
            <v>49.487726205273702</v>
          </cell>
          <cell r="K4">
            <v>50.40997219101655</v>
          </cell>
          <cell r="L4">
            <v>51.349405017283971</v>
          </cell>
          <cell r="M4">
            <v>52.306344975508182</v>
          </cell>
          <cell r="N4">
            <v>53.281118326024171</v>
          </cell>
          <cell r="O4">
            <v>54.274057409307716</v>
          </cell>
          <cell r="P4">
            <v>55.285500759282968</v>
          </cell>
          <cell r="Q4">
            <v>56.315793218741419</v>
          </cell>
          <cell r="R4">
            <v>57.365286056914556</v>
          </cell>
          <cell r="S4">
            <v>58.434337089235669</v>
          </cell>
          <cell r="T4">
            <v>59.523310799334013</v>
          </cell>
          <cell r="U4">
            <v>60.632578463302252</v>
          </cell>
          <cell r="V4">
            <v>61.76251827627857</v>
          </cell>
          <cell r="W4">
            <v>62.913515481391187</v>
          </cell>
          <cell r="X4">
            <v>64.08596250110304</v>
          </cell>
          <cell r="Y4">
            <v>65.280259071003911</v>
          </cell>
          <cell r="Z4">
            <v>66.496812376094567</v>
          </cell>
          <cell r="AA4">
            <v>67.73603718962022</v>
          </cell>
          <cell r="AB4">
            <v>68.998356014476485</v>
          </cell>
        </row>
        <row r="5">
          <cell r="B5">
            <v>24.84</v>
          </cell>
          <cell r="C5">
            <v>30.244997675222667</v>
          </cell>
          <cell r="D5">
            <v>30.830261270865549</v>
          </cell>
          <cell r="E5">
            <v>31.426850160034519</v>
          </cell>
          <cell r="F5">
            <v>32.034983495731922</v>
          </cell>
          <cell r="G5">
            <v>32.654884671734408</v>
          </cell>
          <cell r="H5">
            <v>33.286781404658541</v>
          </cell>
          <cell r="I5">
            <v>33.930905817609982</v>
          </cell>
          <cell r="J5">
            <v>34.587494525450666</v>
          </cell>
          <cell r="K5">
            <v>35.25678872172125</v>
          </cell>
          <cell r="L5">
            <v>35.939034267237957</v>
          </cell>
          <cell r="M5">
            <v>36.634481780411306</v>
          </cell>
          <cell r="N5">
            <v>37.343386729307213</v>
          </cell>
          <cell r="O5">
            <v>38.066009525491836</v>
          </cell>
          <cell r="P5">
            <v>38.802615619692688</v>
          </cell>
          <cell r="Q5">
            <v>39.553475599309422</v>
          </cell>
          <cell r="R5">
            <v>40.318865287812059</v>
          </cell>
          <cell r="S5">
            <v>41.099065846065969</v>
          </cell>
          <cell r="T5">
            <v>41.894363875607723</v>
          </cell>
          <cell r="U5">
            <v>42.705051523936163</v>
          </cell>
          <cell r="V5">
            <v>43.531426591819127</v>
          </cell>
          <cell r="W5">
            <v>44.373792642700664</v>
          </cell>
          <cell r="X5">
            <v>45.232459114202356</v>
          </cell>
          <cell r="Y5">
            <v>46.107741431801514</v>
          </cell>
          <cell r="Z5">
            <v>46.999961124693982</v>
          </cell>
          <cell r="AA5">
            <v>47.909445943912488</v>
          </cell>
          <cell r="AB5">
            <v>48.836529982716911</v>
          </cell>
        </row>
        <row r="6">
          <cell r="B6">
            <v>157.536</v>
          </cell>
          <cell r="C6">
            <v>138.08695073510177</v>
          </cell>
          <cell r="D6">
            <v>138.71523204085315</v>
          </cell>
          <cell r="E6">
            <v>139.34637196138283</v>
          </cell>
          <cell r="F6">
            <v>139.98038350310526</v>
          </cell>
          <cell r="G6">
            <v>140.61727973159577</v>
          </cell>
          <cell r="H6">
            <v>141.257073771867</v>
          </cell>
          <cell r="I6">
            <v>141.89977880867809</v>
          </cell>
          <cell r="J6">
            <v>142.54540808676393</v>
          </cell>
          <cell r="K6">
            <v>143.19397491110067</v>
          </cell>
          <cell r="L6">
            <v>143.84549264722955</v>
          </cell>
          <cell r="M6">
            <v>144.49997472149698</v>
          </cell>
          <cell r="N6">
            <v>145.15743462133105</v>
          </cell>
          <cell r="O6">
            <v>145.81788589552889</v>
          </cell>
          <cell r="P6">
            <v>146.48134215452956</v>
          </cell>
          <cell r="Q6">
            <v>147.1478170707087</v>
          </cell>
          <cell r="R6">
            <v>147.81732437864048</v>
          </cell>
          <cell r="S6">
            <v>148.48987787538863</v>
          </cell>
          <cell r="T6">
            <v>149.16549142080476</v>
          </cell>
          <cell r="U6">
            <v>149.84417893779028</v>
          </cell>
          <cell r="V6">
            <v>150.52595441259473</v>
          </cell>
          <cell r="W6">
            <v>151.2108318951141</v>
          </cell>
          <cell r="X6">
            <v>151.89882549914182</v>
          </cell>
          <cell r="Y6">
            <v>152.58994940271805</v>
          </cell>
          <cell r="Z6">
            <v>153.28421784839884</v>
          </cell>
          <cell r="AA6">
            <v>153.98164514350356</v>
          </cell>
          <cell r="AB6">
            <v>154.68224566047138</v>
          </cell>
        </row>
        <row r="7">
          <cell r="B7">
            <v>65.52</v>
          </cell>
          <cell r="C7">
            <v>67.370352979913818</v>
          </cell>
          <cell r="D7">
            <v>71.869529961180888</v>
          </cell>
          <cell r="E7">
            <v>76.669174323326388</v>
          </cell>
          <cell r="F7">
            <v>81.789352102283601</v>
          </cell>
          <cell r="G7">
            <v>87.251469398908512</v>
          </cell>
          <cell r="H7">
            <v>93.078361872194819</v>
          </cell>
          <cell r="I7">
            <v>99.294390209083986</v>
          </cell>
          <cell r="J7">
            <v>105.9255419700205</v>
          </cell>
          <cell r="K7">
            <v>112.99954023602049</v>
          </cell>
          <cell r="L7">
            <v>120.54595951150213</v>
          </cell>
          <cell r="M7">
            <v>128.59634936741668</v>
          </cell>
          <cell r="N7">
            <v>137.18436634160935</v>
          </cell>
          <cell r="O7">
            <v>146.34591464784808</v>
          </cell>
          <cell r="P7">
            <v>156.1192962817895</v>
          </cell>
          <cell r="Q7">
            <v>166.54537115142875</v>
          </cell>
          <cell r="R7">
            <v>177.66772790150299</v>
          </cell>
          <cell r="S7">
            <v>189.53286614601825</v>
          </cell>
          <cell r="T7">
            <v>202.19039087075726</v>
          </cell>
          <cell r="U7">
            <v>215.69321981853318</v>
          </cell>
          <cell r="V7">
            <v>230.09780472418424</v>
          </cell>
          <cell r="W7">
            <v>245.46436732426173</v>
          </cell>
          <cell r="X7">
            <v>261.85715112807793</v>
          </cell>
          <cell r="Y7">
            <v>279.34469000273293</v>
          </cell>
          <cell r="Z7">
            <v>298.00009469497581</v>
          </cell>
          <cell r="AA7">
            <v>317.90135848777027</v>
          </cell>
          <cell r="AB7">
            <v>339.1316832694738</v>
          </cell>
        </row>
        <row r="8">
          <cell r="B8">
            <v>105.15600000000001</v>
          </cell>
          <cell r="C8">
            <v>121.95129128647926</v>
          </cell>
          <cell r="D8">
            <v>124.56433172475045</v>
          </cell>
          <cell r="E8">
            <v>127.23336156879213</v>
          </cell>
          <cell r="F8">
            <v>129.95958049906403</v>
          </cell>
          <cell r="G8">
            <v>132.74421390148655</v>
          </cell>
          <cell r="H8">
            <v>135.58851341821901</v>
          </cell>
          <cell r="I8">
            <v>138.49375751026128</v>
          </cell>
          <cell r="J8">
            <v>141.46125203208794</v>
          </cell>
          <cell r="K8">
            <v>144.49233081861803</v>
          </cell>
          <cell r="L8">
            <v>147.58835628473662</v>
          </cell>
          <cell r="M8">
            <v>150.75072003768855</v>
          </cell>
          <cell r="N8">
            <v>153.98084350256886</v>
          </cell>
          <cell r="O8">
            <v>157.28017856123734</v>
          </cell>
          <cell r="P8">
            <v>160.65020820490463</v>
          </cell>
          <cell r="Q8">
            <v>164.0924472007182</v>
          </cell>
          <cell r="R8">
            <v>167.60844277261458</v>
          </cell>
          <cell r="S8">
            <v>171.19977529677544</v>
          </cell>
          <cell r="T8">
            <v>174.86805901197204</v>
          </cell>
          <cell r="U8">
            <v>178.61494274514007</v>
          </cell>
          <cell r="V8">
            <v>182.44211065249874</v>
          </cell>
          <cell r="W8">
            <v>186.3512829765441</v>
          </cell>
          <cell r="X8">
            <v>190.34421681926324</v>
          </cell>
          <cell r="Y8">
            <v>194.42270693193859</v>
          </cell>
          <cell r="Z8">
            <v>198.58858652183153</v>
          </cell>
          <cell r="AA8">
            <v>202.8437280761882</v>
          </cell>
          <cell r="AB8">
            <v>207.19004420389138</v>
          </cell>
        </row>
        <row r="9">
          <cell r="B9">
            <v>199.04399999999998</v>
          </cell>
          <cell r="C9">
            <v>229.25607331854724</v>
          </cell>
          <cell r="D9">
            <v>232.3059246161647</v>
          </cell>
          <cell r="E9">
            <v>235.39634885391933</v>
          </cell>
          <cell r="F9">
            <v>238.5278857838457</v>
          </cell>
          <cell r="G9">
            <v>241.70108233845167</v>
          </cell>
          <cell r="H9">
            <v>244.91649272621362</v>
          </cell>
          <cell r="I9">
            <v>248.17467852839036</v>
          </cell>
          <cell r="J9">
            <v>251.47620879709939</v>
          </cell>
          <cell r="K9">
            <v>254.8216601546992</v>
          </cell>
          <cell r="L9">
            <v>258.21161689448491</v>
          </cell>
          <cell r="M9">
            <v>261.64667108279173</v>
          </cell>
          <cell r="N9">
            <v>265.12742266231726</v>
          </cell>
          <cell r="O9">
            <v>268.65447955698255</v>
          </cell>
          <cell r="P9">
            <v>272.22845777804832</v>
          </cell>
          <cell r="Q9">
            <v>275.84998153175184</v>
          </cell>
          <cell r="R9">
            <v>279.51968332828619</v>
          </cell>
          <cell r="S9">
            <v>283.23820409229302</v>
          </cell>
          <cell r="T9">
            <v>287.00619327478853</v>
          </cell>
          <cell r="U9">
            <v>290.82430896661754</v>
          </cell>
          <cell r="V9">
            <v>294.69321801335536</v>
          </cell>
          <cell r="W9">
            <v>298.61359613179593</v>
          </cell>
          <cell r="X9">
            <v>302.58612802797143</v>
          </cell>
          <cell r="Y9">
            <v>306.61150751672176</v>
          </cell>
          <cell r="Z9">
            <v>310.69043764288654</v>
          </cell>
          <cell r="AA9">
            <v>314.82363080408686</v>
          </cell>
          <cell r="AB9">
            <v>319.0118088751442</v>
          </cell>
        </row>
        <row r="10">
          <cell r="B10">
            <v>26.675999999999998</v>
          </cell>
          <cell r="C10">
            <v>11.814988958065829</v>
          </cell>
          <cell r="D10">
            <v>11.748651363979207</v>
          </cell>
          <cell r="E10">
            <v>11.682686235444635</v>
          </cell>
          <cell r="F10">
            <v>11.617091481181433</v>
          </cell>
          <cell r="G10">
            <v>11.551865021649746</v>
          </cell>
          <cell r="H10">
            <v>11.487004788984677</v>
          </cell>
          <cell r="I10">
            <v>11.422508726934211</v>
          </cell>
          <cell r="J10">
            <v>11.358374790790549</v>
          </cell>
          <cell r="K10">
            <v>11.294600947324852</v>
          </cell>
          <cell r="L10">
            <v>11.231185174726761</v>
          </cell>
          <cell r="M10">
            <v>11.168125462535954</v>
          </cell>
          <cell r="N10">
            <v>11.105419811581214</v>
          </cell>
          <cell r="O10">
            <v>11.043066233914487</v>
          </cell>
          <cell r="P10">
            <v>10.981062752751768</v>
          </cell>
          <cell r="Q10">
            <v>10.91940740240716</v>
          </cell>
          <cell r="R10">
            <v>10.858098228229892</v>
          </cell>
          <cell r="S10">
            <v>10.797133286546796</v>
          </cell>
          <cell r="T10">
            <v>10.736510644595683</v>
          </cell>
          <cell r="U10">
            <v>10.676228380466455</v>
          </cell>
          <cell r="V10">
            <v>10.616284583041988</v>
          </cell>
          <cell r="W10">
            <v>10.556677351932422</v>
          </cell>
          <cell r="X10">
            <v>10.497404797420131</v>
          </cell>
          <cell r="Y10">
            <v>10.438465040397659</v>
          </cell>
          <cell r="Z10">
            <v>10.379856212306777</v>
          </cell>
          <cell r="AA10">
            <v>10.321576455081868</v>
          </cell>
          <cell r="AB10">
            <v>10.263623921089447</v>
          </cell>
        </row>
        <row r="11">
          <cell r="B11">
            <v>149.04</v>
          </cell>
          <cell r="C11">
            <v>128.7235491969968</v>
          </cell>
          <cell r="D11">
            <v>131.34094612704757</v>
          </cell>
          <cell r="E11">
            <v>134.0115638293064</v>
          </cell>
          <cell r="F11">
            <v>136.7364844669537</v>
          </cell>
          <cell r="G11">
            <v>139.51681220731189</v>
          </cell>
          <cell r="H11">
            <v>142.35367366925766</v>
          </cell>
          <cell r="I11">
            <v>145.2482183797465</v>
          </cell>
          <cell r="J11">
            <v>148.20161923960768</v>
          </cell>
          <cell r="K11">
            <v>151.21507299881432</v>
          </cell>
          <cell r="L11">
            <v>154.28980074143419</v>
          </cell>
          <cell r="M11">
            <v>157.42704838041027</v>
          </cell>
          <cell r="N11">
            <v>160.62808716242398</v>
          </cell>
          <cell r="O11">
            <v>163.89421418301572</v>
          </cell>
          <cell r="P11">
            <v>167.22675291219093</v>
          </cell>
          <cell r="Q11">
            <v>170.62705373069002</v>
          </cell>
          <cell r="R11">
            <v>174.09649447719312</v>
          </cell>
          <cell r="S11">
            <v>177.63648100662067</v>
          </cell>
          <cell r="T11">
            <v>181.24844775980455</v>
          </cell>
          <cell r="U11">
            <v>184.93385834475703</v>
          </cell>
          <cell r="V11">
            <v>188.69420612970862</v>
          </cell>
          <cell r="W11">
            <v>192.53101484826402</v>
          </cell>
          <cell r="X11">
            <v>196.44583921681988</v>
          </cell>
          <cell r="Y11">
            <v>200.44026556456265</v>
          </cell>
          <cell r="Z11">
            <v>204.51591247625947</v>
          </cell>
          <cell r="AA11">
            <v>208.67443144812751</v>
          </cell>
          <cell r="AB11">
            <v>212.91750755704197</v>
          </cell>
        </row>
        <row r="12">
          <cell r="B12">
            <v>420.76799999999997</v>
          </cell>
          <cell r="C12">
            <v>322.31545266057589</v>
          </cell>
          <cell r="D12">
            <v>324.33549143085838</v>
          </cell>
          <cell r="E12">
            <v>326.36819033456413</v>
          </cell>
          <cell r="F12">
            <v>328.41362871618185</v>
          </cell>
          <cell r="G12">
            <v>330.47188641750108</v>
          </cell>
          <cell r="H12">
            <v>332.5430437807081</v>
          </cell>
          <cell r="I12">
            <v>334.62718165147089</v>
          </cell>
          <cell r="J12">
            <v>336.72438138219877</v>
          </cell>
          <cell r="K12">
            <v>338.83472483508376</v>
          </cell>
          <cell r="L12">
            <v>340.95829438546207</v>
          </cell>
          <cell r="M12">
            <v>343.09517292486271</v>
          </cell>
          <cell r="N12">
            <v>345.2454438643399</v>
          </cell>
          <cell r="O12">
            <v>347.40919113774726</v>
          </cell>
          <cell r="P12">
            <v>349.58649920491735</v>
          </cell>
          <cell r="Q12">
            <v>351.77745305503049</v>
          </cell>
          <cell r="R12">
            <v>353.98213820994715</v>
          </cell>
          <cell r="S12">
            <v>356.20064072748937</v>
          </cell>
          <cell r="T12">
            <v>358.43304720484593</v>
          </cell>
          <cell r="U12">
            <v>360.6794447818902</v>
          </cell>
          <cell r="V12">
            <v>362.9399211446871</v>
          </cell>
          <cell r="W12">
            <v>365.21456452880375</v>
          </cell>
          <cell r="X12">
            <v>367.50346372283821</v>
          </cell>
          <cell r="Y12">
            <v>369.80670807182469</v>
          </cell>
          <cell r="Z12">
            <v>372.12438748076966</v>
          </cell>
          <cell r="AA12">
            <v>374.45659241811518</v>
          </cell>
          <cell r="AB12">
            <v>376.80341391930415</v>
          </cell>
        </row>
        <row r="13">
          <cell r="B13">
            <v>368.09999999999997</v>
          </cell>
          <cell r="C13">
            <v>244.63432426661024</v>
          </cell>
          <cell r="D13">
            <v>246.4475978114715</v>
          </cell>
          <cell r="E13">
            <v>248.27431166548195</v>
          </cell>
          <cell r="F13">
            <v>250.11456545063265</v>
          </cell>
          <cell r="G13">
            <v>251.9684595273211</v>
          </cell>
          <cell r="H13">
            <v>253.83609499986051</v>
          </cell>
          <cell r="I13">
            <v>255.71757372190768</v>
          </cell>
          <cell r="J13">
            <v>257.61299830213829</v>
          </cell>
          <cell r="K13">
            <v>259.5224721097693</v>
          </cell>
          <cell r="L13">
            <v>261.44609928016143</v>
          </cell>
          <cell r="M13">
            <v>263.3839847206109</v>
          </cell>
          <cell r="N13">
            <v>265.33623411595909</v>
          </cell>
          <cell r="O13">
            <v>267.30295393442793</v>
          </cell>
          <cell r="P13">
            <v>269.28425143340428</v>
          </cell>
          <cell r="Q13">
            <v>271.28023466523882</v>
          </cell>
          <cell r="R13">
            <v>273.29101248325605</v>
          </cell>
          <cell r="S13">
            <v>275.31669454756775</v>
          </cell>
          <cell r="T13">
            <v>277.35739133113384</v>
          </cell>
          <cell r="U13">
            <v>279.41321412573598</v>
          </cell>
          <cell r="V13">
            <v>281.48427504808933</v>
          </cell>
          <cell r="W13">
            <v>283.5706870459544</v>
          </cell>
          <cell r="X13">
            <v>285.67256390421971</v>
          </cell>
          <cell r="Y13">
            <v>287.79002025125374</v>
          </cell>
          <cell r="Z13">
            <v>289.92317156498757</v>
          </cell>
          <cell r="AA13">
            <v>292.0721341793469</v>
          </cell>
          <cell r="AB13">
            <v>294.23702529053844</v>
          </cell>
        </row>
        <row r="14">
          <cell r="B14">
            <v>437.79599999999994</v>
          </cell>
          <cell r="C14">
            <v>433.49570490458643</v>
          </cell>
          <cell r="D14">
            <v>429.30441709943989</v>
          </cell>
          <cell r="E14">
            <v>425.15365309479239</v>
          </cell>
          <cell r="F14">
            <v>421.04302108306001</v>
          </cell>
          <cell r="G14">
            <v>416.97213304484467</v>
          </cell>
          <cell r="H14">
            <v>412.94060471240664</v>
          </cell>
          <cell r="I14">
            <v>408.94805553324841</v>
          </cell>
          <cell r="J14">
            <v>404.99410863434605</v>
          </cell>
          <cell r="K14">
            <v>401.07839078646066</v>
          </cell>
          <cell r="L14">
            <v>397.2005323689591</v>
          </cell>
          <cell r="M14">
            <v>393.36016733494034</v>
          </cell>
          <cell r="N14">
            <v>389.55693317660189</v>
          </cell>
          <cell r="O14">
            <v>385.79047089114465</v>
          </cell>
          <cell r="P14">
            <v>382.06042494675057</v>
          </cell>
          <cell r="Q14">
            <v>378.3664432491496</v>
          </cell>
          <cell r="R14">
            <v>374.70817710825941</v>
          </cell>
          <cell r="S14">
            <v>371.0852812054145</v>
          </cell>
          <cell r="T14">
            <v>367.49741356060986</v>
          </cell>
          <cell r="U14">
            <v>363.94423550036299</v>
          </cell>
          <cell r="V14">
            <v>360.42541162564157</v>
          </cell>
          <cell r="W14">
            <v>356.94060978026391</v>
          </cell>
          <cell r="X14">
            <v>353.48950101953233</v>
          </cell>
          <cell r="Y14">
            <v>350.07175957917934</v>
          </cell>
          <cell r="Z14">
            <v>346.68706284457585</v>
          </cell>
          <cell r="AA14">
            <v>343.3350913203758</v>
          </cell>
          <cell r="AB14">
            <v>340.01552860026277</v>
          </cell>
        </row>
        <row r="15">
          <cell r="B15">
            <v>671.76</v>
          </cell>
          <cell r="C15">
            <v>546.48758210546862</v>
          </cell>
          <cell r="D15">
            <v>542.1828532868094</v>
          </cell>
          <cell r="E15">
            <v>537.91203318041516</v>
          </cell>
          <cell r="F15">
            <v>533.67485468456289</v>
          </cell>
          <cell r="G15">
            <v>529.47105280144024</v>
          </cell>
          <cell r="H15">
            <v>525.3003646205907</v>
          </cell>
          <cell r="I15">
            <v>521.16252930267365</v>
          </cell>
          <cell r="J15">
            <v>517.05728806285333</v>
          </cell>
          <cell r="K15">
            <v>512.98438415485725</v>
          </cell>
          <cell r="L15">
            <v>508.94356285475806</v>
          </cell>
          <cell r="M15">
            <v>504.93457144517015</v>
          </cell>
          <cell r="N15">
            <v>500.95715919936629</v>
          </cell>
          <cell r="O15">
            <v>497.01107736558333</v>
          </cell>
          <cell r="P15">
            <v>493.09607915154629</v>
          </cell>
          <cell r="Q15">
            <v>489.21191970892687</v>
          </cell>
          <cell r="R15">
            <v>485.35835611815128</v>
          </cell>
          <cell r="S15">
            <v>481.5351473730916</v>
          </cell>
          <cell r="T15">
            <v>477.74205436607735</v>
          </cell>
          <cell r="U15">
            <v>473.97883987288515</v>
          </cell>
          <cell r="V15">
            <v>470.24526853794669</v>
          </cell>
          <cell r="W15">
            <v>466.54110685960768</v>
          </cell>
          <cell r="X15">
            <v>462.86612317551771</v>
          </cell>
          <cell r="Y15">
            <v>459.22008764812927</v>
          </cell>
          <cell r="Z15">
            <v>455.60277225040772</v>
          </cell>
          <cell r="AA15">
            <v>452.01395075143955</v>
          </cell>
          <cell r="AB15">
            <v>448.4533987023824</v>
          </cell>
        </row>
        <row r="16">
          <cell r="B16">
            <v>67.103999999999999</v>
          </cell>
          <cell r="C16">
            <v>98.195228845035942</v>
          </cell>
          <cell r="D16">
            <v>100.36908495738317</v>
          </cell>
          <cell r="E16">
            <v>102.59106612074265</v>
          </cell>
          <cell r="F16">
            <v>104.86223773246093</v>
          </cell>
          <cell r="G16">
            <v>107.18368877575813</v>
          </cell>
          <cell r="H16">
            <v>109.55653234188503</v>
          </cell>
          <cell r="I16">
            <v>111.98190616381453</v>
          </cell>
          <cell r="J16">
            <v>114.46097316177202</v>
          </cell>
          <cell r="K16">
            <v>116.99492200083205</v>
          </cell>
          <cell r="L16">
            <v>119.58496766085591</v>
          </cell>
          <cell r="M16">
            <v>122.23235201906027</v>
          </cell>
          <cell r="N16">
            <v>124.93834444546064</v>
          </cell>
          <cell r="O16">
            <v>127.7042424115225</v>
          </cell>
          <cell r="P16">
            <v>130.53137211226658</v>
          </cell>
          <cell r="Q16">
            <v>133.42108910215393</v>
          </cell>
          <cell r="R16">
            <v>136.37477894505537</v>
          </cell>
          <cell r="S16">
            <v>139.39385787859283</v>
          </cell>
          <cell r="T16">
            <v>142.47977349320354</v>
          </cell>
          <cell r="U16">
            <v>145.63400542623367</v>
          </cell>
          <cell r="V16">
            <v>148.85806607139239</v>
          </cell>
          <cell r="W16">
            <v>152.15350130391562</v>
          </cell>
          <cell r="X16">
            <v>155.52189122178788</v>
          </cell>
          <cell r="Y16">
            <v>158.96485090336319</v>
          </cell>
          <cell r="Z16">
            <v>162.4840311817652</v>
          </cell>
          <cell r="AA16">
            <v>166.08111943644144</v>
          </cell>
          <cell r="AB16">
            <v>169.75784040220515</v>
          </cell>
        </row>
        <row r="17">
          <cell r="B17">
            <v>73.548000000000002</v>
          </cell>
          <cell r="C17">
            <v>174.30203638236048</v>
          </cell>
          <cell r="D17">
            <v>170.83470954754557</v>
          </cell>
          <cell r="E17">
            <v>167.43635698077742</v>
          </cell>
          <cell r="F17">
            <v>164.10560660211104</v>
          </cell>
          <cell r="G17">
            <v>160.84111362586464</v>
          </cell>
          <cell r="H17">
            <v>157.64156001770425</v>
          </cell>
          <cell r="I17">
            <v>154.50565396246748</v>
          </cell>
          <cell r="J17">
            <v>151.43212934259554</v>
          </cell>
          <cell r="K17">
            <v>148.41974522694909</v>
          </cell>
          <cell r="L17">
            <v>145.46728536977844</v>
          </cell>
          <cell r="M17">
            <v>142.57355771966468</v>
          </cell>
          <cell r="N17">
            <v>139.7373939382378</v>
          </cell>
          <cell r="O17">
            <v>136.95764892845273</v>
          </cell>
          <cell r="P17">
            <v>134.23320037226131</v>
          </cell>
          <cell r="Q17">
            <v>131.56294827748297</v>
          </cell>
          <cell r="R17">
            <v>128.94581453367846</v>
          </cell>
          <cell r="S17">
            <v>126.38074247686563</v>
          </cell>
          <cell r="T17">
            <v>123.86669646289465</v>
          </cell>
          <cell r="U17">
            <v>121.40266144930774</v>
          </cell>
          <cell r="V17">
            <v>118.98764258551091</v>
          </cell>
          <cell r="W17">
            <v>116.62066481111833</v>
          </cell>
          <cell r="X17">
            <v>114.3007724622621</v>
          </cell>
          <cell r="Y17">
            <v>112.02702888574186</v>
          </cell>
          <cell r="Z17">
            <v>109.79851606086413</v>
          </cell>
          <cell r="AA17">
            <v>107.61433422878508</v>
          </cell>
          <cell r="AB17">
            <v>105.47360152923102</v>
          </cell>
        </row>
        <row r="18">
          <cell r="B18">
            <v>389.12400000000002</v>
          </cell>
          <cell r="C18">
            <v>342.18153668783975</v>
          </cell>
          <cell r="D18">
            <v>342.12073978455737</v>
          </cell>
          <cell r="E18">
            <v>342.0599536835216</v>
          </cell>
          <cell r="F18">
            <v>341.99917838326655</v>
          </cell>
          <cell r="G18">
            <v>341.93841388053261</v>
          </cell>
          <cell r="H18">
            <v>341.87766017415561</v>
          </cell>
          <cell r="I18">
            <v>341.81691726250574</v>
          </cell>
          <cell r="J18">
            <v>341.75618514302187</v>
          </cell>
          <cell r="K18">
            <v>341.695463814307</v>
          </cell>
          <cell r="L18">
            <v>341.63475327403285</v>
          </cell>
          <cell r="M18">
            <v>341.57405352033675</v>
          </cell>
          <cell r="N18">
            <v>341.51336455158889</v>
          </cell>
          <cell r="O18">
            <v>341.45268636592664</v>
          </cell>
          <cell r="P18">
            <v>341.39201896125451</v>
          </cell>
          <cell r="Q18">
            <v>341.33136233524419</v>
          </cell>
          <cell r="R18">
            <v>341.27071648626588</v>
          </cell>
          <cell r="S18">
            <v>341.21008141292259</v>
          </cell>
          <cell r="T18">
            <v>341.14945711288601</v>
          </cell>
          <cell r="U18">
            <v>341.0888435842935</v>
          </cell>
          <cell r="V18">
            <v>341.02824082458392</v>
          </cell>
          <cell r="W18">
            <v>340.96764883259311</v>
          </cell>
          <cell r="X18">
            <v>340.90706760669127</v>
          </cell>
          <cell r="Y18">
            <v>340.84649714455009</v>
          </cell>
          <cell r="Z18">
            <v>340.78593744384125</v>
          </cell>
          <cell r="AA18">
            <v>340.72538850340061</v>
          </cell>
          <cell r="AB18">
            <v>340.6648503204342</v>
          </cell>
        </row>
        <row r="19">
          <cell r="B19">
            <v>715.60799999999995</v>
          </cell>
          <cell r="C19">
            <v>711.01496033966055</v>
          </cell>
          <cell r="D19">
            <v>690.76300277620976</v>
          </cell>
          <cell r="E19">
            <v>671.08788509381338</v>
          </cell>
          <cell r="F19">
            <v>651.97317706604372</v>
          </cell>
          <cell r="G19">
            <v>633.40291645135949</v>
          </cell>
          <cell r="H19">
            <v>615.36159566338029</v>
          </cell>
          <cell r="I19">
            <v>597.83414882090801</v>
          </cell>
          <cell r="J19">
            <v>580.80593916675571</v>
          </cell>
          <cell r="K19">
            <v>564.26274684491364</v>
          </cell>
          <cell r="L19">
            <v>548.19075702590999</v>
          </cell>
          <cell r="M19">
            <v>532.57654837034715</v>
          </cell>
          <cell r="N19">
            <v>517.40708182110393</v>
          </cell>
          <cell r="O19">
            <v>502.66968971466849</v>
          </cell>
          <cell r="P19">
            <v>488.35206520269639</v>
          </cell>
          <cell r="Q19">
            <v>474.44225197487685</v>
          </cell>
          <cell r="R19">
            <v>460.92863427446537</v>
          </cell>
          <cell r="S19">
            <v>447.79992719824986</v>
          </cell>
          <cell r="T19">
            <v>435.04516727280134</v>
          </cell>
          <cell r="U19">
            <v>422.65370329912366</v>
          </cell>
          <cell r="V19">
            <v>410.61518745810463</v>
          </cell>
          <cell r="W19">
            <v>398.91956666928854</v>
          </cell>
          <cell r="X19">
            <v>387.5570741957672</v>
          </cell>
          <cell r="Y19">
            <v>376.51822148825704</v>
          </cell>
          <cell r="Z19">
            <v>365.79379026137394</v>
          </cell>
          <cell r="AA19">
            <v>355.3748247957119</v>
          </cell>
          <cell r="AB19">
            <v>345.2526244591063</v>
          </cell>
        </row>
        <row r="20">
          <cell r="B20">
            <v>538.74</v>
          </cell>
          <cell r="C20">
            <v>636.21248509570955</v>
          </cell>
          <cell r="D20">
            <v>636.16323099285364</v>
          </cell>
          <cell r="E20">
            <v>636.1139807049185</v>
          </cell>
          <cell r="F20">
            <v>636.06473423074931</v>
          </cell>
          <cell r="G20">
            <v>636.01549156755209</v>
          </cell>
          <cell r="H20">
            <v>635.96625271718949</v>
          </cell>
          <cell r="I20">
            <v>635.91701767966151</v>
          </cell>
          <cell r="J20">
            <v>635.86778645124286</v>
          </cell>
          <cell r="K20">
            <v>635.81855903659016</v>
          </cell>
          <cell r="L20">
            <v>635.76933543197811</v>
          </cell>
          <cell r="M20">
            <v>635.72011564020067</v>
          </cell>
          <cell r="N20">
            <v>635.67089965380728</v>
          </cell>
          <cell r="O20">
            <v>635.6216874839738</v>
          </cell>
          <cell r="P20">
            <v>635.57247912045568</v>
          </cell>
          <cell r="Q20">
            <v>635.52327456604689</v>
          </cell>
          <cell r="R20">
            <v>635.47407382167876</v>
          </cell>
          <cell r="S20">
            <v>635.42487688641995</v>
          </cell>
          <cell r="T20">
            <v>635.37568376213312</v>
          </cell>
          <cell r="U20">
            <v>635.32649444323033</v>
          </cell>
          <cell r="V20">
            <v>635.27730893157423</v>
          </cell>
          <cell r="W20">
            <v>635.2281272308901</v>
          </cell>
          <cell r="X20">
            <v>635.17894933652133</v>
          </cell>
          <cell r="Y20">
            <v>635.12977524939924</v>
          </cell>
          <cell r="Z20">
            <v>635.08060496859252</v>
          </cell>
          <cell r="AA20">
            <v>635.03143849596381</v>
          </cell>
          <cell r="AB20">
            <v>634.98227582778782</v>
          </cell>
        </row>
        <row r="21">
          <cell r="B21">
            <v>667.87199999999996</v>
          </cell>
          <cell r="C21">
            <v>744.88698874902127</v>
          </cell>
          <cell r="D21">
            <v>727.10430400948826</v>
          </cell>
          <cell r="E21">
            <v>709.74614524681601</v>
          </cell>
          <cell r="F21">
            <v>692.80237775369096</v>
          </cell>
          <cell r="G21">
            <v>676.26310876862408</v>
          </cell>
          <cell r="H21">
            <v>660.11868170003072</v>
          </cell>
          <cell r="I21">
            <v>644.35967048806197</v>
          </cell>
          <cell r="J21">
            <v>628.97687410119033</v>
          </cell>
          <cell r="K21">
            <v>613.9613111640756</v>
          </cell>
          <cell r="L21">
            <v>599.3042147137312</v>
          </cell>
          <cell r="M21">
            <v>584.99702708085169</v>
          </cell>
          <cell r="N21">
            <v>571.03139489332898</v>
          </cell>
          <cell r="O21">
            <v>557.39916419909059</v>
          </cell>
          <cell r="P21">
            <v>544.09237570533878</v>
          </cell>
          <cell r="Q21">
            <v>531.10326013144731</v>
          </cell>
          <cell r="R21">
            <v>518.42423367279844</v>
          </cell>
          <cell r="S21">
            <v>506.04789357291156</v>
          </cell>
          <cell r="T21">
            <v>493.96701380130617</v>
          </cell>
          <cell r="U21">
            <v>482.17454083449411</v>
          </cell>
          <cell r="V21">
            <v>470.66358953772215</v>
          </cell>
          <cell r="W21">
            <v>459.42743914505627</v>
          </cell>
          <cell r="X21">
            <v>448.45952933537046</v>
          </cell>
          <cell r="Y21">
            <v>437.75345640207524</v>
          </cell>
          <cell r="Z21">
            <v>427.30296951425044</v>
          </cell>
          <cell r="AA21">
            <v>417.10196706701754</v>
          </cell>
          <cell r="AB21">
            <v>407.14449311912904</v>
          </cell>
        </row>
        <row r="22">
          <cell r="B22">
            <v>121.5</v>
          </cell>
          <cell r="C22">
            <v>112.75387716645446</v>
          </cell>
          <cell r="D22">
            <v>115.89638758235196</v>
          </cell>
          <cell r="E22">
            <v>119.12648143184924</v>
          </cell>
          <cell r="F22">
            <v>122.44659971173769</v>
          </cell>
          <cell r="G22">
            <v>125.85925145068722</v>
          </cell>
          <cell r="H22">
            <v>129.36701560532401</v>
          </cell>
          <cell r="I22">
            <v>132.97254300916757</v>
          </cell>
          <cell r="J22">
            <v>136.67855837587376</v>
          </cell>
          <cell r="K22">
            <v>140.48786235831631</v>
          </cell>
          <cell r="L22">
            <v>144.40333366504819</v>
          </cell>
          <cell r="M22">
            <v>148.42793123576303</v>
          </cell>
          <cell r="N22">
            <v>152.56469647736776</v>
          </cell>
          <cell r="O22">
            <v>156.81675556240043</v>
          </cell>
          <cell r="P22">
            <v>161.18732179148537</v>
          </cell>
          <cell r="Q22">
            <v>165.67969802163861</v>
          </cell>
          <cell r="R22">
            <v>170.29727916225966</v>
          </cell>
          <cell r="S22">
            <v>175.04355474067052</v>
          </cell>
          <cell r="T22">
            <v>179.9221115391756</v>
          </cell>
          <cell r="U22">
            <v>184.93663630560422</v>
          </cell>
          <cell r="V22">
            <v>190.09091853940663</v>
          </cell>
          <cell r="W22">
            <v>195.3888533553918</v>
          </cell>
          <cell r="X22">
            <v>200.83444442729069</v>
          </cell>
          <cell r="Y22">
            <v>206.43180701333858</v>
          </cell>
          <cell r="Z22">
            <v>212.18517106621675</v>
          </cell>
          <cell r="AA22">
            <v>218.09888442961756</v>
          </cell>
          <cell r="AB22">
            <v>224.17741612395002</v>
          </cell>
        </row>
        <row r="23">
          <cell r="B23">
            <v>225.21600000000001</v>
          </cell>
          <cell r="C23">
            <v>187.37043049173406</v>
          </cell>
          <cell r="D23">
            <v>187.06689556615311</v>
          </cell>
          <cell r="E23">
            <v>186.7638523587957</v>
          </cell>
          <cell r="F23">
            <v>186.46130007303145</v>
          </cell>
          <cell r="G23">
            <v>186.1592379136855</v>
          </cell>
          <cell r="H23">
            <v>185.85766508664528</v>
          </cell>
          <cell r="I23">
            <v>185.55658079926798</v>
          </cell>
          <cell r="J23">
            <v>185.25598426013312</v>
          </cell>
          <cell r="K23">
            <v>184.95587467911537</v>
          </cell>
          <cell r="L23">
            <v>184.65625126729719</v>
          </cell>
          <cell r="M23">
            <v>184.3571132371726</v>
          </cell>
          <cell r="N23">
            <v>184.05845980235608</v>
          </cell>
          <cell r="O23">
            <v>183.76029017790279</v>
          </cell>
          <cell r="P23">
            <v>183.46260357998835</v>
          </cell>
          <cell r="Q23">
            <v>183.16539922617085</v>
          </cell>
          <cell r="R23">
            <v>182.86867633515794</v>
          </cell>
          <cell r="S23">
            <v>182.5724341270834</v>
          </cell>
          <cell r="T23">
            <v>182.27667182317236</v>
          </cell>
          <cell r="U23">
            <v>181.98138864606153</v>
          </cell>
          <cell r="V23">
            <v>181.68658381952264</v>
          </cell>
          <cell r="W23">
            <v>181.3922565686662</v>
          </cell>
          <cell r="X23">
            <v>181.09840611988329</v>
          </cell>
          <cell r="Y23">
            <v>180.8050317006273</v>
          </cell>
          <cell r="Z23">
            <v>180.51213253992319</v>
          </cell>
          <cell r="AA23">
            <v>180.21970786769816</v>
          </cell>
          <cell r="AB23">
            <v>179.92775691542192</v>
          </cell>
        </row>
        <row r="24">
          <cell r="B24">
            <v>943.70399999999995</v>
          </cell>
          <cell r="C24">
            <v>901.89481275141384</v>
          </cell>
          <cell r="D24">
            <v>896.07757552099065</v>
          </cell>
          <cell r="E24">
            <v>890.29785957190325</v>
          </cell>
          <cell r="F24">
            <v>884.5554228911933</v>
          </cell>
          <cell r="G24">
            <v>878.85002502700081</v>
          </cell>
          <cell r="H24">
            <v>873.18142707826337</v>
          </cell>
          <cell r="I24">
            <v>867.54939168487908</v>
          </cell>
          <cell r="J24">
            <v>861.95368301778217</v>
          </cell>
          <cell r="K24">
            <v>856.39406676887302</v>
          </cell>
          <cell r="L24">
            <v>850.87031014154491</v>
          </cell>
          <cell r="M24">
            <v>845.3821818404831</v>
          </cell>
          <cell r="N24">
            <v>839.92945206246804</v>
          </cell>
          <cell r="O24">
            <v>834.51189248636365</v>
          </cell>
          <cell r="P24">
            <v>829.1292762637313</v>
          </cell>
          <cell r="Q24">
            <v>823.78137800940021</v>
          </cell>
          <cell r="R24">
            <v>818.46797379183408</v>
          </cell>
          <cell r="S24">
            <v>813.18884112387605</v>
          </cell>
          <cell r="T24">
            <v>807.94375895347912</v>
          </cell>
          <cell r="U24">
            <v>802.73250765427656</v>
          </cell>
          <cell r="V24">
            <v>797.55486901664699</v>
          </cell>
          <cell r="W24">
            <v>792.41062623825565</v>
          </cell>
          <cell r="X24">
            <v>787.29956391529413</v>
          </cell>
          <cell r="Y24">
            <v>782.22146803321084</v>
          </cell>
          <cell r="Z24">
            <v>777.17612595790706</v>
          </cell>
          <cell r="AA24">
            <v>772.16332642674388</v>
          </cell>
          <cell r="AB24">
            <v>767.18285953976738</v>
          </cell>
        </row>
        <row r="25">
          <cell r="B25">
            <v>434.23200000000003</v>
          </cell>
          <cell r="C25">
            <v>395.4683473495042</v>
          </cell>
          <cell r="D25">
            <v>385.827855540565</v>
          </cell>
          <cell r="E25">
            <v>376.42237389853653</v>
          </cell>
          <cell r="F25">
            <v>367.24617348555148</v>
          </cell>
          <cell r="G25">
            <v>358.29366502038283</v>
          </cell>
          <cell r="H25">
            <v>349.55939547397793</v>
          </cell>
          <cell r="I25">
            <v>341.0380447479547</v>
          </cell>
          <cell r="J25">
            <v>332.72442243415026</v>
          </cell>
          <cell r="K25">
            <v>324.6134646530536</v>
          </cell>
          <cell r="L25">
            <v>316.70023096941804</v>
          </cell>
          <cell r="M25">
            <v>308.97990138295609</v>
          </cell>
          <cell r="N25">
            <v>301.44777339250504</v>
          </cell>
          <cell r="O25">
            <v>294.09925913165534</v>
          </cell>
          <cell r="P25">
            <v>286.92988257427169</v>
          </cell>
          <cell r="Q25">
            <v>279.93527680812986</v>
          </cell>
          <cell r="R25">
            <v>273.11118137498488</v>
          </cell>
          <cell r="S25">
            <v>266.45343967549888</v>
          </cell>
          <cell r="T25">
            <v>259.95799643744795</v>
          </cell>
          <cell r="U25">
            <v>253.62089524560542</v>
          </cell>
          <cell r="V25">
            <v>247.43827613189387</v>
          </cell>
          <cell r="W25">
            <v>241.40637322422663</v>
          </cell>
          <cell r="X25">
            <v>235.52151245270943</v>
          </cell>
          <cell r="Y25">
            <v>229.78010931173412</v>
          </cell>
          <cell r="Z25">
            <v>224.17866667662929</v>
          </cell>
          <cell r="AA25">
            <v>218.71377267356002</v>
          </cell>
          <cell r="AB25">
            <v>213.38209860130337</v>
          </cell>
        </row>
        <row r="26">
          <cell r="B26">
            <v>898.8119999999999</v>
          </cell>
          <cell r="C26">
            <v>860.82691055456053</v>
          </cell>
          <cell r="D26">
            <v>834.00733799816953</v>
          </cell>
          <cell r="E26">
            <v>808.02334511904701</v>
          </cell>
          <cell r="F26">
            <v>782.84889893715081</v>
          </cell>
          <cell r="G26">
            <v>758.45877754537287</v>
          </cell>
          <cell r="H26">
            <v>734.82854484004565</v>
          </cell>
          <cell r="I26">
            <v>711.93452603881087</v>
          </cell>
          <cell r="J26">
            <v>689.7537839611723</v>
          </cell>
          <cell r="K26">
            <v>668.26409604809305</v>
          </cell>
          <cell r="L26">
            <v>647.44393209754344</v>
          </cell>
          <cell r="M26">
            <v>627.27243269366954</v>
          </cell>
          <cell r="N26">
            <v>607.72938830811472</v>
          </cell>
          <cell r="O26">
            <v>588.79521905231741</v>
          </cell>
          <cell r="P26">
            <v>570.45095506077632</v>
          </cell>
          <cell r="Q26">
            <v>552.67821748539791</v>
          </cell>
          <cell r="R26">
            <v>535.4592000819539</v>
          </cell>
          <cell r="S26">
            <v>518.77665137035183</v>
          </cell>
          <cell r="T26">
            <v>502.61385735055592</v>
          </cell>
          <cell r="U26">
            <v>486.95462475711975</v>
          </cell>
          <cell r="V26">
            <v>471.78326483537785</v>
          </cell>
          <cell r="W26">
            <v>457.084577623109</v>
          </cell>
          <cell r="X26">
            <v>442.84383672192598</v>
          </cell>
          <cell r="Y26">
            <v>429.04677454311786</v>
          </cell>
          <cell r="Z26">
            <v>415.67956801313994</v>
          </cell>
          <cell r="AA26">
            <v>402.7288247245051</v>
          </cell>
          <cell r="AB26">
            <v>390.18156951812307</v>
          </cell>
        </row>
        <row r="27">
          <cell r="B27">
            <v>1637.4239999999998</v>
          </cell>
          <cell r="C27">
            <v>1637.6050249065149</v>
          </cell>
          <cell r="D27">
            <v>1630.4064219890279</v>
          </cell>
          <cell r="E27">
            <v>1623.2394627726171</v>
          </cell>
          <cell r="F27">
            <v>1616.1040081575629</v>
          </cell>
          <cell r="G27">
            <v>1608.999919655791</v>
          </cell>
          <cell r="H27">
            <v>1601.9270593873225</v>
          </cell>
          <cell r="I27">
            <v>1594.8852900791098</v>
          </cell>
          <cell r="J27">
            <v>1587.8744750611368</v>
          </cell>
          <cell r="K27">
            <v>1580.8944782640319</v>
          </cell>
          <cell r="L27">
            <v>1573.9451642167405</v>
          </cell>
          <cell r="M27">
            <v>1567.0263980436721</v>
          </cell>
          <cell r="N27">
            <v>1560.1380454621394</v>
          </cell>
          <cell r="O27">
            <v>1553.2799727797974</v>
          </cell>
          <cell r="P27">
            <v>1546.4520468919072</v>
          </cell>
          <cell r="Q27">
            <v>1539.6541352788336</v>
          </cell>
          <cell r="R27">
            <v>1532.8861060033669</v>
          </cell>
          <cell r="S27">
            <v>1526.1478277085116</v>
          </cell>
          <cell r="T27">
            <v>1519.4391696145176</v>
          </cell>
          <cell r="U27">
            <v>1512.7600015165517</v>
          </cell>
          <cell r="V27">
            <v>1506.1101937822532</v>
          </cell>
          <cell r="W27">
            <v>1499.4896173489396</v>
          </cell>
          <cell r="X27">
            <v>1492.8981437212205</v>
          </cell>
          <cell r="Y27">
            <v>1486.3356449687853</v>
          </cell>
          <cell r="Z27">
            <v>1479.8019937234931</v>
          </cell>
          <cell r="AA27">
            <v>1473.2970631771605</v>
          </cell>
          <cell r="AB27">
            <v>1466.820727079059</v>
          </cell>
        </row>
        <row r="28">
          <cell r="B28">
            <v>83.483999999999995</v>
          </cell>
          <cell r="C28">
            <v>108.0054710132594</v>
          </cell>
          <cell r="D28">
            <v>113.11919955620806</v>
          </cell>
          <cell r="E28">
            <v>118.47504749704922</v>
          </cell>
          <cell r="F28">
            <v>124.08447844836155</v>
          </cell>
          <cell r="G28">
            <v>129.95949878969532</v>
          </cell>
          <cell r="H28">
            <v>136.11268336593321</v>
          </cell>
          <cell r="I28">
            <v>142.55720240238225</v>
          </cell>
          <cell r="J28">
            <v>149.30684969421645</v>
          </cell>
          <cell r="K28">
            <v>156.37607213059891</v>
          </cell>
          <cell r="L28">
            <v>163.78000061668672</v>
          </cell>
          <cell r="M28">
            <v>171.53448245969184</v>
          </cell>
          <cell r="N28">
            <v>179.65611528833188</v>
          </cell>
          <cell r="O28">
            <v>188.16228257824878</v>
          </cell>
          <cell r="P28">
            <v>197.0711908594667</v>
          </cell>
          <cell r="Q28">
            <v>206.40190868548143</v>
          </cell>
          <cell r="R28">
            <v>216.17440744746091</v>
          </cell>
          <cell r="S28">
            <v>226.40960412081586</v>
          </cell>
          <cell r="T28">
            <v>237.12940603573861</v>
          </cell>
          <cell r="U28">
            <v>248.35675776747212</v>
          </cell>
          <cell r="V28">
            <v>260.11569024667551</v>
          </cell>
          <cell r="W28">
            <v>272.43137219504479</v>
          </cell>
          <cell r="X28">
            <v>285.3301639962242</v>
          </cell>
          <cell r="Y28">
            <v>298.8396741173583</v>
          </cell>
          <cell r="Z28">
            <v>312.98881820203133</v>
          </cell>
          <cell r="AA28">
            <v>327.80788096105061</v>
          </cell>
          <cell r="AB28">
            <v>343.32858099362784</v>
          </cell>
        </row>
        <row r="29">
          <cell r="B29">
            <v>80.423999999999992</v>
          </cell>
          <cell r="C29">
            <v>68.372850003930566</v>
          </cell>
          <cell r="D29">
            <v>69.472153622249607</v>
          </cell>
          <cell r="E29">
            <v>70.589131923502464</v>
          </cell>
          <cell r="F29">
            <v>71.724069082521964</v>
          </cell>
          <cell r="G29">
            <v>72.877253843114886</v>
          </cell>
          <cell r="H29">
            <v>74.048979591540046</v>
          </cell>
          <cell r="I29">
            <v>75.239544431137801</v>
          </cell>
          <cell r="J29">
            <v>76.449251258174627</v>
          </cell>
          <cell r="K29">
            <v>77.678407838907333</v>
          </cell>
          <cell r="L29">
            <v>78.927326887881463</v>
          </cell>
          <cell r="M29">
            <v>80.196326147484797</v>
          </cell>
          <cell r="N29">
            <v>81.485728468795969</v>
          </cell>
          <cell r="O29">
            <v>82.795861893714573</v>
          </cell>
          <cell r="P29">
            <v>84.127059738418211</v>
          </cell>
          <cell r="Q29">
            <v>85.479660678171058</v>
          </cell>
          <cell r="R29">
            <v>86.854008833480293</v>
          </cell>
          <cell r="S29">
            <v>88.250453857646789</v>
          </cell>
          <cell r="T29">
            <v>89.669351025723699</v>
          </cell>
          <cell r="U29">
            <v>91.11106132490022</v>
          </cell>
          <cell r="V29">
            <v>92.575951546348733</v>
          </cell>
          <cell r="W29">
            <v>94.064394378528959</v>
          </cell>
          <cell r="X29">
            <v>95.576768502019149</v>
          </cell>
          <cell r="Y29">
            <v>97.113458685847945</v>
          </cell>
          <cell r="Z29">
            <v>98.674855885388752</v>
          </cell>
          <cell r="AA29">
            <v>100.26135734182299</v>
          </cell>
          <cell r="AB29">
            <v>101.87336668320495</v>
          </cell>
        </row>
        <row r="30">
          <cell r="B30">
            <v>241.95599999999999</v>
          </cell>
          <cell r="C30">
            <v>210.17846879021468</v>
          </cell>
          <cell r="D30">
            <v>215.76498053496653</v>
          </cell>
          <cell r="E30">
            <v>221.49998091251655</v>
          </cell>
          <cell r="F30">
            <v>227.38741672814649</v>
          </cell>
          <cell r="G30">
            <v>233.43133969262999</v>
          </cell>
          <cell r="H30">
            <v>239.63590921058312</v>
          </cell>
          <cell r="I30">
            <v>246.00539524297528</v>
          </cell>
          <cell r="J30">
            <v>252.5441812456902</v>
          </cell>
          <cell r="K30">
            <v>259.25676718619434</v>
          </cell>
          <cell r="L30">
            <v>266.14777264041004</v>
          </cell>
          <cell r="M30">
            <v>273.22193997188333</v>
          </cell>
          <cell r="N30">
            <v>280.48413759546929</v>
          </cell>
          <cell r="O30">
            <v>287.93936332773774</v>
          </cell>
          <cell r="P30">
            <v>295.59274782647299</v>
          </cell>
          <cell r="Q30">
            <v>303.44955812155604</v>
          </cell>
          <cell r="R30">
            <v>311.51520123973023</v>
          </cell>
          <cell r="S30">
            <v>319.79522792567695</v>
          </cell>
          <cell r="T30">
            <v>328.29533646203527</v>
          </cell>
          <cell r="U30">
            <v>337.02137659092659</v>
          </cell>
          <cell r="V30">
            <v>345.97935353972935</v>
          </cell>
          <cell r="W30">
            <v>355.1754321538574</v>
          </cell>
          <cell r="X30">
            <v>364.61594113936735</v>
          </cell>
          <cell r="Y30">
            <v>374.3073774183722</v>
          </cell>
          <cell r="Z30">
            <v>384.25641060017551</v>
          </cell>
          <cell r="AA30">
            <v>394.46988757129475</v>
          </cell>
          <cell r="AB30">
            <v>404.95483720744232</v>
          </cell>
        </row>
        <row r="31">
          <cell r="B31">
            <v>3.3119999999999998</v>
          </cell>
          <cell r="C31">
            <v>3.8131291899326931</v>
          </cell>
          <cell r="D31">
            <v>3.7629472387683904</v>
          </cell>
          <cell r="E31">
            <v>3.7134256974924256</v>
          </cell>
          <cell r="F31">
            <v>3.6645558749079328</v>
          </cell>
          <cell r="G31">
            <v>3.6163291941966804</v>
          </cell>
          <cell r="H31">
            <v>3.5687371914141863</v>
          </cell>
          <cell r="I31">
            <v>3.5217715140039445</v>
          </cell>
          <cell r="J31">
            <v>3.4754239193318313</v>
          </cell>
          <cell r="K31">
            <v>3.4296862732390423</v>
          </cell>
          <cell r="L31">
            <v>3.3845505486149818</v>
          </cell>
          <cell r="M31">
            <v>3.3400088239883985</v>
          </cell>
          <cell r="N31">
            <v>3.2960532821367394</v>
          </cell>
          <cell r="O31">
            <v>3.2526762087147176</v>
          </cell>
          <cell r="P31">
            <v>3.2098699909003017</v>
          </cell>
          <cell r="Q31">
            <v>3.167627116058128</v>
          </cell>
          <cell r="R31">
            <v>3.1259401704218703</v>
          </cell>
          <cell r="S31">
            <v>3.0848018377923552</v>
          </cell>
          <cell r="T31">
            <v>3.0442048982540371</v>
          </cell>
          <cell r="U31">
            <v>3.0041422269074189</v>
          </cell>
          <cell r="V31">
            <v>2.9646067926191222</v>
          </cell>
          <cell r="W31">
            <v>2.9255916567875602</v>
          </cell>
          <cell r="X31">
            <v>2.8870899721251533</v>
          </cell>
          <cell r="Y31">
            <v>2.8490949814570001</v>
          </cell>
          <cell r="Z31">
            <v>2.811600016534328</v>
          </cell>
          <cell r="AA31">
            <v>2.7745984968649111</v>
          </cell>
          <cell r="AB31">
            <v>2.7380839285576428</v>
          </cell>
        </row>
        <row r="32">
          <cell r="B32">
            <v>357.19200000000001</v>
          </cell>
          <cell r="C32">
            <v>351.76492443360894</v>
          </cell>
          <cell r="D32">
            <v>348.51676290835167</v>
          </cell>
          <cell r="E32">
            <v>345.29859457618295</v>
          </cell>
          <cell r="F32">
            <v>342.11014248298306</v>
          </cell>
          <cell r="G32">
            <v>338.95113223203953</v>
          </cell>
          <cell r="H32">
            <v>335.82129196036112</v>
          </cell>
          <cell r="I32">
            <v>332.72035231532936</v>
          </cell>
          <cell r="J32">
            <v>329.64804643152456</v>
          </cell>
          <cell r="K32">
            <v>326.60410990767559</v>
          </cell>
          <cell r="L32">
            <v>323.58828078400984</v>
          </cell>
          <cell r="M32">
            <v>320.60029951966862</v>
          </cell>
          <cell r="N32">
            <v>317.63990897031908</v>
          </cell>
          <cell r="O32">
            <v>314.70685436613712</v>
          </cell>
          <cell r="P32">
            <v>311.80088328977581</v>
          </cell>
          <cell r="Q32">
            <v>308.92174565468304</v>
          </cell>
          <cell r="R32">
            <v>306.06919368362287</v>
          </cell>
          <cell r="S32">
            <v>303.24298188723333</v>
          </cell>
          <cell r="T32">
            <v>300.44286704305705</v>
          </cell>
          <cell r="U32">
            <v>297.66860817448105</v>
          </cell>
          <cell r="V32">
            <v>294.91996653005845</v>
          </cell>
          <cell r="W32">
            <v>292.19670556294659</v>
          </cell>
          <cell r="X32">
            <v>289.49859091054168</v>
          </cell>
          <cell r="Y32">
            <v>286.82539037435708</v>
          </cell>
          <cell r="Z32">
            <v>284.1768738999599</v>
          </cell>
          <cell r="AA32">
            <v>281.55281355723127</v>
          </cell>
          <cell r="AB32">
            <v>278.95298352076497</v>
          </cell>
        </row>
      </sheetData>
      <sheetData sheetId="3">
        <row r="2">
          <cell r="B2">
            <v>41.71</v>
          </cell>
          <cell r="C2">
            <v>37.383658669970863</v>
          </cell>
          <cell r="D2">
            <v>37.066654023391493</v>
          </cell>
          <cell r="E2">
            <v>36.752337501774491</v>
          </cell>
          <cell r="F2">
            <v>36.440686310445926</v>
          </cell>
          <cell r="G2">
            <v>36.131677848036816</v>
          </cell>
          <cell r="H2">
            <v>35.825289704820534</v>
          </cell>
          <cell r="I2">
            <v>35.521499661110283</v>
          </cell>
          <cell r="J2">
            <v>35.220285685630188</v>
          </cell>
          <cell r="K2">
            <v>34.921625933925952</v>
          </cell>
          <cell r="L2">
            <v>34.625498746781886</v>
          </cell>
          <cell r="M2">
            <v>34.331882648642932</v>
          </cell>
          <cell r="N2">
            <v>34.040756346066701</v>
          </cell>
          <cell r="O2">
            <v>33.752098726169606</v>
          </cell>
          <cell r="P2">
            <v>33.465888855102094</v>
          </cell>
          <cell r="Q2">
            <v>33.182105976530238</v>
          </cell>
          <cell r="R2">
            <v>32.900729510125984</v>
          </cell>
          <cell r="S2">
            <v>32.621739050081487</v>
          </cell>
          <cell r="T2">
            <v>32.345114363620269</v>
          </cell>
          <cell r="U2">
            <v>32.070835389540207</v>
          </cell>
          <cell r="V2">
            <v>31.798882236751069</v>
          </cell>
          <cell r="W2">
            <v>31.529235182832508</v>
          </cell>
          <cell r="X2">
            <v>31.261874672609792</v>
          </cell>
          <cell r="Y2">
            <v>30.996781316728175</v>
          </cell>
          <cell r="Z2">
            <v>30.733935890251814</v>
          </cell>
          <cell r="AA2">
            <v>30.473319331266794</v>
          </cell>
          <cell r="AB2">
            <v>30.21491273950096</v>
          </cell>
        </row>
        <row r="3">
          <cell r="B3">
            <v>25.5</v>
          </cell>
          <cell r="C3">
            <v>20.773465352646099</v>
          </cell>
          <cell r="D3">
            <v>20.991073694212673</v>
          </cell>
          <cell r="E3">
            <v>21.210961549067861</v>
          </cell>
          <cell r="F3">
            <v>21.43315279580338</v>
          </cell>
          <cell r="G3">
            <v>21.657671563147233</v>
          </cell>
          <cell r="H3">
            <v>21.884542232583044</v>
          </cell>
          <cell r="I3">
            <v>22.113789440996698</v>
          </cell>
          <cell r="J3">
            <v>22.345438083354566</v>
          </cell>
          <cell r="K3">
            <v>22.579513315404256</v>
          </cell>
          <cell r="L3">
            <v>22.816040556408097</v>
          </cell>
          <cell r="M3">
            <v>23.055045491901637</v>
          </cell>
          <cell r="N3">
            <v>23.2965540764867</v>
          </cell>
          <cell r="O3">
            <v>23.540592536643999</v>
          </cell>
          <cell r="P3">
            <v>23.78718737358804</v>
          </cell>
          <cell r="Q3">
            <v>24.036365366139307</v>
          </cell>
          <cell r="R3">
            <v>24.28815357363419</v>
          </cell>
          <cell r="S3">
            <v>24.542579338866744</v>
          </cell>
          <cell r="T3">
            <v>24.79967029105228</v>
          </cell>
          <cell r="U3">
            <v>25.059454348830513</v>
          </cell>
          <cell r="V3">
            <v>25.321959723299187</v>
          </cell>
          <cell r="W3">
            <v>25.587214921074974</v>
          </cell>
          <cell r="X3">
            <v>25.855248747389851</v>
          </cell>
          <cell r="Y3">
            <v>26.126090309218853</v>
          </cell>
          <cell r="Z3">
            <v>26.399769018441475</v>
          </cell>
          <cell r="AA3">
            <v>26.676314595038093</v>
          </cell>
          <cell r="AB3">
            <v>26.955757070310483</v>
          </cell>
        </row>
        <row r="4">
          <cell r="B4">
            <v>224.88</v>
          </cell>
          <cell r="C4">
            <v>211.45405068029606</v>
          </cell>
          <cell r="D4">
            <v>209.61804493501768</v>
          </cell>
          <cell r="E4">
            <v>207.79798079542161</v>
          </cell>
          <cell r="F4">
            <v>205.993719844304</v>
          </cell>
          <cell r="G4">
            <v>204.20512486629741</v>
          </cell>
          <cell r="H4">
            <v>202.43205983744701</v>
          </cell>
          <cell r="I4">
            <v>200.67438991486415</v>
          </cell>
          <cell r="J4">
            <v>198.93198142644542</v>
          </cell>
          <cell r="K4">
            <v>197.20470186077728</v>
          </cell>
          <cell r="L4">
            <v>195.49241985696426</v>
          </cell>
          <cell r="M4">
            <v>193.79500519471549</v>
          </cell>
          <cell r="N4">
            <v>192.1123287844166</v>
          </cell>
          <cell r="O4">
            <v>190.44426265726361</v>
          </cell>
          <cell r="P4">
            <v>188.7906799556331</v>
          </cell>
          <cell r="Q4">
            <v>187.15145492335068</v>
          </cell>
          <cell r="R4">
            <v>185.52646289614131</v>
          </cell>
          <cell r="S4">
            <v>183.91558029217049</v>
          </cell>
          <cell r="T4">
            <v>182.31868460265832</v>
          </cell>
          <cell r="U4">
            <v>180.73565438249352</v>
          </cell>
          <cell r="V4">
            <v>179.16636924108388</v>
          </cell>
          <cell r="W4">
            <v>177.61070983314494</v>
          </cell>
          <cell r="X4">
            <v>176.06855784964137</v>
          </cell>
          <cell r="Y4">
            <v>174.53979600878301</v>
          </cell>
          <cell r="Z4">
            <v>173.02430804711184</v>
          </cell>
          <cell r="AA4">
            <v>171.52197871066528</v>
          </cell>
          <cell r="AB4">
            <v>170.03269374619776</v>
          </cell>
        </row>
        <row r="5">
          <cell r="B5">
            <v>56.79</v>
          </cell>
          <cell r="C5">
            <v>55.385436356936189</v>
          </cell>
          <cell r="D5">
            <v>55.877776296291813</v>
          </cell>
          <cell r="E5">
            <v>56.374492812447897</v>
          </cell>
          <cell r="F5">
            <v>56.875624810280897</v>
          </cell>
          <cell r="G5">
            <v>57.381211540507138</v>
          </cell>
          <cell r="H5">
            <v>57.891292602755129</v>
          </cell>
          <cell r="I5">
            <v>58.405907948665117</v>
          </cell>
          <cell r="J5">
            <v>58.925097885025025</v>
          </cell>
          <cell r="K5">
            <v>59.448903076920942</v>
          </cell>
          <cell r="L5">
            <v>59.977364550925813</v>
          </cell>
          <cell r="M5">
            <v>60.510523698312682</v>
          </cell>
          <cell r="N5">
            <v>61.048422278291582</v>
          </cell>
          <cell r="O5">
            <v>61.591102421290088</v>
          </cell>
          <cell r="P5">
            <v>62.138606632242954</v>
          </cell>
          <cell r="Q5">
            <v>62.69097779392996</v>
          </cell>
          <cell r="R5">
            <v>63.248259170321944</v>
          </cell>
          <cell r="S5">
            <v>63.810494409989587</v>
          </cell>
          <cell r="T5">
            <v>64.377727549502197</v>
          </cell>
          <cell r="U5">
            <v>64.950003016888331</v>
          </cell>
          <cell r="V5">
            <v>65.527365635110982</v>
          </cell>
          <cell r="W5">
            <v>66.109860625579131</v>
          </cell>
          <cell r="X5">
            <v>66.69753361169478</v>
          </cell>
          <cell r="Y5">
            <v>67.290430622415442</v>
          </cell>
          <cell r="Z5">
            <v>67.888598095870293</v>
          </cell>
          <cell r="AA5">
            <v>68.492082882990871</v>
          </cell>
          <cell r="AB5">
            <v>69.100932251181803</v>
          </cell>
        </row>
        <row r="6">
          <cell r="B6">
            <v>166.58</v>
          </cell>
          <cell r="C6">
            <v>171.58016752867289</v>
          </cell>
          <cell r="D6">
            <v>172.46535411772493</v>
          </cell>
          <cell r="E6">
            <v>173.35510740763857</v>
          </cell>
          <cell r="F6">
            <v>174.24945095813746</v>
          </cell>
          <cell r="G6">
            <v>175.14840845049184</v>
          </cell>
          <cell r="H6">
            <v>176.05200368814258</v>
          </cell>
          <cell r="I6">
            <v>176.96026059736323</v>
          </cell>
          <cell r="J6">
            <v>177.87320322780579</v>
          </cell>
          <cell r="K6">
            <v>178.79085575326462</v>
          </cell>
          <cell r="L6">
            <v>179.71324247219309</v>
          </cell>
          <cell r="M6">
            <v>180.64038780841656</v>
          </cell>
          <cell r="N6">
            <v>181.57231631176546</v>
          </cell>
          <cell r="O6">
            <v>182.50905265874462</v>
          </cell>
          <cell r="P6">
            <v>183.45062165311538</v>
          </cell>
          <cell r="Q6">
            <v>184.39704822665954</v>
          </cell>
          <cell r="R6">
            <v>185.34835743974691</v>
          </cell>
          <cell r="S6">
            <v>186.30457448204106</v>
          </cell>
          <cell r="T6">
            <v>187.26572467314691</v>
          </cell>
          <cell r="U6">
            <v>188.23183346333826</v>
          </cell>
          <cell r="V6">
            <v>189.20292643413995</v>
          </cell>
          <cell r="W6">
            <v>190.17902929906995</v>
          </cell>
          <cell r="X6">
            <v>191.16016790430876</v>
          </cell>
          <cell r="Y6">
            <v>192.14636822937609</v>
          </cell>
          <cell r="Z6">
            <v>193.13765638780751</v>
          </cell>
          <cell r="AA6">
            <v>194.13405862786749</v>
          </cell>
          <cell r="AB6">
            <v>195.13560133326246</v>
          </cell>
        </row>
        <row r="7">
          <cell r="B7">
            <v>144.79</v>
          </cell>
          <cell r="C7">
            <v>128.44101116060935</v>
          </cell>
          <cell r="D7">
            <v>129.9038223351472</v>
          </cell>
          <cell r="E7">
            <v>131.38329342627549</v>
          </cell>
          <cell r="F7">
            <v>132.87961417332554</v>
          </cell>
          <cell r="G7">
            <v>134.39297647657258</v>
          </cell>
          <cell r="H7">
            <v>135.92357442183311</v>
          </cell>
          <cell r="I7">
            <v>137.47160430536496</v>
          </cell>
          <cell r="J7">
            <v>139.03726465903856</v>
          </cell>
          <cell r="K7">
            <v>140.62075627579543</v>
          </cell>
          <cell r="L7">
            <v>142.22228223540696</v>
          </cell>
          <cell r="M7">
            <v>143.8420479305114</v>
          </cell>
          <cell r="N7">
            <v>145.48026109296188</v>
          </cell>
          <cell r="O7">
            <v>147.13713182045467</v>
          </cell>
          <cell r="P7">
            <v>148.81287260349563</v>
          </cell>
          <cell r="Q7">
            <v>150.50769835262872</v>
          </cell>
          <cell r="R7">
            <v>152.22182642601365</v>
          </cell>
          <cell r="S7">
            <v>153.9554766573001</v>
          </cell>
          <cell r="T7">
            <v>155.70887138380203</v>
          </cell>
          <cell r="U7">
            <v>157.48223547504676</v>
          </cell>
          <cell r="V7">
            <v>159.27579636157861</v>
          </cell>
          <cell r="W7">
            <v>161.08978406415554</v>
          </cell>
          <cell r="X7">
            <v>162.92443122321674</v>
          </cell>
          <cell r="Y7">
            <v>164.77997312876323</v>
          </cell>
          <cell r="Z7">
            <v>166.65664775048208</v>
          </cell>
          <cell r="AA7">
            <v>168.55469576830728</v>
          </cell>
          <cell r="AB7">
            <v>170.47436060326072</v>
          </cell>
        </row>
        <row r="8">
          <cell r="B8">
            <v>105.62</v>
          </cell>
          <cell r="C8">
            <v>103.60898595516562</v>
          </cell>
          <cell r="D8">
            <v>104.34034518234876</v>
          </cell>
          <cell r="E8">
            <v>105.07686695710618</v>
          </cell>
          <cell r="F8">
            <v>105.81858772103442</v>
          </cell>
          <cell r="G8">
            <v>106.5655441729632</v>
          </cell>
          <cell r="H8">
            <v>107.31777327078271</v>
          </cell>
          <cell r="I8">
            <v>108.07531223324258</v>
          </cell>
          <cell r="J8">
            <v>108.83819854183639</v>
          </cell>
          <cell r="K8">
            <v>109.60646994262061</v>
          </cell>
          <cell r="L8">
            <v>110.38016444809546</v>
          </cell>
          <cell r="M8">
            <v>111.15932033909121</v>
          </cell>
          <cell r="N8">
            <v>111.94397616665265</v>
          </cell>
          <cell r="O8">
            <v>112.73417075394718</v>
          </cell>
          <cell r="P8">
            <v>113.52994319819663</v>
          </cell>
          <cell r="Q8">
            <v>114.33133287259989</v>
          </cell>
          <cell r="R8">
            <v>115.13837942827377</v>
          </cell>
          <cell r="S8">
            <v>115.95112279625027</v>
          </cell>
          <cell r="T8">
            <v>116.76960318941201</v>
          </cell>
          <cell r="U8">
            <v>117.59386110448759</v>
          </cell>
          <cell r="V8">
            <v>118.42393732409255</v>
          </cell>
          <cell r="W8">
            <v>119.25987291870479</v>
          </cell>
          <cell r="X8">
            <v>120.10170924870908</v>
          </cell>
          <cell r="Y8">
            <v>120.9494879664453</v>
          </cell>
          <cell r="Z8">
            <v>121.80325101828566</v>
          </cell>
          <cell r="AA8">
            <v>122.66304064668657</v>
          </cell>
          <cell r="AB8">
            <v>123.5288993922768</v>
          </cell>
        </row>
        <row r="9">
          <cell r="B9">
            <v>303.55</v>
          </cell>
          <cell r="C9">
            <v>259.25311959736536</v>
          </cell>
          <cell r="D9">
            <v>264.1124833271133</v>
          </cell>
          <cell r="E9">
            <v>269.06292953214142</v>
          </cell>
          <cell r="F9">
            <v>274.10616543541255</v>
          </cell>
          <cell r="G9">
            <v>279.24393025955578</v>
          </cell>
          <cell r="H9">
            <v>284.47799582668449</v>
          </cell>
          <cell r="I9">
            <v>289.81016716941485</v>
          </cell>
          <cell r="J9">
            <v>295.24228315337132</v>
          </cell>
          <cell r="K9">
            <v>300.77621711131542</v>
          </cell>
          <cell r="L9">
            <v>306.41387748921625</v>
          </cell>
          <cell r="M9">
            <v>312.15720850438447</v>
          </cell>
          <cell r="N9">
            <v>318.0081908159591</v>
          </cell>
          <cell r="O9">
            <v>323.96884220797801</v>
          </cell>
          <cell r="P9">
            <v>330.04121828521966</v>
          </cell>
          <cell r="Q9">
            <v>336.22741318211411</v>
          </cell>
          <cell r="R9">
            <v>342.52956028491826</v>
          </cell>
          <cell r="S9">
            <v>348.94983296746068</v>
          </cell>
          <cell r="T9">
            <v>355.49044534063796</v>
          </cell>
          <cell r="U9">
            <v>362.15365301598285</v>
          </cell>
          <cell r="V9">
            <v>368.94175388356962</v>
          </cell>
          <cell r="W9">
            <v>375.85708890439491</v>
          </cell>
          <cell r="X9">
            <v>382.90204291777991</v>
          </cell>
          <cell r="Y9">
            <v>390.0790454637463</v>
          </cell>
          <cell r="Z9">
            <v>397.3905716209083</v>
          </cell>
          <cell r="AA9">
            <v>404.83914285999344</v>
          </cell>
          <cell r="AB9">
            <v>412.42732791347589</v>
          </cell>
        </row>
        <row r="10">
          <cell r="B10">
            <v>111.19</v>
          </cell>
          <cell r="C10">
            <v>105.74489122026677</v>
          </cell>
          <cell r="D10">
            <v>107.62381753035152</v>
          </cell>
          <cell r="E10">
            <v>109.53612951078048</v>
          </cell>
          <cell r="F10">
            <v>111.48242037426917</v>
          </cell>
          <cell r="G10">
            <v>113.46329387402875</v>
          </cell>
          <cell r="H10">
            <v>115.479364491046</v>
          </cell>
          <cell r="I10">
            <v>117.53125762470245</v>
          </cell>
          <cell r="J10">
            <v>119.61960978677962</v>
          </cell>
          <cell r="K10">
            <v>121.74506879890669</v>
          </cell>
          <cell r="L10">
            <v>123.90829399351969</v>
          </cell>
          <cell r="M10">
            <v>126.109956418396</v>
          </cell>
          <cell r="N10">
            <v>128.3507390448076</v>
          </cell>
          <cell r="O10">
            <v>130.63133697939429</v>
          </cell>
          <cell r="P10">
            <v>132.95245767978849</v>
          </cell>
          <cell r="Q10">
            <v>135.3148211740654</v>
          </cell>
          <cell r="R10">
            <v>137.71916028411124</v>
          </cell>
          <cell r="S10">
            <v>140.1662208529433</v>
          </cell>
          <cell r="T10">
            <v>142.65676197608173</v>
          </cell>
          <cell r="U10">
            <v>145.19155623701772</v>
          </cell>
          <cell r="V10">
            <v>147.77138994688175</v>
          </cell>
          <cell r="W10">
            <v>150.39706338835822</v>
          </cell>
          <cell r="X10">
            <v>153.06939106394748</v>
          </cell>
          <cell r="Y10">
            <v>155.78920194861166</v>
          </cell>
          <cell r="Z10">
            <v>158.55733974695613</v>
          </cell>
          <cell r="AA10">
            <v>161.3746631549202</v>
          </cell>
          <cell r="AB10">
            <v>164.2420461261845</v>
          </cell>
        </row>
        <row r="11">
          <cell r="B11">
            <v>437.29</v>
          </cell>
          <cell r="C11">
            <v>450.66648267252179</v>
          </cell>
          <cell r="D11">
            <v>460.90421400051491</v>
          </cell>
          <cell r="E11">
            <v>471.37451452718597</v>
          </cell>
          <cell r="F11">
            <v>482.08266749648101</v>
          </cell>
          <cell r="G11">
            <v>493.03407617113407</v>
          </cell>
          <cell r="H11">
            <v>504.23426655904768</v>
          </cell>
          <cell r="I11">
            <v>515.68889020176721</v>
          </cell>
          <cell r="J11">
            <v>527.40372702612876</v>
          </cell>
          <cell r="K11">
            <v>539.38468826082317</v>
          </cell>
          <cell r="L11">
            <v>551.63781941914931</v>
          </cell>
          <cell r="M11">
            <v>564.16930334954304</v>
          </cell>
          <cell r="N11">
            <v>576.98546335536594</v>
          </cell>
          <cell r="O11">
            <v>590.09276638567462</v>
          </cell>
          <cell r="P11">
            <v>603.49782629832771</v>
          </cell>
          <cell r="Q11">
            <v>617.20740719733658</v>
          </cell>
          <cell r="R11">
            <v>631.22842684597708</v>
          </cell>
          <cell r="S11">
            <v>645.56796015744112</v>
          </cell>
          <cell r="T11">
            <v>660.23324276479616</v>
          </cell>
          <cell r="U11">
            <v>675.23167467202438</v>
          </cell>
          <cell r="V11">
            <v>690.57082398805505</v>
          </cell>
          <cell r="W11">
            <v>706.25843074553632</v>
          </cell>
          <cell r="X11">
            <v>722.30241080641645</v>
          </cell>
          <cell r="Y11">
            <v>738.71085985624086</v>
          </cell>
          <cell r="Z11">
            <v>755.49205748922395</v>
          </cell>
          <cell r="AA11">
            <v>772.65447138594027</v>
          </cell>
          <cell r="AB11">
            <v>790.20676158625429</v>
          </cell>
        </row>
        <row r="12">
          <cell r="B12">
            <v>204.09</v>
          </cell>
          <cell r="C12">
            <v>206.71823465436697</v>
          </cell>
          <cell r="D12">
            <v>206.68026597239077</v>
          </cell>
          <cell r="E12">
            <v>206.64230426354334</v>
          </cell>
          <cell r="F12">
            <v>206.60434952774085</v>
          </cell>
          <cell r="G12">
            <v>206.56640176288784</v>
          </cell>
          <cell r="H12">
            <v>206.5284609682858</v>
          </cell>
          <cell r="I12">
            <v>206.49052714230493</v>
          </cell>
          <cell r="J12">
            <v>206.4526002840139</v>
          </cell>
          <cell r="K12">
            <v>206.41468039155006</v>
          </cell>
          <cell r="L12">
            <v>206.37676746398211</v>
          </cell>
          <cell r="M12">
            <v>206.33886150014587</v>
          </cell>
          <cell r="N12">
            <v>206.3009624988772</v>
          </cell>
          <cell r="O12">
            <v>206.26307045831345</v>
          </cell>
          <cell r="P12">
            <v>206.2251853775233</v>
          </cell>
          <cell r="Q12">
            <v>206.1873072553426</v>
          </cell>
          <cell r="R12">
            <v>206.1494360906072</v>
          </cell>
          <cell r="S12">
            <v>206.11157188122161</v>
          </cell>
          <cell r="T12">
            <v>206.07371462695301</v>
          </cell>
          <cell r="U12">
            <v>206.03586432547309</v>
          </cell>
          <cell r="V12">
            <v>205.99802097701468</v>
          </cell>
          <cell r="W12">
            <v>205.96018457878381</v>
          </cell>
          <cell r="X12">
            <v>205.92235513031483</v>
          </cell>
          <cell r="Y12">
            <v>205.88453262974508</v>
          </cell>
          <cell r="Z12">
            <v>205.84671707660891</v>
          </cell>
          <cell r="AA12">
            <v>205.80890846904367</v>
          </cell>
          <cell r="AB12">
            <v>205.77110680588521</v>
          </cell>
        </row>
        <row r="13">
          <cell r="B13">
            <v>194.06</v>
          </cell>
          <cell r="C13">
            <v>169.46008930794636</v>
          </cell>
          <cell r="D13">
            <v>178.65913703331489</v>
          </cell>
          <cell r="E13">
            <v>188.35755000391237</v>
          </cell>
          <cell r="F13">
            <v>198.58243598736635</v>
          </cell>
          <cell r="G13">
            <v>209.36237428155755</v>
          </cell>
          <cell r="H13">
            <v>220.72749559583281</v>
          </cell>
          <cell r="I13">
            <v>232.70956626851694</v>
          </cell>
          <cell r="J13">
            <v>245.34207705613881</v>
          </cell>
          <cell r="K13">
            <v>258.66033674252049</v>
          </cell>
          <cell r="L13">
            <v>272.70157082938931</v>
          </cell>
          <cell r="M13">
            <v>287.50502558435437</v>
          </cell>
          <cell r="N13">
            <v>303.11207773707702</v>
          </cell>
          <cell r="O13">
            <v>319.56635013021878</v>
          </cell>
          <cell r="P13">
            <v>336.91383364846479</v>
          </cell>
          <cell r="Q13">
            <v>355.20301576636757</v>
          </cell>
          <cell r="R13">
            <v>374.48501607437129</v>
          </cell>
          <cell r="S13">
            <v>394.81372916175314</v>
          </cell>
          <cell r="T13">
            <v>416.24597525593708</v>
          </cell>
          <cell r="U13">
            <v>438.84165903911889</v>
          </cell>
          <cell r="V13">
            <v>462.66393708622309</v>
          </cell>
          <cell r="W13">
            <v>487.77939439209513</v>
          </cell>
          <cell r="X13">
            <v>514.25823048140592</v>
          </cell>
          <cell r="Y13">
            <v>542.17445562139073</v>
          </cell>
          <cell r="Z13">
            <v>571.60609768593349</v>
          </cell>
          <cell r="AA13">
            <v>602.63542024913295</v>
          </cell>
          <cell r="AB13">
            <v>635.34915251794519</v>
          </cell>
        </row>
        <row r="14">
          <cell r="B14">
            <v>179.9</v>
          </cell>
          <cell r="C14">
            <v>175.53621221260218</v>
          </cell>
          <cell r="D14">
            <v>178.01568306612353</v>
          </cell>
          <cell r="E14">
            <v>180.53017675416777</v>
          </cell>
          <cell r="F14">
            <v>183.08018797863588</v>
          </cell>
          <cell r="G14">
            <v>185.66621842914901</v>
          </cell>
          <cell r="H14">
            <v>188.28877688176726</v>
          </cell>
          <cell r="I14">
            <v>190.94837929905952</v>
          </cell>
          <cell r="J14">
            <v>193.64554893164313</v>
          </cell>
          <cell r="K14">
            <v>196.38081642111683</v>
          </cell>
          <cell r="L14">
            <v>199.15471990444166</v>
          </cell>
          <cell r="M14">
            <v>201.9678051198498</v>
          </cell>
          <cell r="N14">
            <v>204.82062551417948</v>
          </cell>
          <cell r="O14">
            <v>207.71374235179064</v>
          </cell>
          <cell r="P14">
            <v>210.64772482494845</v>
          </cell>
          <cell r="Q14">
            <v>213.62315016585308</v>
          </cell>
          <cell r="R14">
            <v>216.64060376016823</v>
          </cell>
          <cell r="S14">
            <v>219.70067926220509</v>
          </cell>
          <cell r="T14">
            <v>222.80397871171772</v>
          </cell>
          <cell r="U14">
            <v>225.95111265235028</v>
          </cell>
          <cell r="V14">
            <v>229.14270025173937</v>
          </cell>
          <cell r="W14">
            <v>232.37936942335728</v>
          </cell>
          <cell r="X14">
            <v>235.66175695002312</v>
          </cell>
          <cell r="Y14">
            <v>238.99050860918942</v>
          </cell>
          <cell r="Z14">
            <v>242.36627930000395</v>
          </cell>
          <cell r="AA14">
            <v>245.78973317214695</v>
          </cell>
          <cell r="AB14">
            <v>249.26154375648912</v>
          </cell>
        </row>
        <row r="15">
          <cell r="B15">
            <v>217.08</v>
          </cell>
          <cell r="C15">
            <v>193.03602283681894</v>
          </cell>
          <cell r="D15">
            <v>196.99518236195945</v>
          </cell>
          <cell r="E15">
            <v>201.03554405815703</v>
          </cell>
          <cell r="F15">
            <v>205.15877337801612</v>
          </cell>
          <cell r="G15">
            <v>209.36656993251199</v>
          </cell>
          <cell r="H15">
            <v>213.66066819155094</v>
          </cell>
          <cell r="I15">
            <v>218.04283819892589</v>
          </cell>
          <cell r="J15">
            <v>222.51488630196036</v>
          </cell>
          <cell r="K15">
            <v>227.07865589605899</v>
          </cell>
          <cell r="L15">
            <v>231.73602818458858</v>
          </cell>
          <cell r="M15">
            <v>236.48892295428959</v>
          </cell>
          <cell r="N15">
            <v>241.33929936666209</v>
          </cell>
          <cell r="O15">
            <v>246.28915676548786</v>
          </cell>
          <cell r="P15">
            <v>251.34053550101089</v>
          </cell>
          <cell r="Q15">
            <v>256.49551777094894</v>
          </cell>
          <cell r="R15">
            <v>261.75622847880368</v>
          </cell>
          <cell r="S15">
            <v>267.1248361097405</v>
          </cell>
          <cell r="T15">
            <v>272.60355362445262</v>
          </cell>
          <cell r="U15">
            <v>278.19463937134606</v>
          </cell>
          <cell r="V15">
            <v>283.90039801745115</v>
          </cell>
          <cell r="W15">
            <v>289.72318149840248</v>
          </cell>
          <cell r="X15">
            <v>295.66538998792021</v>
          </cell>
          <cell r="Y15">
            <v>301.72947288718024</v>
          </cell>
          <cell r="Z15">
            <v>307.91792983445339</v>
          </cell>
          <cell r="AA15">
            <v>314.23331173546103</v>
          </cell>
          <cell r="AB15">
            <v>320.678221814891</v>
          </cell>
        </row>
        <row r="16">
          <cell r="B16">
            <v>255.5</v>
          </cell>
          <cell r="C16">
            <v>240.942272460612</v>
          </cell>
          <cell r="D16">
            <v>238.30818580716732</v>
          </cell>
          <cell r="E16">
            <v>235.70289614491048</v>
          </cell>
          <cell r="F16">
            <v>233.12608865251241</v>
          </cell>
          <cell r="G16">
            <v>230.57745195036841</v>
          </cell>
          <cell r="H16">
            <v>228.05667806306155</v>
          </cell>
          <cell r="I16">
            <v>225.56346238205879</v>
          </cell>
          <cell r="J16">
            <v>223.09750362896375</v>
          </cell>
          <cell r="K16">
            <v>220.65850381907148</v>
          </cell>
          <cell r="L16">
            <v>218.24616822539247</v>
          </cell>
          <cell r="M16">
            <v>215.86020534301133</v>
          </cell>
          <cell r="N16">
            <v>213.50032685387123</v>
          </cell>
          <cell r="O16">
            <v>211.16624759194383</v>
          </cell>
          <cell r="P16">
            <v>208.85768550875582</v>
          </cell>
          <cell r="Q16">
            <v>206.57436163930834</v>
          </cell>
          <cell r="R16">
            <v>204.31600006837834</v>
          </cell>
          <cell r="S16">
            <v>202.08232789715839</v>
          </cell>
          <cell r="T16">
            <v>199.87307521030016</v>
          </cell>
          <cell r="U16">
            <v>197.68797504328904</v>
          </cell>
          <cell r="V16">
            <v>195.52676335017168</v>
          </cell>
          <cell r="W16">
            <v>193.38917897166903</v>
          </cell>
          <cell r="X16">
            <v>191.27496360361692</v>
          </cell>
          <cell r="Y16">
            <v>189.18386176573404</v>
          </cell>
          <cell r="Z16">
            <v>187.11562077076087</v>
          </cell>
          <cell r="AA16">
            <v>185.06999069394442</v>
          </cell>
          <cell r="AB16">
            <v>183.04672434278473</v>
          </cell>
        </row>
        <row r="17">
          <cell r="B17">
            <v>228.55</v>
          </cell>
          <cell r="C17">
            <v>204.52113481508349</v>
          </cell>
          <cell r="D17">
            <v>206.3640548296753</v>
          </cell>
          <cell r="E17">
            <v>208.22358121692741</v>
          </cell>
          <cell r="F17">
            <v>210.09986361522897</v>
          </cell>
          <cell r="G17">
            <v>211.99305301137792</v>
          </cell>
          <cell r="H17">
            <v>213.90330175267445</v>
          </cell>
          <cell r="I17">
            <v>215.83076355922458</v>
          </cell>
          <cell r="J17">
            <v>217.7755935362693</v>
          </cell>
          <cell r="K17">
            <v>219.73794818671013</v>
          </cell>
          <cell r="L17">
            <v>221.71798542367105</v>
          </cell>
          <cell r="M17">
            <v>223.71586458321326</v>
          </cell>
          <cell r="N17">
            <v>225.73174643715902</v>
          </cell>
          <cell r="O17">
            <v>227.76579320604287</v>
          </cell>
          <cell r="P17">
            <v>229.81816857212834</v>
          </cell>
          <cell r="Q17">
            <v>231.88903769263197</v>
          </cell>
          <cell r="R17">
            <v>233.97856721296921</v>
          </cell>
          <cell r="S17">
            <v>236.08692528017491</v>
          </cell>
          <cell r="T17">
            <v>238.21428155646936</v>
          </cell>
          <cell r="U17">
            <v>240.36080723284613</v>
          </cell>
          <cell r="V17">
            <v>242.52667504291094</v>
          </cell>
          <cell r="W17">
            <v>244.71205927673509</v>
          </cell>
          <cell r="X17">
            <v>246.91713579492352</v>
          </cell>
          <cell r="Y17">
            <v>249.14208204271927</v>
          </cell>
          <cell r="Z17">
            <v>251.38707706432979</v>
          </cell>
          <cell r="AA17">
            <v>253.65230151730066</v>
          </cell>
          <cell r="AB17">
            <v>255.93793768706746</v>
          </cell>
        </row>
        <row r="18">
          <cell r="B18">
            <v>263.77999999999997</v>
          </cell>
          <cell r="C18">
            <v>251.12541385531472</v>
          </cell>
          <cell r="D18">
            <v>253.61229197724606</v>
          </cell>
          <cell r="E18">
            <v>256.12379748632884</v>
          </cell>
          <cell r="F18">
            <v>258.66017426594044</v>
          </cell>
          <cell r="G18">
            <v>261.22166861460573</v>
          </cell>
          <cell r="H18">
            <v>263.80852926991065</v>
          </cell>
          <cell r="I18">
            <v>266.42100743270203</v>
          </cell>
          <cell r="J18">
            <v>269.05935679143295</v>
          </cell>
          <cell r="K18">
            <v>271.72383354681733</v>
          </cell>
          <cell r="L18">
            <v>274.41469643671371</v>
          </cell>
          <cell r="M18">
            <v>277.13220676124547</v>
          </cell>
          <cell r="N18">
            <v>279.87662840815756</v>
          </cell>
          <cell r="O18">
            <v>282.64822787848607</v>
          </cell>
          <cell r="P18">
            <v>285.44727431237698</v>
          </cell>
          <cell r="Q18">
            <v>288.27403951528322</v>
          </cell>
          <cell r="R18">
            <v>291.12879798430367</v>
          </cell>
          <cell r="S18">
            <v>294.01182693487499</v>
          </cell>
          <cell r="T18">
            <v>296.92340632768537</v>
          </cell>
          <cell r="U18">
            <v>299.86381889583936</v>
          </cell>
          <cell r="V18">
            <v>302.8333501723464</v>
          </cell>
          <cell r="W18">
            <v>305.83228851782405</v>
          </cell>
          <cell r="X18">
            <v>308.8609251484886</v>
          </cell>
          <cell r="Y18">
            <v>311.91955416447308</v>
          </cell>
          <cell r="Z18">
            <v>315.0084725783563</v>
          </cell>
          <cell r="AA18">
            <v>318.12798034401931</v>
          </cell>
          <cell r="AB18">
            <v>321.27838038575283</v>
          </cell>
        </row>
        <row r="19">
          <cell r="B19">
            <v>317.2</v>
          </cell>
          <cell r="C19">
            <v>316.11583275784216</v>
          </cell>
          <cell r="D19">
            <v>317.12239191195113</v>
          </cell>
          <cell r="E19">
            <v>318.13215609795589</v>
          </cell>
          <cell r="F19">
            <v>319.14513552116114</v>
          </cell>
          <cell r="G19">
            <v>320.16134041936311</v>
          </cell>
          <cell r="H19">
            <v>321.18078106293979</v>
          </cell>
          <cell r="I19">
            <v>322.20346775495273</v>
          </cell>
          <cell r="J19">
            <v>323.22941083133628</v>
          </cell>
          <cell r="K19">
            <v>324.25862066086847</v>
          </cell>
          <cell r="L19">
            <v>325.29110764540383</v>
          </cell>
          <cell r="M19">
            <v>326.32688221982971</v>
          </cell>
          <cell r="N19">
            <v>327.36595485235739</v>
          </cell>
          <cell r="O19">
            <v>328.4083360444929</v>
          </cell>
          <cell r="P19">
            <v>329.45403633112437</v>
          </cell>
          <cell r="Q19">
            <v>330.50306628079852</v>
          </cell>
          <cell r="R19">
            <v>331.55543649558967</v>
          </cell>
          <cell r="S19">
            <v>332.61115761144902</v>
          </cell>
          <cell r="T19">
            <v>333.67024029810273</v>
          </cell>
          <cell r="U19">
            <v>334.73269525928481</v>
          </cell>
          <cell r="V19">
            <v>335.79853323282441</v>
          </cell>
          <cell r="W19">
            <v>336.86776499071857</v>
          </cell>
          <cell r="X19">
            <v>337.94040133929229</v>
          </cell>
          <cell r="Y19">
            <v>339.01645311922766</v>
          </cell>
          <cell r="Z19">
            <v>340.09593120582576</v>
          </cell>
          <cell r="AA19">
            <v>341.17884650883207</v>
          </cell>
          <cell r="AB19">
            <v>342.26520997297484</v>
          </cell>
        </row>
        <row r="20">
          <cell r="B20">
            <v>452.91</v>
          </cell>
          <cell r="C20">
            <v>442.05998228979644</v>
          </cell>
          <cell r="D20">
            <v>444.70280072496098</v>
          </cell>
          <cell r="E20">
            <v>447.36141902793315</v>
          </cell>
          <cell r="F20">
            <v>450.0359316568647</v>
          </cell>
          <cell r="G20">
            <v>452.72643363468524</v>
          </cell>
          <cell r="H20">
            <v>455.43302055237291</v>
          </cell>
          <cell r="I20">
            <v>458.1557885723596</v>
          </cell>
          <cell r="J20">
            <v>460.89483443202334</v>
          </cell>
          <cell r="K20">
            <v>463.65025544704986</v>
          </cell>
          <cell r="L20">
            <v>466.42214951495407</v>
          </cell>
          <cell r="M20">
            <v>469.21061511845619</v>
          </cell>
          <cell r="N20">
            <v>472.01575132913422</v>
          </cell>
          <cell r="O20">
            <v>474.83765781078546</v>
          </cell>
          <cell r="P20">
            <v>477.67643482303538</v>
          </cell>
          <cell r="Q20">
            <v>480.5321832250047</v>
          </cell>
          <cell r="R20">
            <v>483.40500447867089</v>
          </cell>
          <cell r="S20">
            <v>486.2950006526371</v>
          </cell>
          <cell r="T20">
            <v>489.20227442574105</v>
          </cell>
          <cell r="U20">
            <v>492.12692909064936</v>
          </cell>
          <cell r="V20">
            <v>495.06906855756824</v>
          </cell>
          <cell r="W20">
            <v>498.02879735792521</v>
          </cell>
          <cell r="X20">
            <v>501.00622064802155</v>
          </cell>
          <cell r="Y20">
            <v>504.00144421293226</v>
          </cell>
          <cell r="Z20">
            <v>507.01457447008579</v>
          </cell>
          <cell r="AA20">
            <v>510.04571847313491</v>
          </cell>
          <cell r="AB20">
            <v>513.09498391575471</v>
          </cell>
        </row>
        <row r="21">
          <cell r="B21">
            <v>280.24</v>
          </cell>
          <cell r="C21">
            <v>292.48312677937588</v>
          </cell>
          <cell r="D21">
            <v>293.9671673603516</v>
          </cell>
          <cell r="E21">
            <v>295.45873786784068</v>
          </cell>
          <cell r="F21">
            <v>296.95787650816055</v>
          </cell>
          <cell r="G21">
            <v>298.46462168158178</v>
          </cell>
          <cell r="H21">
            <v>299.97901198313048</v>
          </cell>
          <cell r="I21">
            <v>301.50108620370884</v>
          </cell>
          <cell r="J21">
            <v>303.03088333102642</v>
          </cell>
          <cell r="K21">
            <v>304.56844255061878</v>
          </cell>
          <cell r="L21">
            <v>306.1138032468225</v>
          </cell>
          <cell r="M21">
            <v>307.66700500386651</v>
          </cell>
          <cell r="N21">
            <v>309.22808760675252</v>
          </cell>
          <cell r="O21">
            <v>310.79709104240465</v>
          </cell>
          <cell r="P21">
            <v>312.37405550061521</v>
          </cell>
          <cell r="Q21">
            <v>313.95902137509984</v>
          </cell>
          <cell r="R21">
            <v>315.55202926453057</v>
          </cell>
          <cell r="S21">
            <v>317.15311997357639</v>
          </cell>
          <cell r="T21">
            <v>318.76233451394364</v>
          </cell>
          <cell r="U21">
            <v>320.37971410543105</v>
          </cell>
          <cell r="V21">
            <v>322.0053001769702</v>
          </cell>
          <cell r="W21">
            <v>323.63913436773873</v>
          </cell>
          <cell r="X21">
            <v>325.28125852814264</v>
          </cell>
          <cell r="Y21">
            <v>326.93171472095855</v>
          </cell>
          <cell r="Z21">
            <v>328.59054522239603</v>
          </cell>
          <cell r="AA21">
            <v>330.2577925231235</v>
          </cell>
          <cell r="AB21">
            <v>331.93349932949059</v>
          </cell>
        </row>
        <row r="22">
          <cell r="B22">
            <v>45.42</v>
          </cell>
          <cell r="C22">
            <v>44.588625804272013</v>
          </cell>
          <cell r="D22">
            <v>44.669338263167447</v>
          </cell>
          <cell r="E22">
            <v>44.750196824366867</v>
          </cell>
          <cell r="F22">
            <v>44.831201752338529</v>
          </cell>
          <cell r="G22">
            <v>44.912353312040068</v>
          </cell>
          <cell r="H22">
            <v>44.993651768876589</v>
          </cell>
          <cell r="I22">
            <v>45.075097388773429</v>
          </cell>
          <cell r="J22">
            <v>45.156690438110672</v>
          </cell>
          <cell r="K22">
            <v>45.238431183766806</v>
          </cell>
          <cell r="L22">
            <v>45.320319893078704</v>
          </cell>
          <cell r="M22">
            <v>45.402356833903468</v>
          </cell>
          <cell r="N22">
            <v>45.484542274556588</v>
          </cell>
          <cell r="O22">
            <v>45.566876483837405</v>
          </cell>
          <cell r="P22">
            <v>45.649359731054574</v>
          </cell>
          <cell r="Q22">
            <v>45.731992285982415</v>
          </cell>
          <cell r="R22">
            <v>45.814774418890011</v>
          </cell>
          <cell r="S22">
            <v>45.89770640054121</v>
          </cell>
          <cell r="T22">
            <v>45.980788502187352</v>
          </cell>
          <cell r="U22">
            <v>46.064020995559986</v>
          </cell>
          <cell r="V22">
            <v>46.147404152903619</v>
          </cell>
          <cell r="W22">
            <v>46.230938246939331</v>
          </cell>
          <cell r="X22">
            <v>46.31462355088297</v>
          </cell>
          <cell r="Y22">
            <v>46.398460338459699</v>
          </cell>
          <cell r="Z22">
            <v>46.482448883856705</v>
          </cell>
          <cell r="AA22">
            <v>46.566589461799595</v>
          </cell>
          <cell r="AB22">
            <v>46.650882347490551</v>
          </cell>
        </row>
        <row r="23">
          <cell r="B23">
            <v>55.17</v>
          </cell>
          <cell r="C23">
            <v>56.424878157044603</v>
          </cell>
          <cell r="D23">
            <v>58.903994178064295</v>
          </cell>
          <cell r="E23">
            <v>61.492034071787202</v>
          </cell>
          <cell r="F23">
            <v>64.193783580367153</v>
          </cell>
          <cell r="G23">
            <v>67.014238715086776</v>
          </cell>
          <cell r="H23">
            <v>69.958614994865457</v>
          </cell>
          <cell r="I23">
            <v>73.032357090672804</v>
          </cell>
          <cell r="J23">
            <v>76.241148893686386</v>
          </cell>
          <cell r="K23">
            <v>79.590924025804725</v>
          </cell>
          <cell r="L23">
            <v>83.08787681196668</v>
          </cell>
          <cell r="M23">
            <v>86.738473734547142</v>
          </cell>
          <cell r="N23">
            <v>90.549465391022295</v>
          </cell>
          <cell r="O23">
            <v>94.527898977016775</v>
          </cell>
          <cell r="P23">
            <v>98.681131317812287</v>
          </cell>
          <cell r="Q23">
            <v>103.01684247241064</v>
          </cell>
          <cell r="R23">
            <v>107.54304993532105</v>
          </cell>
          <cell r="S23">
            <v>112.26812346231918</v>
          </cell>
          <cell r="T23">
            <v>117.20080054760547</v>
          </cell>
          <cell r="U23">
            <v>122.35020258096347</v>
          </cell>
          <cell r="V23">
            <v>127.72585171483115</v>
          </cell>
          <cell r="W23">
            <v>133.33768847242845</v>
          </cell>
          <cell r="X23">
            <v>139.19609012954243</v>
          </cell>
          <cell r="Y23">
            <v>145.31188990394412</v>
          </cell>
          <cell r="Z23">
            <v>151.69639698790979</v>
          </cell>
          <cell r="AA23">
            <v>158.36141746091744</v>
          </cell>
          <cell r="AB23">
            <v>165.3192761211717</v>
          </cell>
        </row>
        <row r="24">
          <cell r="B24">
            <v>206.38</v>
          </cell>
          <cell r="C24">
            <v>204.46131890358913</v>
          </cell>
          <cell r="D24">
            <v>206.30580925071263</v>
          </cell>
          <cell r="E24">
            <v>208.16693914931238</v>
          </cell>
          <cell r="F24">
            <v>210.04485870842836</v>
          </cell>
          <cell r="G24">
            <v>211.93971939126641</v>
          </cell>
          <cell r="H24">
            <v>213.85167402740626</v>
          </cell>
          <cell r="I24">
            <v>215.78087682515252</v>
          </cell>
          <cell r="J24">
            <v>217.72748338395468</v>
          </cell>
          <cell r="K24">
            <v>219.69165070693998</v>
          </cell>
          <cell r="L24">
            <v>221.67353721362088</v>
          </cell>
          <cell r="M24">
            <v>223.67330275262793</v>
          </cell>
          <cell r="N24">
            <v>225.6911086146356</v>
          </cell>
          <cell r="O24">
            <v>227.72711754533884</v>
          </cell>
          <cell r="P24">
            <v>229.78149375861904</v>
          </cell>
          <cell r="Q24">
            <v>231.85440294974615</v>
          </cell>
          <cell r="R24">
            <v>233.9460123087847</v>
          </cell>
          <cell r="S24">
            <v>236.05649053403249</v>
          </cell>
          <cell r="T24">
            <v>238.18600784567388</v>
          </cell>
          <cell r="U24">
            <v>240.33473599947683</v>
          </cell>
          <cell r="V24">
            <v>242.50284830065357</v>
          </cell>
          <cell r="W24">
            <v>244.69051961784498</v>
          </cell>
          <cell r="X24">
            <v>246.89792639722873</v>
          </cell>
          <cell r="Y24">
            <v>249.12524667671096</v>
          </cell>
          <cell r="Z24">
            <v>251.37266010036183</v>
          </cell>
          <cell r="AA24">
            <v>253.64034793281826</v>
          </cell>
          <cell r="AB24">
            <v>255.9284930739741</v>
          </cell>
        </row>
        <row r="25">
          <cell r="B25">
            <v>87.69</v>
          </cell>
          <cell r="C25">
            <v>87.755844974764443</v>
          </cell>
          <cell r="D25">
            <v>89.160017338402213</v>
          </cell>
          <cell r="E25">
            <v>90.586657721432857</v>
          </cell>
          <cell r="F25">
            <v>92.036125632353105</v>
          </cell>
          <cell r="G25">
            <v>93.508786332120508</v>
          </cell>
          <cell r="H25">
            <v>95.005010926191972</v>
          </cell>
          <cell r="I25">
            <v>96.525176458048008</v>
          </cell>
          <cell r="J25">
            <v>98.0696660042031</v>
          </cell>
          <cell r="K25">
            <v>99.638868770740373</v>
          </cell>
          <cell r="L25">
            <v>101.23318019138878</v>
          </cell>
          <cell r="M25">
            <v>102.85300202717281</v>
          </cell>
          <cell r="N25">
            <v>104.49874246765557</v>
          </cell>
          <cell r="O25">
            <v>106.17081623379636</v>
          </cell>
          <cell r="P25">
            <v>107.86964468246697</v>
          </cell>
          <cell r="Q25">
            <v>109.59565591262617</v>
          </cell>
          <cell r="R25">
            <v>111.34928487319576</v>
          </cell>
          <cell r="S25">
            <v>113.13097347268194</v>
          </cell>
          <cell r="T25">
            <v>114.94117069051026</v>
          </cell>
          <cell r="U25">
            <v>116.78033269019488</v>
          </cell>
          <cell r="V25">
            <v>118.64892293426419</v>
          </cell>
          <cell r="W25">
            <v>120.54741230106811</v>
          </cell>
          <cell r="X25">
            <v>122.47627920343621</v>
          </cell>
          <cell r="Y25">
            <v>124.43600970922762</v>
          </cell>
          <cell r="Z25">
            <v>126.42709766382541</v>
          </cell>
          <cell r="AA25">
            <v>128.45004481458818</v>
          </cell>
          <cell r="AB25">
            <v>130.50536093727351</v>
          </cell>
        </row>
        <row r="26">
          <cell r="B26">
            <v>147.87</v>
          </cell>
          <cell r="C26">
            <v>146.37270654949941</v>
          </cell>
          <cell r="D26">
            <v>146.67677018417453</v>
          </cell>
          <cell r="E26">
            <v>146.98146545774944</v>
          </cell>
          <cell r="F26">
            <v>147.28679368228768</v>
          </cell>
          <cell r="G26">
            <v>147.59275617272942</v>
          </cell>
          <cell r="H26">
            <v>147.89935424657597</v>
          </cell>
          <cell r="I26">
            <v>148.20658922416624</v>
          </cell>
          <cell r="J26">
            <v>148.51446242857492</v>
          </cell>
          <cell r="K26">
            <v>148.82297518555424</v>
          </cell>
          <cell r="L26">
            <v>149.13212882372318</v>
          </cell>
          <cell r="M26">
            <v>149.44192467436369</v>
          </cell>
          <cell r="N26">
            <v>149.75236407155171</v>
          </cell>
          <cell r="O26">
            <v>150.06344835218624</v>
          </cell>
          <cell r="P26">
            <v>150.37517885585839</v>
          </cell>
          <cell r="Q26">
            <v>150.6875569249969</v>
          </cell>
          <cell r="R26">
            <v>151.0005839048099</v>
          </cell>
          <cell r="S26">
            <v>151.31426114328497</v>
          </cell>
          <cell r="T26">
            <v>151.62858999123273</v>
          </cell>
          <cell r="U26">
            <v>151.94357180224324</v>
          </cell>
          <cell r="V26">
            <v>152.25920793274418</v>
          </cell>
          <cell r="W26">
            <v>152.57549974198628</v>
          </cell>
          <cell r="X26">
            <v>152.89244859197061</v>
          </cell>
          <cell r="Y26">
            <v>153.21005584765226</v>
          </cell>
          <cell r="Z26">
            <v>153.52832287670753</v>
          </cell>
          <cell r="AA26">
            <v>153.84725104970858</v>
          </cell>
          <cell r="AB26">
            <v>154.16684174009424</v>
          </cell>
        </row>
        <row r="27">
          <cell r="B27">
            <v>25.79</v>
          </cell>
          <cell r="C27">
            <v>27.493427627932952</v>
          </cell>
          <cell r="D27">
            <v>28.230615071710645</v>
          </cell>
          <cell r="E27">
            <v>28.987568887823045</v>
          </cell>
          <cell r="F27">
            <v>29.764819076447338</v>
          </cell>
          <cell r="G27">
            <v>30.562909848773415</v>
          </cell>
          <cell r="H27">
            <v>31.382400008048307</v>
          </cell>
          <cell r="I27">
            <v>32.223863340834669</v>
          </cell>
          <cell r="J27">
            <v>33.087889018765736</v>
          </cell>
          <cell r="K27">
            <v>33.97508201106325</v>
          </cell>
          <cell r="L27">
            <v>34.886063508125062</v>
          </cell>
          <cell r="M27">
            <v>35.821471356468464</v>
          </cell>
          <cell r="N27">
            <v>36.781960505328925</v>
          </cell>
          <cell r="O27">
            <v>37.768203465246415</v>
          </cell>
          <cell r="P27">
            <v>38.78089077893469</v>
          </cell>
          <cell r="Q27">
            <v>39.820731504785044</v>
          </cell>
          <cell r="R27">
            <v>40.888453713329454</v>
          </cell>
          <cell r="S27">
            <v>41.984804997020547</v>
          </cell>
          <cell r="T27">
            <v>43.110552993672854</v>
          </cell>
          <cell r="U27">
            <v>44.266485923946902</v>
          </cell>
          <cell r="V27">
            <v>45.453413143241278</v>
          </cell>
          <cell r="W27">
            <v>46.672165708380817</v>
          </cell>
          <cell r="X27">
            <v>47.923596959505176</v>
          </cell>
          <cell r="Y27">
            <v>49.208583117553871</v>
          </cell>
          <cell r="Z27">
            <v>50.528023897774574</v>
          </cell>
          <cell r="AA27">
            <v>51.882843139682336</v>
          </cell>
          <cell r="AB27">
            <v>53.273989453908598</v>
          </cell>
        </row>
        <row r="28">
          <cell r="B28">
            <v>79.48</v>
          </cell>
          <cell r="C28">
            <v>76.514979504708677</v>
          </cell>
          <cell r="D28">
            <v>77.23908994123758</v>
          </cell>
          <cell r="E28">
            <v>77.970053100301811</v>
          </cell>
          <cell r="F28">
            <v>78.707933833618881</v>
          </cell>
          <cell r="G28">
            <v>79.452797606640161</v>
          </cell>
          <cell r="H28">
            <v>80.204710504362083</v>
          </cell>
          <cell r="I28">
            <v>80.963739237176924</v>
          </cell>
          <cell r="J28">
            <v>81.729951146815438</v>
          </cell>
          <cell r="K28">
            <v>82.503414212289499</v>
          </cell>
          <cell r="L28">
            <v>83.284197055951154</v>
          </cell>
          <cell r="M28">
            <v>84.072368949566226</v>
          </cell>
          <cell r="N28">
            <v>84.86799982046432</v>
          </cell>
          <cell r="O28">
            <v>85.671160257743395</v>
          </cell>
          <cell r="P28">
            <v>86.481921518528907</v>
          </cell>
          <cell r="Q28">
            <v>87.300355534298433</v>
          </cell>
          <cell r="R28">
            <v>88.126534917268145</v>
          </cell>
          <cell r="S28">
            <v>88.960532966824758</v>
          </cell>
          <cell r="T28">
            <v>89.802423676035687</v>
          </cell>
          <cell r="U28">
            <v>90.652281738211968</v>
          </cell>
          <cell r="V28">
            <v>91.51018255354029</v>
          </cell>
          <cell r="W28">
            <v>92.376202235760502</v>
          </cell>
          <cell r="X28">
            <v>93.250417618926804</v>
          </cell>
          <cell r="Y28">
            <v>94.132906264232588</v>
          </cell>
          <cell r="Z28">
            <v>95.023746466869852</v>
          </cell>
          <cell r="AA28">
            <v>95.923017262995927</v>
          </cell>
          <cell r="AB28">
            <v>96.830798436734767</v>
          </cell>
        </row>
        <row r="29">
          <cell r="B29">
            <v>121.48</v>
          </cell>
          <cell r="C29">
            <v>122.40322903373045</v>
          </cell>
          <cell r="D29">
            <v>122.34264321866794</v>
          </cell>
          <cell r="E29">
            <v>122.28208739176625</v>
          </cell>
          <cell r="F29">
            <v>122.22156153814285</v>
          </cell>
          <cell r="G29">
            <v>122.16106564292568</v>
          </cell>
          <cell r="H29">
            <v>122.10059969121357</v>
          </cell>
          <cell r="I29">
            <v>122.04016366842552</v>
          </cell>
          <cell r="J29">
            <v>121.97975755957305</v>
          </cell>
          <cell r="K29">
            <v>121.91938134978409</v>
          </cell>
          <cell r="L29">
            <v>121.85903502444853</v>
          </cell>
          <cell r="M29">
            <v>121.79871856866521</v>
          </cell>
          <cell r="N29">
            <v>121.73843196759117</v>
          </cell>
          <cell r="O29">
            <v>121.67817520658718</v>
          </cell>
          <cell r="P29">
            <v>121.6179482708103</v>
          </cell>
          <cell r="Q29">
            <v>121.55775114547578</v>
          </cell>
          <cell r="R29">
            <v>121.49758381588617</v>
          </cell>
          <cell r="S29">
            <v>121.43744626725675</v>
          </cell>
          <cell r="T29">
            <v>121.37733848489006</v>
          </cell>
          <cell r="U29">
            <v>121.31726045394316</v>
          </cell>
          <cell r="V29">
            <v>121.25721215980593</v>
          </cell>
          <cell r="W29">
            <v>121.19719358772272</v>
          </cell>
          <cell r="X29">
            <v>121.137204722967</v>
          </cell>
          <cell r="Y29">
            <v>121.07724555087043</v>
          </cell>
          <cell r="Z29">
            <v>121.01731605667737</v>
          </cell>
          <cell r="AA29">
            <v>120.9574162257195</v>
          </cell>
          <cell r="AB29">
            <v>120.89754604338668</v>
          </cell>
        </row>
        <row r="30">
          <cell r="B30">
            <v>27.59</v>
          </cell>
          <cell r="C30">
            <v>27.975769228381214</v>
          </cell>
          <cell r="D30">
            <v>28.323334403517947</v>
          </cell>
          <cell r="E30">
            <v>28.675217656558743</v>
          </cell>
          <cell r="F30">
            <v>29.031472634411784</v>
          </cell>
          <cell r="G30">
            <v>29.392153650482214</v>
          </cell>
          <cell r="H30">
            <v>29.757315692954762</v>
          </cell>
          <cell r="I30">
            <v>30.127014433173827</v>
          </cell>
          <cell r="J30">
            <v>30.501306234136791</v>
          </cell>
          <cell r="K30">
            <v>30.880248159079656</v>
          </cell>
          <cell r="L30">
            <v>31.26389798018181</v>
          </cell>
          <cell r="M30">
            <v>31.652314187372667</v>
          </cell>
          <cell r="N30">
            <v>32.045555997246993</v>
          </cell>
          <cell r="O30">
            <v>32.443683362096181</v>
          </cell>
          <cell r="P30">
            <v>32.846756979045949</v>
          </cell>
          <cell r="Q30">
            <v>33.254838299308176</v>
          </cell>
          <cell r="R30">
            <v>33.667989537555968</v>
          </cell>
          <cell r="S30">
            <v>34.086273681401963</v>
          </cell>
          <cell r="T30">
            <v>34.509754501003044</v>
          </cell>
          <cell r="U30">
            <v>34.938496558786937</v>
          </cell>
          <cell r="V30">
            <v>35.372565219287935</v>
          </cell>
          <cell r="W30">
            <v>35.812026659118601</v>
          </cell>
          <cell r="X30">
            <v>36.256947877053335</v>
          </cell>
          <cell r="Y30">
            <v>36.707396704248822</v>
          </cell>
          <cell r="Z30">
            <v>37.163441814578619</v>
          </cell>
          <cell r="AA30">
            <v>37.625152735107804</v>
          </cell>
          <cell r="AB30">
            <v>38.092599856692232</v>
          </cell>
        </row>
        <row r="31">
          <cell r="B31">
            <v>96.92</v>
          </cell>
          <cell r="C31">
            <v>81.251690550127094</v>
          </cell>
          <cell r="D31">
            <v>80.155062995585467</v>
          </cell>
          <cell r="E31">
            <v>79.073236265312516</v>
          </cell>
          <cell r="F31">
            <v>78.00601059741166</v>
          </cell>
          <cell r="G31">
            <v>76.95318892611067</v>
          </cell>
          <cell r="H31">
            <v>75.914576845365445</v>
          </cell>
          <cell r="I31">
            <v>74.889982572971348</v>
          </cell>
          <cell r="J31">
            <v>73.879216915141114</v>
          </cell>
          <cell r="K31">
            <v>72.882093231577528</v>
          </cell>
          <cell r="L31">
            <v>71.898427401004483</v>
          </cell>
          <cell r="M31">
            <v>70.928037787171888</v>
          </cell>
          <cell r="N31">
            <v>69.970745205313506</v>
          </cell>
          <cell r="O31">
            <v>69.026372889064078</v>
          </cell>
          <cell r="P31">
            <v>68.094746457814836</v>
          </cell>
          <cell r="Q31">
            <v>67.175693884512839</v>
          </cell>
          <cell r="R31">
            <v>66.269045463901421</v>
          </cell>
          <cell r="S31">
            <v>65.374633781179909</v>
          </cell>
          <cell r="T31">
            <v>64.492293681088995</v>
          </cell>
          <cell r="U31">
            <v>63.62186223741719</v>
          </cell>
          <cell r="V31">
            <v>62.763178722914745</v>
          </cell>
          <cell r="W31">
            <v>61.916084579615017</v>
          </cell>
          <cell r="X31">
            <v>61.080423389556927</v>
          </cell>
          <cell r="Y31">
            <v>60.256040845901225</v>
          </cell>
          <cell r="Z31">
            <v>59.442784724436024</v>
          </cell>
          <cell r="AA31">
            <v>58.640504855473409</v>
          </cell>
          <cell r="AB31">
            <v>57.849053096114403</v>
          </cell>
        </row>
        <row r="32">
          <cell r="B32">
            <v>485.88</v>
          </cell>
          <cell r="C32">
            <v>479.26679833016999</v>
          </cell>
          <cell r="D32">
            <v>484.58933373419131</v>
          </cell>
          <cell r="E32">
            <v>489.97097897689673</v>
          </cell>
          <cell r="F32">
            <v>495.41239050724835</v>
          </cell>
          <cell r="G32">
            <v>500.91423206451145</v>
          </cell>
          <cell r="H32">
            <v>506.47717475913669</v>
          </cell>
          <cell r="I32">
            <v>512.10189715463639</v>
          </cell>
          <cell r="J32">
            <v>517.78908535037772</v>
          </cell>
          <cell r="K32">
            <v>523.53943306526344</v>
          </cell>
          <cell r="L32">
            <v>529.35364172232948</v>
          </cell>
          <cell r="M32">
            <v>535.23242053433205</v>
          </cell>
          <cell r="N32">
            <v>541.17648659023689</v>
          </cell>
          <cell r="O32">
            <v>547.18656494271272</v>
          </cell>
          <cell r="P32">
            <v>553.26338869654137</v>
          </cell>
          <cell r="Q32">
            <v>559.40769909808296</v>
          </cell>
          <cell r="R32">
            <v>565.62024562562874</v>
          </cell>
          <cell r="S32">
            <v>571.90178608090355</v>
          </cell>
          <cell r="T32">
            <v>578.25308668141224</v>
          </cell>
          <cell r="U32">
            <v>584.67492215400853</v>
          </cell>
          <cell r="V32">
            <v>591.16807582927868</v>
          </cell>
          <cell r="W32">
            <v>597.73333973716944</v>
          </cell>
          <cell r="X32">
            <v>604.37151470362005</v>
          </cell>
          <cell r="Y32">
            <v>611.08341044811823</v>
          </cell>
          <cell r="Z32">
            <v>617.86984568264597</v>
          </cell>
          <cell r="AA32">
            <v>624.73164821140381</v>
          </cell>
          <cell r="AB32">
            <v>631.66965503182291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zh.wikipedia.org/wiki/%E5%9B%9B%E5%B7%9D%E7%9C%81" TargetMode="External"/><Relationship Id="rId13" Type="http://schemas.openxmlformats.org/officeDocument/2006/relationships/hyperlink" Target="http://zh.wikipedia.org/wiki/%E5%8C%97%E4%BA%AC%E5%B8%82" TargetMode="External"/><Relationship Id="rId18" Type="http://schemas.openxmlformats.org/officeDocument/2006/relationships/hyperlink" Target="http://zh.wikipedia.org/wiki/%E5%B9%BF%E8%A5%BF%E5%A3%AE%E6%97%8F%E8%87%AA%E6%B2%BB%E5%8C%BA" TargetMode="External"/><Relationship Id="rId26" Type="http://schemas.openxmlformats.org/officeDocument/2006/relationships/hyperlink" Target="http://zh.wikipedia.org/wiki/%E8%B4%B5%E5%B7%9E%E7%9C%81" TargetMode="External"/><Relationship Id="rId3" Type="http://schemas.openxmlformats.org/officeDocument/2006/relationships/hyperlink" Target="http://zh.wikipedia.org/wiki/%E5%B1%B1%E4%B8%9C%E7%9C%81" TargetMode="External"/><Relationship Id="rId21" Type="http://schemas.openxmlformats.org/officeDocument/2006/relationships/hyperlink" Target="http://zh.wikipedia.org/wiki/%E5%B1%B1%E8%A5%BF%E7%9C%81" TargetMode="External"/><Relationship Id="rId7" Type="http://schemas.openxmlformats.org/officeDocument/2006/relationships/hyperlink" Target="http://zh.wikipedia.org/wiki/%E8%BE%BD%E5%AE%81%E7%9C%81" TargetMode="External"/><Relationship Id="rId12" Type="http://schemas.openxmlformats.org/officeDocument/2006/relationships/hyperlink" Target="http://zh.wikipedia.org/wiki/%E7%A6%8F%E5%BB%BA%E7%9C%81" TargetMode="External"/><Relationship Id="rId17" Type="http://schemas.openxmlformats.org/officeDocument/2006/relationships/hyperlink" Target="http://zh.wikipedia.org/wiki/%E9%99%95%E8%A5%BF%E7%9C%81" TargetMode="External"/><Relationship Id="rId25" Type="http://schemas.openxmlformats.org/officeDocument/2006/relationships/hyperlink" Target="http://zh.wikipedia.org/wiki/%E6%96%B0%E7%96%86%E7%BB%B4%E5%90%BE%E5%B0%94%E8%87%AA%E6%B2%BB%E5%8C%BA" TargetMode="External"/><Relationship Id="rId2" Type="http://schemas.openxmlformats.org/officeDocument/2006/relationships/hyperlink" Target="http://zh.wikipedia.org/wiki/%E6%B1%9F%E8%8B%8F%E7%9C%81" TargetMode="External"/><Relationship Id="rId16" Type="http://schemas.openxmlformats.org/officeDocument/2006/relationships/hyperlink" Target="http://zh.wikipedia.org/wiki/%E9%BB%91%E9%BE%99%E6%B1%9F%E7%9C%81" TargetMode="External"/><Relationship Id="rId20" Type="http://schemas.openxmlformats.org/officeDocument/2006/relationships/hyperlink" Target="http://zh.wikipedia.org/wiki/%E5%A4%A9%E6%B4%A5%E5%B8%82" TargetMode="External"/><Relationship Id="rId29" Type="http://schemas.openxmlformats.org/officeDocument/2006/relationships/hyperlink" Target="http://zh.wikipedia.org/wiki/%E5%AE%81%E5%A4%8F%E5%9B%9E%E6%97%8F%E8%87%AA%E6%B2%BB%E5%8C%BA" TargetMode="External"/><Relationship Id="rId1" Type="http://schemas.openxmlformats.org/officeDocument/2006/relationships/hyperlink" Target="http://zh.wikipedia.org/wiki/%E5%B9%BF%E4%B8%9C%E7%9C%81" TargetMode="External"/><Relationship Id="rId6" Type="http://schemas.openxmlformats.org/officeDocument/2006/relationships/hyperlink" Target="http://zh.wikipedia.org/wiki/%E6%B2%B3%E5%8C%97%E7%9C%81" TargetMode="External"/><Relationship Id="rId11" Type="http://schemas.openxmlformats.org/officeDocument/2006/relationships/hyperlink" Target="http://zh.wikipedia.org/wiki/%E6%B9%96%E5%8C%97%E7%9C%81" TargetMode="External"/><Relationship Id="rId24" Type="http://schemas.openxmlformats.org/officeDocument/2006/relationships/hyperlink" Target="http://zh.wikipedia.org/wiki/%E4%BA%91%E5%8D%97%E7%9C%81" TargetMode="External"/><Relationship Id="rId5" Type="http://schemas.openxmlformats.org/officeDocument/2006/relationships/hyperlink" Target="http://zh.wikipedia.org/wiki/%E6%B2%B3%E5%8D%97%E7%9C%81" TargetMode="External"/><Relationship Id="rId15" Type="http://schemas.openxmlformats.org/officeDocument/2006/relationships/hyperlink" Target="http://zh.wikipedia.org/wiki/%E5%86%85%E8%92%99%E5%8F%A4%E8%87%AA%E6%B2%BB%E5%8C%BA" TargetMode="External"/><Relationship Id="rId23" Type="http://schemas.openxmlformats.org/officeDocument/2006/relationships/hyperlink" Target="http://zh.wikipedia.org/wiki/%E9%87%8D%E5%BA%86%E5%B8%82" TargetMode="External"/><Relationship Id="rId28" Type="http://schemas.openxmlformats.org/officeDocument/2006/relationships/hyperlink" Target="http://zh.wikipedia.org/wiki/%E6%B5%B7%E5%8D%97%E7%9C%81" TargetMode="External"/><Relationship Id="rId10" Type="http://schemas.openxmlformats.org/officeDocument/2006/relationships/hyperlink" Target="http://zh.wikipedia.org/wiki/%E6%B9%96%E5%8D%97%E7%9C%81" TargetMode="External"/><Relationship Id="rId19" Type="http://schemas.openxmlformats.org/officeDocument/2006/relationships/hyperlink" Target="http://zh.wikipedia.org/wiki/%E6%B1%9F%E8%A5%BF%E7%9C%81" TargetMode="External"/><Relationship Id="rId31" Type="http://schemas.openxmlformats.org/officeDocument/2006/relationships/hyperlink" Target="http://zh.wikipedia.org/wiki/%E8%A5%BF%E8%97%8F%E8%87%AA%E6%B2%BB%E5%8C%BA" TargetMode="External"/><Relationship Id="rId4" Type="http://schemas.openxmlformats.org/officeDocument/2006/relationships/hyperlink" Target="http://zh.wikipedia.org/wiki/%E6%B5%99%E6%B1%9F%E7%9C%81" TargetMode="External"/><Relationship Id="rId9" Type="http://schemas.openxmlformats.org/officeDocument/2006/relationships/hyperlink" Target="http://zh.wikipedia.org/wiki/%E4%B8%8A%E6%B5%B7%E5%B8%82" TargetMode="External"/><Relationship Id="rId14" Type="http://schemas.openxmlformats.org/officeDocument/2006/relationships/hyperlink" Target="http://zh.wikipedia.org/wiki/%E5%AE%89%E5%BE%BD%E7%9C%81" TargetMode="External"/><Relationship Id="rId22" Type="http://schemas.openxmlformats.org/officeDocument/2006/relationships/hyperlink" Target="http://zh.wikipedia.org/wiki/%E5%90%89%E6%9E%97%E7%9C%81" TargetMode="External"/><Relationship Id="rId27" Type="http://schemas.openxmlformats.org/officeDocument/2006/relationships/hyperlink" Target="http://zh.wikipedia.org/wiki/%E7%94%98%E8%82%83%E7%9C%81" TargetMode="External"/><Relationship Id="rId30" Type="http://schemas.openxmlformats.org/officeDocument/2006/relationships/hyperlink" Target="http://zh.wikipedia.org/wiki/%E9%9D%92%E6%B5%B7%E7%9C%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9" sqref="F9"/>
    </sheetView>
  </sheetViews>
  <sheetFormatPr defaultRowHeight="13.5" x14ac:dyDescent="0.15"/>
  <cols>
    <col min="2" max="2" width="12.625" bestFit="1" customWidth="1"/>
  </cols>
  <sheetData>
    <row r="1" spans="1:14" x14ac:dyDescent="0.15">
      <c r="A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>
        <f>L17</f>
        <v>20.010000000000002</v>
      </c>
    </row>
    <row r="3" spans="1:14" x14ac:dyDescent="0.15">
      <c r="A3" t="s">
        <v>137</v>
      </c>
      <c r="D3">
        <f>$C$20</f>
        <v>1.47</v>
      </c>
      <c r="E3">
        <f t="shared" ref="E3:N3" si="0">$C$20</f>
        <v>1.47</v>
      </c>
      <c r="F3">
        <f t="shared" si="0"/>
        <v>1.47</v>
      </c>
      <c r="G3">
        <f t="shared" si="0"/>
        <v>1.47</v>
      </c>
      <c r="H3">
        <f t="shared" si="0"/>
        <v>1.47</v>
      </c>
      <c r="I3">
        <f t="shared" si="0"/>
        <v>1.47</v>
      </c>
      <c r="J3">
        <f t="shared" si="0"/>
        <v>1.47</v>
      </c>
      <c r="K3">
        <f t="shared" si="0"/>
        <v>1.47</v>
      </c>
      <c r="L3">
        <f t="shared" si="0"/>
        <v>1.47</v>
      </c>
      <c r="M3">
        <f t="shared" si="0"/>
        <v>1.47</v>
      </c>
      <c r="N3">
        <f t="shared" si="0"/>
        <v>1.47</v>
      </c>
    </row>
    <row r="4" spans="1:14" x14ac:dyDescent="0.15">
      <c r="A4" t="s">
        <v>136</v>
      </c>
      <c r="D4">
        <f>$L$18</f>
        <v>0.75007500000000005</v>
      </c>
      <c r="E4">
        <f t="shared" ref="E4:N4" si="1">$L$18</f>
        <v>0.75007500000000005</v>
      </c>
      <c r="F4">
        <f t="shared" si="1"/>
        <v>0.75007500000000005</v>
      </c>
      <c r="G4">
        <f t="shared" si="1"/>
        <v>0.75007500000000005</v>
      </c>
      <c r="H4">
        <f t="shared" si="1"/>
        <v>0.75007500000000005</v>
      </c>
      <c r="I4">
        <f t="shared" si="1"/>
        <v>0.75007500000000005</v>
      </c>
      <c r="J4">
        <f t="shared" si="1"/>
        <v>0.75007500000000005</v>
      </c>
      <c r="K4">
        <f t="shared" si="1"/>
        <v>0.75007500000000005</v>
      </c>
      <c r="L4">
        <f t="shared" si="1"/>
        <v>0.75007500000000005</v>
      </c>
      <c r="M4">
        <f t="shared" si="1"/>
        <v>0.75007500000000005</v>
      </c>
      <c r="N4">
        <f t="shared" si="1"/>
        <v>0.75007500000000005</v>
      </c>
    </row>
    <row r="5" spans="1:14" x14ac:dyDescent="0.15">
      <c r="A5" t="s">
        <v>15</v>
      </c>
      <c r="D5">
        <f>D12*$C$19</f>
        <v>7517.198818309741</v>
      </c>
      <c r="E5">
        <f t="shared" ref="E5:N5" si="2">E12*$C$19</f>
        <v>7251.5324033753614</v>
      </c>
      <c r="F5">
        <f t="shared" si="2"/>
        <v>6979.9099435746439</v>
      </c>
      <c r="G5">
        <f t="shared" si="2"/>
        <v>6702.0482275983568</v>
      </c>
      <c r="H5">
        <f t="shared" si="2"/>
        <v>6417.6528789568556</v>
      </c>
      <c r="I5">
        <f t="shared" si="2"/>
        <v>6126.4178991243216</v>
      </c>
      <c r="J5">
        <f t="shared" si="2"/>
        <v>5828.0251921361878</v>
      </c>
      <c r="K5">
        <f t="shared" si="2"/>
        <v>5522.1440698805545</v>
      </c>
      <c r="L5">
        <f t="shared" si="2"/>
        <v>5208.4307373069278</v>
      </c>
      <c r="M5">
        <f t="shared" si="2"/>
        <v>4886.5277567283702</v>
      </c>
      <c r="N5">
        <f t="shared" si="2"/>
        <v>4556.0634903719329</v>
      </c>
    </row>
    <row r="6" spans="1:14" x14ac:dyDescent="0.15">
      <c r="A6" t="s">
        <v>138</v>
      </c>
      <c r="B6">
        <f>B5-B4-B3-B2</f>
        <v>-20.010000000000002</v>
      </c>
      <c r="C6">
        <f t="shared" ref="C6:N6" si="3">C5-C4-C3-C2</f>
        <v>0</v>
      </c>
      <c r="D6">
        <f t="shared" si="3"/>
        <v>7514.9787433097408</v>
      </c>
      <c r="E6">
        <f t="shared" si="3"/>
        <v>7249.3123283753612</v>
      </c>
      <c r="F6">
        <f t="shared" si="3"/>
        <v>6977.6898685746437</v>
      </c>
      <c r="G6">
        <f t="shared" si="3"/>
        <v>6699.8281525983566</v>
      </c>
      <c r="H6">
        <f t="shared" si="3"/>
        <v>6415.4328039568554</v>
      </c>
      <c r="I6">
        <f t="shared" si="3"/>
        <v>6124.1978241243214</v>
      </c>
      <c r="J6">
        <f t="shared" si="3"/>
        <v>5825.8051171361876</v>
      </c>
      <c r="K6">
        <f t="shared" si="3"/>
        <v>5519.9239948805543</v>
      </c>
      <c r="L6">
        <f t="shared" si="3"/>
        <v>5206.2106623069276</v>
      </c>
      <c r="M6">
        <f t="shared" si="3"/>
        <v>4884.30768172837</v>
      </c>
      <c r="N6">
        <f t="shared" si="3"/>
        <v>4553.8434153719327</v>
      </c>
    </row>
    <row r="7" spans="1:14" x14ac:dyDescent="0.15">
      <c r="A7" t="s">
        <v>139</v>
      </c>
      <c r="B7" s="17">
        <f>NPV(C14,B6:N6)</f>
        <v>46554.503722839887</v>
      </c>
    </row>
    <row r="10" spans="1:14" x14ac:dyDescent="0.15">
      <c r="A10" t="s">
        <v>130</v>
      </c>
      <c r="B10">
        <f>缺口量!P2</f>
        <v>-22.727501252636273</v>
      </c>
      <c r="C10">
        <f>缺口量!Q2</f>
        <v>-22.00716618128132</v>
      </c>
      <c r="D10">
        <f>缺口量!R2</f>
        <v>-21.271490181983154</v>
      </c>
      <c r="E10">
        <f>缺口量!S2</f>
        <v>-20.519731358843501</v>
      </c>
      <c r="F10">
        <f>缺口量!T2</f>
        <v>-19.751118657954976</v>
      </c>
      <c r="G10">
        <f>缺口量!U2</f>
        <v>-18.964850673537399</v>
      </c>
      <c r="H10">
        <f>缺口量!V2</f>
        <v>-18.160094405591622</v>
      </c>
      <c r="I10">
        <f>缺口量!W2</f>
        <v>-17.335983967130346</v>
      </c>
      <c r="J10">
        <f>缺口量!X2</f>
        <v>-16.491619238926887</v>
      </c>
      <c r="K10">
        <f>缺口量!Y2</f>
        <v>-15.626064469633491</v>
      </c>
      <c r="L10">
        <f>缺口量!Z2</f>
        <v>-14.738346819071523</v>
      </c>
      <c r="M10">
        <f>缺口量!AA2</f>
        <v>-13.827454842362101</v>
      </c>
      <c r="N10">
        <f>缺口量!AB2</f>
        <v>-12.892336912505641</v>
      </c>
    </row>
    <row r="11" spans="1:14" x14ac:dyDescent="0.15">
      <c r="A11" t="s">
        <v>133</v>
      </c>
      <c r="B11">
        <f>IF(B10&lt;0,-B10,0)</f>
        <v>22.727501252636273</v>
      </c>
      <c r="C11">
        <f t="shared" ref="C11:N11" si="4">IF(C10&lt;0,-C10,0)</f>
        <v>22.00716618128132</v>
      </c>
      <c r="D11">
        <f t="shared" si="4"/>
        <v>21.271490181983154</v>
      </c>
      <c r="E11">
        <f t="shared" si="4"/>
        <v>20.519731358843501</v>
      </c>
      <c r="F11">
        <f t="shared" si="4"/>
        <v>19.751118657954976</v>
      </c>
      <c r="G11">
        <f t="shared" si="4"/>
        <v>18.964850673537399</v>
      </c>
      <c r="H11">
        <f t="shared" si="4"/>
        <v>18.160094405591622</v>
      </c>
      <c r="I11">
        <f t="shared" si="4"/>
        <v>17.335983967130346</v>
      </c>
      <c r="J11">
        <f t="shared" si="4"/>
        <v>16.491619238926887</v>
      </c>
      <c r="K11">
        <f t="shared" si="4"/>
        <v>15.626064469633491</v>
      </c>
      <c r="L11">
        <f t="shared" si="4"/>
        <v>14.738346819071523</v>
      </c>
      <c r="M11">
        <f t="shared" si="4"/>
        <v>13.827454842362101</v>
      </c>
      <c r="N11">
        <f t="shared" si="4"/>
        <v>12.892336912505641</v>
      </c>
    </row>
    <row r="12" spans="1:14" x14ac:dyDescent="0.15">
      <c r="A12" t="s">
        <v>131</v>
      </c>
      <c r="B12">
        <f>MIN(B11,$L$16)</f>
        <v>22.727501252636273</v>
      </c>
      <c r="C12">
        <f t="shared" ref="C12:N12" si="5">MIN(C11,$L$16)</f>
        <v>22.00716618128132</v>
      </c>
      <c r="D12">
        <f t="shared" si="5"/>
        <v>21.271490181983154</v>
      </c>
      <c r="E12">
        <f t="shared" si="5"/>
        <v>20.519731358843501</v>
      </c>
      <c r="F12">
        <f t="shared" si="5"/>
        <v>19.751118657954976</v>
      </c>
      <c r="G12">
        <f t="shared" si="5"/>
        <v>18.964850673537399</v>
      </c>
      <c r="H12">
        <f t="shared" si="5"/>
        <v>18.160094405591622</v>
      </c>
      <c r="I12">
        <f t="shared" si="5"/>
        <v>17.335983967130346</v>
      </c>
      <c r="J12">
        <f t="shared" si="5"/>
        <v>16.491619238926887</v>
      </c>
      <c r="K12">
        <f t="shared" si="5"/>
        <v>15.626064469633491</v>
      </c>
      <c r="L12">
        <f t="shared" si="5"/>
        <v>14.738346819071523</v>
      </c>
      <c r="M12">
        <f t="shared" si="5"/>
        <v>13.827454842362101</v>
      </c>
      <c r="N12">
        <f t="shared" si="5"/>
        <v>12.892336912505641</v>
      </c>
    </row>
    <row r="14" spans="1:14" x14ac:dyDescent="0.15">
      <c r="A14" s="18" t="s">
        <v>140</v>
      </c>
      <c r="B14" t="s">
        <v>19</v>
      </c>
      <c r="C14" s="16">
        <v>5.1200000000000002E-2</v>
      </c>
    </row>
    <row r="15" spans="1:14" x14ac:dyDescent="0.15">
      <c r="A15" s="18" t="s">
        <v>128</v>
      </c>
      <c r="B15" t="s">
        <v>129</v>
      </c>
    </row>
    <row r="16" spans="1:14" x14ac:dyDescent="0.15">
      <c r="A16" s="18" t="s">
        <v>18</v>
      </c>
      <c r="B16" t="s">
        <v>19</v>
      </c>
      <c r="C16">
        <v>50.005000000000003</v>
      </c>
      <c r="D16" t="s">
        <v>22</v>
      </c>
      <c r="F16" t="s">
        <v>127</v>
      </c>
      <c r="G16" t="s">
        <v>21</v>
      </c>
      <c r="H16">
        <f>'2025年缺口'!E2</f>
        <v>1</v>
      </c>
      <c r="J16" s="19" t="s">
        <v>20</v>
      </c>
      <c r="K16" t="s">
        <v>21</v>
      </c>
      <c r="L16">
        <f>C16*H16</f>
        <v>50.005000000000003</v>
      </c>
      <c r="M16" t="s">
        <v>22</v>
      </c>
    </row>
    <row r="17" spans="1:12" x14ac:dyDescent="0.15">
      <c r="A17" s="18" t="s">
        <v>23</v>
      </c>
      <c r="B17" t="s">
        <v>21</v>
      </c>
      <c r="C17">
        <v>20.010000000000002</v>
      </c>
      <c r="D17" t="s">
        <v>24</v>
      </c>
      <c r="J17" s="19" t="s">
        <v>25</v>
      </c>
      <c r="K17" t="s">
        <v>19</v>
      </c>
      <c r="L17">
        <f>C17*H16</f>
        <v>20.010000000000002</v>
      </c>
    </row>
    <row r="18" spans="1:12" x14ac:dyDescent="0.15">
      <c r="A18" s="18" t="s">
        <v>26</v>
      </c>
      <c r="B18" t="s">
        <v>21</v>
      </c>
      <c r="C18">
        <v>1.4999999999999999E-2</v>
      </c>
      <c r="D18" t="s">
        <v>27</v>
      </c>
      <c r="J18" s="19" t="s">
        <v>145</v>
      </c>
      <c r="K18" t="s">
        <v>19</v>
      </c>
      <c r="L18">
        <f>L16*C18</f>
        <v>0.75007500000000005</v>
      </c>
    </row>
    <row r="19" spans="1:12" x14ac:dyDescent="0.15">
      <c r="A19" s="18" t="s">
        <v>135</v>
      </c>
      <c r="B19" t="s">
        <v>29</v>
      </c>
      <c r="C19">
        <v>353.39314519096416</v>
      </c>
      <c r="D19" t="s">
        <v>27</v>
      </c>
    </row>
    <row r="20" spans="1:12" x14ac:dyDescent="0.15">
      <c r="A20" s="18" t="s">
        <v>137</v>
      </c>
      <c r="B20" t="s">
        <v>29</v>
      </c>
      <c r="C20">
        <v>1.47</v>
      </c>
    </row>
    <row r="22" spans="1:12" x14ac:dyDescent="0.15">
      <c r="A22" t="s">
        <v>76</v>
      </c>
      <c r="B22" t="s">
        <v>28</v>
      </c>
      <c r="C22" t="s">
        <v>29</v>
      </c>
      <c r="D22">
        <f>单位收入估算!E22</f>
        <v>353.39314519096416</v>
      </c>
      <c r="E22" t="s">
        <v>27</v>
      </c>
    </row>
    <row r="23" spans="1:12" x14ac:dyDescent="0.15">
      <c r="A23" t="s">
        <v>77</v>
      </c>
      <c r="B23" t="s">
        <v>28</v>
      </c>
      <c r="C23" t="s">
        <v>29</v>
      </c>
      <c r="D23">
        <f>单位收入估算!E23</f>
        <v>344.19374592213211</v>
      </c>
      <c r="E23" t="s">
        <v>27</v>
      </c>
    </row>
    <row r="24" spans="1:12" x14ac:dyDescent="0.15">
      <c r="A24" t="s">
        <v>78</v>
      </c>
      <c r="B24" t="s">
        <v>28</v>
      </c>
      <c r="C24" t="s">
        <v>29</v>
      </c>
      <c r="D24">
        <f>单位收入估算!E24</f>
        <v>156.9405111297302</v>
      </c>
      <c r="E24" t="s">
        <v>27</v>
      </c>
    </row>
    <row r="25" spans="1:12" x14ac:dyDescent="0.15">
      <c r="A25" t="s">
        <v>79</v>
      </c>
      <c r="B25" t="s">
        <v>28</v>
      </c>
      <c r="C25" t="s">
        <v>29</v>
      </c>
      <c r="D25">
        <f>单位收入估算!E25</f>
        <v>64.417345464786081</v>
      </c>
      <c r="E25" t="s">
        <v>27</v>
      </c>
    </row>
    <row r="26" spans="1:12" x14ac:dyDescent="0.15">
      <c r="A26" t="s">
        <v>80</v>
      </c>
      <c r="B26" t="s">
        <v>28</v>
      </c>
      <c r="C26" t="s">
        <v>29</v>
      </c>
      <c r="D26">
        <f>单位收入估算!E26</f>
        <v>124.52671460496121</v>
      </c>
      <c r="E26" t="s">
        <v>27</v>
      </c>
    </row>
    <row r="27" spans="1:12" x14ac:dyDescent="0.15">
      <c r="A27" t="s">
        <v>81</v>
      </c>
      <c r="B27" t="s">
        <v>28</v>
      </c>
      <c r="C27" t="s">
        <v>29</v>
      </c>
      <c r="D27">
        <f>单位收入估算!E27</f>
        <v>117.28233253771923</v>
      </c>
      <c r="E27" t="s">
        <v>27</v>
      </c>
    </row>
    <row r="28" spans="1:12" x14ac:dyDescent="0.15">
      <c r="A28" t="s">
        <v>82</v>
      </c>
      <c r="B28" t="s">
        <v>28</v>
      </c>
      <c r="C28" t="s">
        <v>29</v>
      </c>
      <c r="D28">
        <f>单位收入估算!E28</f>
        <v>62.733628261402394</v>
      </c>
      <c r="E28" t="s">
        <v>27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3.5" x14ac:dyDescent="0.15"/>
  <cols>
    <col min="1" max="1" width="16.5" customWidth="1"/>
    <col min="2" max="2" width="12.75" bestFit="1" customWidth="1"/>
    <col min="3" max="3" width="9.5" bestFit="1" customWidth="1"/>
    <col min="4" max="4" width="12.625" customWidth="1"/>
  </cols>
  <sheetData>
    <row r="1" spans="1:5" x14ac:dyDescent="0.15">
      <c r="A1" t="s">
        <v>63</v>
      </c>
      <c r="B1" s="1" t="s">
        <v>64</v>
      </c>
      <c r="C1" s="1" t="s">
        <v>65</v>
      </c>
      <c r="D1" s="1" t="s">
        <v>66</v>
      </c>
    </row>
    <row r="2" spans="1:5" x14ac:dyDescent="0.15">
      <c r="A2" t="s">
        <v>76</v>
      </c>
      <c r="B2" s="10">
        <v>35.08</v>
      </c>
      <c r="C2" s="10">
        <v>35.5</v>
      </c>
      <c r="D2" s="10">
        <v>35.196469086468895</v>
      </c>
      <c r="E2" s="10">
        <f>AVERAGE(B2:D2)</f>
        <v>35.258823028822967</v>
      </c>
    </row>
    <row r="3" spans="1:5" x14ac:dyDescent="0.15">
      <c r="A3" t="s">
        <v>77</v>
      </c>
      <c r="B3" s="10">
        <v>22.33</v>
      </c>
      <c r="C3" s="10">
        <v>23.4</v>
      </c>
      <c r="D3" s="10">
        <v>22.485599999999998</v>
      </c>
      <c r="E3" s="10">
        <f t="shared" ref="E3:E9" si="0">AVERAGE(B3:D3)</f>
        <v>22.738533333333333</v>
      </c>
    </row>
    <row r="4" spans="1:5" x14ac:dyDescent="0.15">
      <c r="A4" t="s">
        <v>78</v>
      </c>
      <c r="B4" s="10">
        <v>219.89</v>
      </c>
      <c r="C4" s="10">
        <v>220</v>
      </c>
      <c r="D4" s="10">
        <v>222.46826707343874</v>
      </c>
      <c r="E4" s="10">
        <f t="shared" si="0"/>
        <v>220.78608902447957</v>
      </c>
    </row>
    <row r="5" spans="1:5" x14ac:dyDescent="0.15">
      <c r="A5" t="s">
        <v>79</v>
      </c>
      <c r="B5" s="10">
        <v>558.32000000000005</v>
      </c>
      <c r="C5" s="10">
        <v>549.20000000000005</v>
      </c>
      <c r="D5" s="10">
        <v>552.19467588313398</v>
      </c>
      <c r="E5" s="10">
        <f t="shared" si="0"/>
        <v>553.23822529437803</v>
      </c>
    </row>
    <row r="6" spans="1:5" x14ac:dyDescent="0.15">
      <c r="A6" t="s">
        <v>80</v>
      </c>
      <c r="B6" s="10">
        <v>119.77</v>
      </c>
      <c r="C6" s="10">
        <v>125.2</v>
      </c>
      <c r="D6" s="10">
        <v>126.28845549115573</v>
      </c>
      <c r="E6" s="10">
        <f t="shared" si="0"/>
        <v>123.7528184970519</v>
      </c>
    </row>
    <row r="7" spans="1:5" x14ac:dyDescent="0.15">
      <c r="A7" t="s">
        <v>81</v>
      </c>
      <c r="B7" s="10">
        <v>216.62</v>
      </c>
      <c r="C7" s="10">
        <v>197.8</v>
      </c>
      <c r="D7" s="10">
        <v>203.03909999999996</v>
      </c>
      <c r="E7" s="10">
        <f t="shared" si="0"/>
        <v>205.81970000000001</v>
      </c>
    </row>
    <row r="8" spans="1:5" x14ac:dyDescent="0.15">
      <c r="A8" t="s">
        <v>82</v>
      </c>
      <c r="B8" s="10">
        <v>198.04</v>
      </c>
      <c r="C8" s="10">
        <v>201.4</v>
      </c>
      <c r="D8" s="10">
        <v>202.45268367737268</v>
      </c>
      <c r="E8" s="10">
        <f t="shared" si="0"/>
        <v>200.63089455912424</v>
      </c>
    </row>
    <row r="9" spans="1:5" x14ac:dyDescent="0.15">
      <c r="A9" t="s">
        <v>83</v>
      </c>
      <c r="B9" s="10">
        <f>SUM(B2:B8)</f>
        <v>1370.05</v>
      </c>
      <c r="C9" s="10">
        <f>SUM(C2:C8)</f>
        <v>1352.5000000000002</v>
      </c>
      <c r="D9" s="10">
        <f>SUM(D2:D8)</f>
        <v>1364.12525121157</v>
      </c>
      <c r="E9" s="10">
        <f t="shared" si="0"/>
        <v>1362.2250837371901</v>
      </c>
    </row>
    <row r="11" spans="1:5" x14ac:dyDescent="0.15">
      <c r="A11" t="s">
        <v>73</v>
      </c>
      <c r="B11" s="1" t="s">
        <v>74</v>
      </c>
      <c r="C11" s="1" t="s">
        <v>65</v>
      </c>
      <c r="D11" s="1" t="s">
        <v>66</v>
      </c>
    </row>
    <row r="12" spans="1:5" x14ac:dyDescent="0.15">
      <c r="A12" t="s">
        <v>76</v>
      </c>
      <c r="B12">
        <v>11115</v>
      </c>
      <c r="C12">
        <v>12153</v>
      </c>
      <c r="D12">
        <v>14113.58</v>
      </c>
      <c r="E12">
        <f>AVERAGE(B12:D12)</f>
        <v>12460.526666666667</v>
      </c>
    </row>
    <row r="13" spans="1:5" x14ac:dyDescent="0.15">
      <c r="A13" t="s">
        <v>77</v>
      </c>
      <c r="B13">
        <v>6719.01</v>
      </c>
      <c r="C13">
        <v>7521.85</v>
      </c>
      <c r="D13">
        <v>9224.4599999999991</v>
      </c>
      <c r="E13">
        <f t="shared" ref="E13:E19" si="1">AVERAGE(B13:D13)</f>
        <v>7821.7733333333335</v>
      </c>
    </row>
    <row r="14" spans="1:5" x14ac:dyDescent="0.15">
      <c r="A14" t="s">
        <v>78</v>
      </c>
      <c r="B14">
        <v>30933.279999999999</v>
      </c>
      <c r="C14">
        <v>33896.65</v>
      </c>
      <c r="D14">
        <v>39169.919999999998</v>
      </c>
      <c r="E14">
        <f t="shared" si="1"/>
        <v>34666.616666666669</v>
      </c>
    </row>
    <row r="15" spans="1:5" x14ac:dyDescent="0.15">
      <c r="A15" t="s">
        <v>79</v>
      </c>
      <c r="B15">
        <v>30981.98</v>
      </c>
      <c r="C15">
        <v>34457.300000000003</v>
      </c>
      <c r="D15">
        <v>41425.480000000003</v>
      </c>
      <c r="E15">
        <f t="shared" si="1"/>
        <v>35621.58666666667</v>
      </c>
    </row>
    <row r="16" spans="1:5" x14ac:dyDescent="0.15">
      <c r="A16" t="s">
        <v>80</v>
      </c>
      <c r="B16">
        <v>14069.87</v>
      </c>
      <c r="C16">
        <v>15046.45</v>
      </c>
      <c r="D16">
        <v>17165.98</v>
      </c>
      <c r="E16">
        <f t="shared" si="1"/>
        <v>15427.433333333334</v>
      </c>
    </row>
    <row r="17" spans="1:6" x14ac:dyDescent="0.15">
      <c r="A17" t="s">
        <v>81</v>
      </c>
      <c r="B17">
        <v>21462.69</v>
      </c>
      <c r="C17">
        <v>22990.35</v>
      </c>
      <c r="D17">
        <v>27722.31</v>
      </c>
      <c r="E17">
        <f t="shared" si="1"/>
        <v>24058.449999999997</v>
      </c>
    </row>
    <row r="18" spans="1:6" x14ac:dyDescent="0.15">
      <c r="A18" t="s">
        <v>82</v>
      </c>
      <c r="B18">
        <v>10823.01</v>
      </c>
      <c r="C18">
        <v>12236.53</v>
      </c>
      <c r="D18">
        <v>14737.12</v>
      </c>
      <c r="E18">
        <f t="shared" si="1"/>
        <v>12598.886666666667</v>
      </c>
    </row>
    <row r="19" spans="1:6" x14ac:dyDescent="0.15">
      <c r="A19" t="s">
        <v>83</v>
      </c>
      <c r="B19">
        <f>SUM(B12:B18)</f>
        <v>126104.84</v>
      </c>
      <c r="C19">
        <f t="shared" ref="C19:D19" si="2">SUM(C12:C18)</f>
        <v>138302.13</v>
      </c>
      <c r="D19">
        <f t="shared" si="2"/>
        <v>163558.85</v>
      </c>
      <c r="E19">
        <f t="shared" si="1"/>
        <v>142655.27333333332</v>
      </c>
    </row>
    <row r="21" spans="1:6" x14ac:dyDescent="0.15">
      <c r="A21" s="11" t="s">
        <v>121</v>
      </c>
      <c r="B21" s="12" t="s">
        <v>64</v>
      </c>
      <c r="C21" s="12" t="s">
        <v>65</v>
      </c>
      <c r="D21" s="12" t="s">
        <v>66</v>
      </c>
      <c r="E21" s="11" t="s">
        <v>75</v>
      </c>
      <c r="F21" s="11"/>
    </row>
    <row r="22" spans="1:6" x14ac:dyDescent="0.15">
      <c r="A22" s="11" t="s">
        <v>76</v>
      </c>
      <c r="B22" s="11">
        <f>B12/B2</f>
        <v>316.84720638540483</v>
      </c>
      <c r="C22" s="11">
        <f t="shared" ref="C22:D22" si="3">C12/C2</f>
        <v>342.33802816901408</v>
      </c>
      <c r="D22" s="11">
        <f t="shared" si="3"/>
        <v>400.99420101847358</v>
      </c>
      <c r="E22" s="11">
        <f>AVERAGE(B22:D22)</f>
        <v>353.39314519096416</v>
      </c>
      <c r="F22" s="11"/>
    </row>
    <row r="23" spans="1:6" x14ac:dyDescent="0.15">
      <c r="A23" s="11" t="s">
        <v>77</v>
      </c>
      <c r="B23" s="11">
        <f t="shared" ref="B23:D23" si="4">B13/B3</f>
        <v>300.89610389610391</v>
      </c>
      <c r="C23" s="11">
        <f t="shared" si="4"/>
        <v>321.44658119658123</v>
      </c>
      <c r="D23" s="11">
        <f t="shared" si="4"/>
        <v>410.23855267371118</v>
      </c>
      <c r="E23" s="11">
        <f t="shared" ref="E23:E29" si="5">AVERAGE(B23:D23)</f>
        <v>344.19374592213211</v>
      </c>
      <c r="F23" s="11"/>
    </row>
    <row r="24" spans="1:6" x14ac:dyDescent="0.15">
      <c r="A24" s="11" t="s">
        <v>78</v>
      </c>
      <c r="B24" s="11">
        <f t="shared" ref="B24:D24" si="6">B14/B4</f>
        <v>140.67615625994816</v>
      </c>
      <c r="C24" s="11">
        <f t="shared" si="6"/>
        <v>154.07568181818183</v>
      </c>
      <c r="D24" s="11">
        <f t="shared" si="6"/>
        <v>176.06969531106054</v>
      </c>
      <c r="E24" s="11">
        <f t="shared" si="5"/>
        <v>156.9405111297302</v>
      </c>
      <c r="F24" s="11"/>
    </row>
    <row r="25" spans="1:6" x14ac:dyDescent="0.15">
      <c r="A25" s="11" t="s">
        <v>79</v>
      </c>
      <c r="B25" s="11">
        <f t="shared" ref="B25:D25" si="7">B15/B5</f>
        <v>55.491438601518837</v>
      </c>
      <c r="C25" s="11">
        <f t="shared" si="7"/>
        <v>62.740895848506916</v>
      </c>
      <c r="D25" s="11">
        <f t="shared" si="7"/>
        <v>75.01970194433251</v>
      </c>
      <c r="E25" s="11">
        <f t="shared" si="5"/>
        <v>64.417345464786081</v>
      </c>
      <c r="F25" s="11"/>
    </row>
    <row r="26" spans="1:6" x14ac:dyDescent="0.15">
      <c r="A26" s="11" t="s">
        <v>80</v>
      </c>
      <c r="B26" s="11">
        <f t="shared" ref="B26:D26" si="8">B16/B6</f>
        <v>117.47407531101278</v>
      </c>
      <c r="C26" s="11">
        <f t="shared" si="8"/>
        <v>120.17931309904154</v>
      </c>
      <c r="D26" s="11">
        <f t="shared" si="8"/>
        <v>135.92675540482932</v>
      </c>
      <c r="E26" s="11">
        <f t="shared" si="5"/>
        <v>124.52671460496121</v>
      </c>
      <c r="F26" s="11"/>
    </row>
    <row r="27" spans="1:6" x14ac:dyDescent="0.15">
      <c r="A27" s="11" t="s">
        <v>81</v>
      </c>
      <c r="B27" s="11">
        <f t="shared" ref="B27:D27" si="9">B17/B7</f>
        <v>99.079909518973309</v>
      </c>
      <c r="C27" s="11">
        <f t="shared" si="9"/>
        <v>116.23028311425681</v>
      </c>
      <c r="D27" s="11">
        <f t="shared" si="9"/>
        <v>136.53680497992755</v>
      </c>
      <c r="E27" s="11">
        <f t="shared" si="5"/>
        <v>117.28233253771923</v>
      </c>
      <c r="F27" s="11"/>
    </row>
    <row r="28" spans="1:6" x14ac:dyDescent="0.15">
      <c r="A28" s="11" t="s">
        <v>82</v>
      </c>
      <c r="B28" s="11">
        <f t="shared" ref="B28:D28" si="10">B18/B8</f>
        <v>54.650626136134115</v>
      </c>
      <c r="C28" s="11">
        <f t="shared" si="10"/>
        <v>60.757348560079443</v>
      </c>
      <c r="D28" s="11">
        <f t="shared" si="10"/>
        <v>72.792910087993604</v>
      </c>
      <c r="E28" s="11">
        <f t="shared" si="5"/>
        <v>62.733628261402394</v>
      </c>
      <c r="F28" s="11"/>
    </row>
    <row r="29" spans="1:6" x14ac:dyDescent="0.15">
      <c r="A29" s="11" t="s">
        <v>83</v>
      </c>
      <c r="B29" s="11">
        <f>SUM(B22:B28)</f>
        <v>1085.115516109096</v>
      </c>
      <c r="C29" s="11">
        <f t="shared" ref="C29:D29" si="11">SUM(C22:C28)</f>
        <v>1177.7681318056618</v>
      </c>
      <c r="D29" s="11">
        <f t="shared" si="11"/>
        <v>1407.5786214203283</v>
      </c>
      <c r="E29" s="11">
        <f t="shared" si="5"/>
        <v>1223.4874231116953</v>
      </c>
      <c r="F29" s="11" t="s">
        <v>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9" sqref="E9"/>
    </sheetView>
  </sheetViews>
  <sheetFormatPr defaultRowHeight="13.5" x14ac:dyDescent="0.15"/>
  <cols>
    <col min="1" max="1" width="9" style="15"/>
    <col min="2" max="3" width="9" style="14"/>
    <col min="4" max="4" width="12" customWidth="1"/>
  </cols>
  <sheetData>
    <row r="1" spans="1:5" x14ac:dyDescent="0.15">
      <c r="A1" s="15" t="s">
        <v>122</v>
      </c>
      <c r="B1" s="13" t="s">
        <v>123</v>
      </c>
      <c r="C1" s="13" t="s">
        <v>124</v>
      </c>
      <c r="D1" t="s">
        <v>125</v>
      </c>
      <c r="E1" t="s">
        <v>126</v>
      </c>
    </row>
    <row r="2" spans="1:5" x14ac:dyDescent="0.15">
      <c r="A2" s="15" t="s">
        <v>96</v>
      </c>
      <c r="B2" s="14">
        <v>17.322575826995319</v>
      </c>
      <c r="C2" s="14">
        <v>30.21491273950096</v>
      </c>
      <c r="D2">
        <f>B2-C2</f>
        <v>-12.892336912505641</v>
      </c>
      <c r="E2">
        <f>IF(D2&lt;0,CEILING(ABS(D2)/北京投资计算!$C$16,1),0)</f>
        <v>1</v>
      </c>
    </row>
    <row r="3" spans="1:5" x14ac:dyDescent="0.15">
      <c r="A3" s="15" t="s">
        <v>97</v>
      </c>
      <c r="B3" s="14">
        <v>17.65422078789328</v>
      </c>
      <c r="C3" s="14">
        <v>26.955757070310483</v>
      </c>
      <c r="D3">
        <f t="shared" ref="D3:D32" si="0">B3-C3</f>
        <v>-9.301536282417203</v>
      </c>
      <c r="E3">
        <f>IF(D3&lt;0,CEILING(ABS(D3)/北京投资计算!$C$16,1),0)</f>
        <v>1</v>
      </c>
    </row>
    <row r="4" spans="1:5" x14ac:dyDescent="0.15">
      <c r="A4" s="15" t="s">
        <v>98</v>
      </c>
      <c r="B4" s="14">
        <v>68.998356014476485</v>
      </c>
      <c r="C4" s="14">
        <v>170.03269374619776</v>
      </c>
      <c r="D4">
        <f t="shared" si="0"/>
        <v>-101.03433773172128</v>
      </c>
      <c r="E4">
        <f>IF(D4&lt;0,CEILING(ABS(D4)/北京投资计算!$C$16,1),0)</f>
        <v>3</v>
      </c>
    </row>
    <row r="5" spans="1:5" x14ac:dyDescent="0.15">
      <c r="A5" s="15" t="s">
        <v>99</v>
      </c>
      <c r="B5" s="14">
        <v>48.836529982716911</v>
      </c>
      <c r="C5" s="14">
        <v>69.100932251181803</v>
      </c>
      <c r="D5">
        <f t="shared" si="0"/>
        <v>-20.264402268464892</v>
      </c>
      <c r="E5">
        <f>IF(D5&lt;0,CEILING(ABS(D5)/北京投资计算!$C$16,1),0)</f>
        <v>1</v>
      </c>
    </row>
    <row r="6" spans="1:5" x14ac:dyDescent="0.15">
      <c r="A6" s="15" t="s">
        <v>100</v>
      </c>
      <c r="B6" s="14">
        <v>154.68224566047138</v>
      </c>
      <c r="C6" s="14">
        <v>195.13560133326246</v>
      </c>
      <c r="D6">
        <f t="shared" si="0"/>
        <v>-40.453355672791076</v>
      </c>
      <c r="E6">
        <f>IF(D6&lt;0,CEILING(ABS(D6)/北京投资计算!$C$16,1),0)</f>
        <v>1</v>
      </c>
    </row>
    <row r="7" spans="1:5" x14ac:dyDescent="0.15">
      <c r="A7" s="15" t="s">
        <v>101</v>
      </c>
      <c r="B7" s="14">
        <v>339.1316832694738</v>
      </c>
      <c r="C7" s="14">
        <v>170.47436060326072</v>
      </c>
      <c r="D7">
        <f t="shared" si="0"/>
        <v>168.65732266621308</v>
      </c>
      <c r="E7">
        <f>IF(D7&lt;0,CEILING(ABS(D7)/北京投资计算!$C$16,1),0)</f>
        <v>0</v>
      </c>
    </row>
    <row r="8" spans="1:5" x14ac:dyDescent="0.15">
      <c r="A8" s="15" t="s">
        <v>102</v>
      </c>
      <c r="B8" s="14">
        <v>207.19004420389138</v>
      </c>
      <c r="C8" s="14">
        <v>123.5288993922768</v>
      </c>
      <c r="D8">
        <f t="shared" si="0"/>
        <v>83.661144811614577</v>
      </c>
      <c r="E8">
        <f>IF(D8&lt;0,CEILING(ABS(D8)/北京投资计算!$C$16,1),0)</f>
        <v>0</v>
      </c>
    </row>
    <row r="9" spans="1:5" x14ac:dyDescent="0.15">
      <c r="A9" s="15" t="s">
        <v>47</v>
      </c>
      <c r="B9" s="14">
        <v>319.0118088751442</v>
      </c>
      <c r="C9" s="14">
        <v>412.42732791347589</v>
      </c>
      <c r="D9">
        <f t="shared" si="0"/>
        <v>-93.415519038331695</v>
      </c>
      <c r="E9">
        <f>IF(D9&lt;0,CEILING(ABS(D9)/北京投资计算!$C$16,1),0)</f>
        <v>2</v>
      </c>
    </row>
    <row r="10" spans="1:5" x14ac:dyDescent="0.15">
      <c r="A10" s="15" t="s">
        <v>67</v>
      </c>
      <c r="B10" s="14">
        <v>10.263623921089447</v>
      </c>
      <c r="C10" s="14">
        <v>164.2420461261845</v>
      </c>
      <c r="D10">
        <f t="shared" si="0"/>
        <v>-153.97842220509506</v>
      </c>
      <c r="E10">
        <f>IF(D10&lt;0,CEILING(ABS(D10)/北京投资计算!$C$16,1),0)</f>
        <v>4</v>
      </c>
    </row>
    <row r="11" spans="1:5" x14ac:dyDescent="0.15">
      <c r="A11" s="15" t="s">
        <v>68</v>
      </c>
      <c r="B11" s="14">
        <v>212.91750755704197</v>
      </c>
      <c r="C11" s="14">
        <v>790.20676158625429</v>
      </c>
      <c r="D11">
        <f t="shared" si="0"/>
        <v>-577.28925402921232</v>
      </c>
      <c r="E11">
        <f>IF(D11&lt;0,CEILING(ABS(D11)/北京投资计算!$C$16,1),0)</f>
        <v>12</v>
      </c>
    </row>
    <row r="12" spans="1:5" x14ac:dyDescent="0.15">
      <c r="A12" s="15" t="s">
        <v>103</v>
      </c>
      <c r="B12" s="14">
        <v>376.80341391930415</v>
      </c>
      <c r="C12" s="14">
        <v>205.77110680588521</v>
      </c>
      <c r="D12">
        <f t="shared" si="0"/>
        <v>171.03230711341894</v>
      </c>
      <c r="E12">
        <f>IF(D12&lt;0,CEILING(ABS(D12)/北京投资计算!$C$16,1),0)</f>
        <v>0</v>
      </c>
    </row>
    <row r="13" spans="1:5" x14ac:dyDescent="0.15">
      <c r="A13" s="15" t="s">
        <v>69</v>
      </c>
      <c r="B13" s="14">
        <v>294.23702529053844</v>
      </c>
      <c r="C13" s="14">
        <v>635.34915251794519</v>
      </c>
      <c r="D13">
        <f t="shared" si="0"/>
        <v>-341.11212722740675</v>
      </c>
      <c r="E13">
        <f>IF(D13&lt;0,CEILING(ABS(D13)/北京投资计算!$C$16,1),0)</f>
        <v>7</v>
      </c>
    </row>
    <row r="14" spans="1:5" x14ac:dyDescent="0.15">
      <c r="A14" s="15" t="s">
        <v>104</v>
      </c>
      <c r="B14" s="14">
        <v>340.01552860026277</v>
      </c>
      <c r="C14" s="14">
        <v>249.26154375648912</v>
      </c>
      <c r="D14">
        <f t="shared" si="0"/>
        <v>90.753984843773651</v>
      </c>
      <c r="E14">
        <f>IF(D14&lt;0,CEILING(ABS(D14)/北京投资计算!$C$16,1),0)</f>
        <v>0</v>
      </c>
    </row>
    <row r="15" spans="1:5" x14ac:dyDescent="0.15">
      <c r="A15" s="15" t="s">
        <v>70</v>
      </c>
      <c r="B15" s="14">
        <v>448.4533987023824</v>
      </c>
      <c r="C15" s="14">
        <v>320.678221814891</v>
      </c>
      <c r="D15">
        <f t="shared" si="0"/>
        <v>127.7751768874914</v>
      </c>
      <c r="E15">
        <f>IF(D15&lt;0,CEILING(ABS(D15)/北京投资计算!$C$16,1),0)</f>
        <v>0</v>
      </c>
    </row>
    <row r="16" spans="1:5" x14ac:dyDescent="0.15">
      <c r="A16" s="15" t="s">
        <v>105</v>
      </c>
      <c r="B16" s="14">
        <v>169.75784040220515</v>
      </c>
      <c r="C16" s="14">
        <v>183.04672434278473</v>
      </c>
      <c r="D16">
        <f t="shared" si="0"/>
        <v>-13.288883940579581</v>
      </c>
      <c r="E16">
        <f>IF(D16&lt;0,CEILING(ABS(D16)/北京投资计算!$C$16,1),0)</f>
        <v>1</v>
      </c>
    </row>
    <row r="17" spans="1:5" x14ac:dyDescent="0.15">
      <c r="A17" s="15" t="s">
        <v>106</v>
      </c>
      <c r="B17" s="14">
        <v>105.47360152923102</v>
      </c>
      <c r="C17" s="14">
        <v>255.93793768706746</v>
      </c>
      <c r="D17">
        <f t="shared" si="0"/>
        <v>-150.46433615783644</v>
      </c>
      <c r="E17">
        <f>IF(D17&lt;0,CEILING(ABS(D17)/北京投资计算!$C$16,1),0)</f>
        <v>4</v>
      </c>
    </row>
    <row r="18" spans="1:5" x14ac:dyDescent="0.15">
      <c r="A18" s="15" t="s">
        <v>71</v>
      </c>
      <c r="B18" s="14">
        <v>340.6648503204342</v>
      </c>
      <c r="C18" s="14">
        <v>321.27838038575283</v>
      </c>
      <c r="D18">
        <f t="shared" si="0"/>
        <v>19.386469934681372</v>
      </c>
      <c r="E18">
        <f>IF(D18&lt;0,CEILING(ABS(D18)/北京投资计算!$C$16,1),0)</f>
        <v>0</v>
      </c>
    </row>
    <row r="19" spans="1:5" x14ac:dyDescent="0.15">
      <c r="A19" s="15" t="s">
        <v>72</v>
      </c>
      <c r="B19" s="14">
        <v>345.2526244591063</v>
      </c>
      <c r="C19" s="14">
        <v>342.26520997297484</v>
      </c>
      <c r="D19">
        <f t="shared" si="0"/>
        <v>2.9874144861314562</v>
      </c>
      <c r="E19">
        <f>IF(D19&lt;0,CEILING(ABS(D19)/北京投资计算!$C$16,1),0)</f>
        <v>0</v>
      </c>
    </row>
    <row r="20" spans="1:5" x14ac:dyDescent="0.15">
      <c r="A20" s="15" t="s">
        <v>107</v>
      </c>
      <c r="B20" s="14">
        <v>634.98227582778782</v>
      </c>
      <c r="C20" s="14">
        <v>513.09498391575471</v>
      </c>
      <c r="D20">
        <f t="shared" si="0"/>
        <v>121.88729191203311</v>
      </c>
      <c r="E20">
        <f>IF(D20&lt;0,CEILING(ABS(D20)/北京投资计算!$C$16,1),0)</f>
        <v>0</v>
      </c>
    </row>
    <row r="21" spans="1:5" x14ac:dyDescent="0.15">
      <c r="A21" s="15" t="s">
        <v>108</v>
      </c>
      <c r="B21" s="14">
        <v>407.14449311912904</v>
      </c>
      <c r="C21" s="14">
        <v>331.93349932949059</v>
      </c>
      <c r="D21">
        <f t="shared" si="0"/>
        <v>75.210993789638451</v>
      </c>
      <c r="E21">
        <f>IF(D21&lt;0,CEILING(ABS(D21)/北京投资计算!$C$16,1),0)</f>
        <v>0</v>
      </c>
    </row>
    <row r="22" spans="1:5" x14ac:dyDescent="0.15">
      <c r="A22" s="15" t="s">
        <v>109</v>
      </c>
      <c r="B22" s="14">
        <v>224.17741612395002</v>
      </c>
      <c r="C22" s="14">
        <v>46.650882347490551</v>
      </c>
      <c r="D22">
        <f t="shared" si="0"/>
        <v>177.52653377645947</v>
      </c>
      <c r="E22">
        <f>IF(D22&lt;0,CEILING(ABS(D22)/北京投资计算!$C$16,1),0)</f>
        <v>0</v>
      </c>
    </row>
    <row r="23" spans="1:5" x14ac:dyDescent="0.15">
      <c r="A23" s="15" t="s">
        <v>110</v>
      </c>
      <c r="B23" s="14">
        <v>179.92775691542192</v>
      </c>
      <c r="C23" s="14">
        <v>165.3192761211717</v>
      </c>
      <c r="D23">
        <f t="shared" si="0"/>
        <v>14.608480794250227</v>
      </c>
      <c r="E23">
        <f>IF(D23&lt;0,CEILING(ABS(D23)/北京投资计算!$C$16,1),0)</f>
        <v>0</v>
      </c>
    </row>
    <row r="24" spans="1:5" x14ac:dyDescent="0.15">
      <c r="A24" s="15" t="s">
        <v>111</v>
      </c>
      <c r="B24" s="14">
        <v>767.18285953976738</v>
      </c>
      <c r="C24" s="14">
        <v>255.9284930739741</v>
      </c>
      <c r="D24">
        <f t="shared" si="0"/>
        <v>511.25436646579328</v>
      </c>
      <c r="E24">
        <f>IF(D24&lt;0,CEILING(ABS(D24)/北京投资计算!$C$16,1),0)</f>
        <v>0</v>
      </c>
    </row>
    <row r="25" spans="1:5" x14ac:dyDescent="0.15">
      <c r="A25" s="15" t="s">
        <v>112</v>
      </c>
      <c r="B25" s="14">
        <v>213.38209860130337</v>
      </c>
      <c r="C25" s="14">
        <v>130.50536093727351</v>
      </c>
      <c r="D25">
        <f t="shared" si="0"/>
        <v>82.876737664029861</v>
      </c>
      <c r="E25">
        <f>IF(D25&lt;0,CEILING(ABS(D25)/北京投资计算!$C$16,1),0)</f>
        <v>0</v>
      </c>
    </row>
    <row r="26" spans="1:5" x14ac:dyDescent="0.15">
      <c r="A26" s="15" t="s">
        <v>113</v>
      </c>
      <c r="B26" s="14">
        <v>390.18156951812307</v>
      </c>
      <c r="C26" s="14">
        <v>154.16684174009424</v>
      </c>
      <c r="D26">
        <f t="shared" si="0"/>
        <v>236.01472777802883</v>
      </c>
      <c r="E26">
        <f>IF(D26&lt;0,CEILING(ABS(D26)/北京投资计算!$C$16,1),0)</f>
        <v>0</v>
      </c>
    </row>
    <row r="27" spans="1:5" x14ac:dyDescent="0.15">
      <c r="A27" s="15" t="s">
        <v>114</v>
      </c>
      <c r="B27" s="14">
        <v>1466.820727079059</v>
      </c>
      <c r="C27" s="14">
        <v>53.273989453908598</v>
      </c>
      <c r="D27">
        <f t="shared" si="0"/>
        <v>1413.5467376251504</v>
      </c>
      <c r="E27">
        <f>IF(D27&lt;0,CEILING(ABS(D27)/北京投资计算!$C$16,1),0)</f>
        <v>0</v>
      </c>
    </row>
    <row r="28" spans="1:5" x14ac:dyDescent="0.15">
      <c r="A28" s="15" t="s">
        <v>115</v>
      </c>
      <c r="B28" s="14">
        <v>343.32858099362784</v>
      </c>
      <c r="C28" s="14">
        <v>96.830798436734767</v>
      </c>
      <c r="D28">
        <f t="shared" si="0"/>
        <v>246.49778255689307</v>
      </c>
      <c r="E28">
        <f>IF(D28&lt;0,CEILING(ABS(D28)/北京投资计算!$C$16,1),0)</f>
        <v>0</v>
      </c>
    </row>
    <row r="29" spans="1:5" x14ac:dyDescent="0.15">
      <c r="A29" s="15" t="s">
        <v>116</v>
      </c>
      <c r="B29" s="14">
        <v>101.87336668320495</v>
      </c>
      <c r="C29" s="14">
        <v>120.89754604338668</v>
      </c>
      <c r="D29">
        <f t="shared" si="0"/>
        <v>-19.024179360181734</v>
      </c>
      <c r="E29">
        <f>IF(D29&lt;0,CEILING(ABS(D29)/北京投资计算!$C$16,1),0)</f>
        <v>1</v>
      </c>
    </row>
    <row r="30" spans="1:5" x14ac:dyDescent="0.15">
      <c r="A30" s="15" t="s">
        <v>117</v>
      </c>
      <c r="B30" s="14">
        <v>404.95483720744232</v>
      </c>
      <c r="C30" s="14">
        <v>38.092599856692232</v>
      </c>
      <c r="D30">
        <f t="shared" si="0"/>
        <v>366.86223735075009</v>
      </c>
      <c r="E30">
        <f>IF(D30&lt;0,CEILING(ABS(D30)/北京投资计算!$C$16,1),0)</f>
        <v>0</v>
      </c>
    </row>
    <row r="31" spans="1:5" x14ac:dyDescent="0.15">
      <c r="A31" s="15" t="s">
        <v>118</v>
      </c>
      <c r="B31" s="14">
        <v>2.7380839285576428</v>
      </c>
      <c r="C31" s="14">
        <v>57.849053096114403</v>
      </c>
      <c r="D31">
        <f t="shared" si="0"/>
        <v>-55.11096916755676</v>
      </c>
      <c r="E31">
        <f>IF(D31&lt;0,CEILING(ABS(D31)/北京投资计算!$C$16,1),0)</f>
        <v>2</v>
      </c>
    </row>
    <row r="32" spans="1:5" x14ac:dyDescent="0.15">
      <c r="A32" s="15" t="s">
        <v>119</v>
      </c>
      <c r="B32" s="14">
        <v>278.95298352076497</v>
      </c>
      <c r="C32" s="14">
        <v>631.66965503182291</v>
      </c>
      <c r="D32">
        <f t="shared" si="0"/>
        <v>-352.71667151105794</v>
      </c>
      <c r="E32">
        <f>IF(D32&lt;0,CEILING(ABS(D32)/北京投资计算!$C$16,1),0)</f>
        <v>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Z2" sqref="Z2"/>
    </sheetView>
  </sheetViews>
  <sheetFormatPr defaultRowHeight="13.5" x14ac:dyDescent="0.15"/>
  <sheetData>
    <row r="1" spans="1:28" x14ac:dyDescent="0.15">
      <c r="A1" s="15" t="s">
        <v>142</v>
      </c>
      <c r="B1" s="13" t="s">
        <v>143</v>
      </c>
      <c r="C1" s="13" t="s">
        <v>86</v>
      </c>
      <c r="D1" s="13" t="s">
        <v>87</v>
      </c>
      <c r="E1" s="13" t="s">
        <v>88</v>
      </c>
      <c r="F1" s="13" t="s">
        <v>89</v>
      </c>
      <c r="G1" s="13" t="s">
        <v>90</v>
      </c>
      <c r="H1" s="13" t="s">
        <v>91</v>
      </c>
      <c r="I1" s="13" t="s">
        <v>92</v>
      </c>
      <c r="J1" s="13" t="s">
        <v>93</v>
      </c>
      <c r="K1" s="13" t="s">
        <v>94</v>
      </c>
      <c r="L1" s="13" t="s">
        <v>65</v>
      </c>
      <c r="M1" s="13" t="s">
        <v>66</v>
      </c>
      <c r="N1" s="13" t="s">
        <v>95</v>
      </c>
      <c r="O1" s="13" t="s">
        <v>132</v>
      </c>
      <c r="P1" s="13" t="s">
        <v>0</v>
      </c>
      <c r="Q1" s="13" t="s">
        <v>2</v>
      </c>
      <c r="R1" s="13" t="s">
        <v>3</v>
      </c>
      <c r="S1" s="13" t="s">
        <v>4</v>
      </c>
      <c r="T1" s="13" t="s">
        <v>5</v>
      </c>
      <c r="U1" s="13" t="s">
        <v>6</v>
      </c>
      <c r="V1" s="13" t="s">
        <v>7</v>
      </c>
      <c r="W1" s="13" t="s">
        <v>8</v>
      </c>
      <c r="X1" s="13" t="s">
        <v>9</v>
      </c>
      <c r="Y1" s="13" t="s">
        <v>10</v>
      </c>
      <c r="Z1" s="13" t="s">
        <v>11</v>
      </c>
      <c r="AA1" s="13" t="s">
        <v>12</v>
      </c>
      <c r="AB1" s="13" t="s">
        <v>13</v>
      </c>
    </row>
    <row r="2" spans="1:28" x14ac:dyDescent="0.15">
      <c r="A2" s="15" t="s">
        <v>96</v>
      </c>
      <c r="B2" s="14">
        <f>[1]供给调整量!B2-[1]需求量!B2</f>
        <v>-36.597999999999999</v>
      </c>
      <c r="C2" s="14">
        <f>[1]供给调整量!C2-[1]需求量!C2</f>
        <v>-30.986905924120816</v>
      </c>
      <c r="D2" s="14">
        <f>[1]供给调整量!D2-[1]需求量!D2</f>
        <v>-30.409851394703338</v>
      </c>
      <c r="E2" s="14">
        <f>[1]供给调整量!E2-[1]需求量!E2</f>
        <v>-29.824913072862756</v>
      </c>
      <c r="F2" s="14">
        <f>[1]供给调整量!F2-[1]需求量!F2</f>
        <v>-29.23163837931628</v>
      </c>
      <c r="G2" s="14">
        <f>[1]供给调整量!G2-[1]需求量!G2</f>
        <v>-28.629557455871151</v>
      </c>
      <c r="H2" s="14">
        <f>[1]供给调整量!H2-[1]需求量!H2</f>
        <v>-28.018182453457371</v>
      </c>
      <c r="I2" s="14">
        <f>[1]供给调整量!I2-[1]需求量!I2</f>
        <v>-27.397006791342648</v>
      </c>
      <c r="J2" s="14">
        <f>[1]供给调整量!J2-[1]需求量!J2</f>
        <v>-26.765504386272568</v>
      </c>
      <c r="K2" s="14">
        <f>[1]供给调整量!K2-[1]需求量!K2</f>
        <v>-26.123128850376702</v>
      </c>
      <c r="L2" s="14">
        <f>[1]供给调整量!L2-[1]需求量!L2</f>
        <v>-25.469312656538847</v>
      </c>
      <c r="M2" s="14">
        <f>[1]供给调整量!M2-[1]需求量!M2</f>
        <v>-24.803466269905982</v>
      </c>
      <c r="N2" s="14">
        <f>[1]供给调整量!N2-[1]需求量!N2</f>
        <v>-24.124977244183924</v>
      </c>
      <c r="O2" s="14">
        <f>[1]供给调整量!O2-[1]需求量!O2</f>
        <v>-23.433209281251123</v>
      </c>
      <c r="P2" s="14">
        <f>[1]供给调整量!P2-[1]需求量!P2</f>
        <v>-22.727501252636273</v>
      </c>
      <c r="Q2" s="14">
        <f>[1]供给调整量!Q2-[1]需求量!Q2</f>
        <v>-22.00716618128132</v>
      </c>
      <c r="R2" s="14">
        <f>[1]供给调整量!R2-[1]需求量!R2</f>
        <v>-21.271490181983154</v>
      </c>
      <c r="S2" s="14">
        <f>[1]供给调整量!S2-[1]需求量!S2</f>
        <v>-20.519731358843501</v>
      </c>
      <c r="T2" s="14">
        <f>[1]供给调整量!T2-[1]需求量!T2</f>
        <v>-19.751118657954976</v>
      </c>
      <c r="U2" s="14">
        <f>[1]供给调整量!U2-[1]需求量!U2</f>
        <v>-18.964850673537399</v>
      </c>
      <c r="V2" s="14">
        <f>[1]供给调整量!V2-[1]需求量!V2</f>
        <v>-18.160094405591622</v>
      </c>
      <c r="W2" s="14">
        <f>[1]供给调整量!W2-[1]需求量!W2</f>
        <v>-17.335983967130346</v>
      </c>
      <c r="X2" s="14">
        <f>[1]供给调整量!X2-[1]需求量!X2</f>
        <v>-16.491619238926887</v>
      </c>
      <c r="Y2" s="14">
        <f>[1]供给调整量!Y2-[1]需求量!Y2</f>
        <v>-15.626064469633491</v>
      </c>
      <c r="Z2" s="14">
        <f>[1]供给调整量!Z2-[1]需求量!Z2</f>
        <v>-14.738346819071523</v>
      </c>
      <c r="AA2" s="14">
        <f>[1]供给调整量!AA2-[1]需求量!AA2</f>
        <v>-13.827454842362101</v>
      </c>
      <c r="AB2" s="14">
        <f>[1]供给调整量!AB2-[1]需求量!AB2</f>
        <v>-12.892336912505641</v>
      </c>
    </row>
    <row r="3" spans="1:28" x14ac:dyDescent="0.15">
      <c r="A3" s="15" t="s">
        <v>97</v>
      </c>
      <c r="B3" s="14">
        <f>[1]供给调整量!B3-[1]需求量!B3</f>
        <v>-24.564</v>
      </c>
      <c r="C3" s="14">
        <f>[1]供给调整量!C3-[1]需求量!C3</f>
        <v>-18.343925464769008</v>
      </c>
      <c r="D3" s="14">
        <f>[1]供给调整量!D3-[1]需求量!D3</f>
        <v>-18.360944908681862</v>
      </c>
      <c r="E3" s="14">
        <f>[1]供给调整量!E3-[1]需求量!E3</f>
        <v>-18.363682744140611</v>
      </c>
      <c r="F3" s="14">
        <f>[1]供给调整量!F3-[1]需求量!F3</f>
        <v>-18.350795522050412</v>
      </c>
      <c r="G3" s="14">
        <f>[1]供给调整量!G3-[1]需求量!G3</f>
        <v>-18.320827153454587</v>
      </c>
      <c r="H3" s="14">
        <f>[1]供给调整量!H3-[1]需求量!H3</f>
        <v>-18.272199591673029</v>
      </c>
      <c r="I3" s="14">
        <f>[1]供给调整量!I3-[1]需求量!I3</f>
        <v>-18.203202744945521</v>
      </c>
      <c r="J3" s="14">
        <f>[1]供给调整量!J3-[1]需求量!J3</f>
        <v>-18.11198355605093</v>
      </c>
      <c r="K3" s="14">
        <f>[1]供给调整量!K3-[1]需求量!K3</f>
        <v>-17.996534180113635</v>
      </c>
      <c r="L3" s="14">
        <f>[1]供给调整量!L3-[1]需求量!L3</f>
        <v>-17.854679186149848</v>
      </c>
      <c r="M3" s="14">
        <f>[1]供给调整量!M3-[1]需求量!M3</f>
        <v>-17.684061701740916</v>
      </c>
      <c r="N3" s="14">
        <f>[1]供给调整量!N3-[1]需求量!N3</f>
        <v>-17.482128413582842</v>
      </c>
      <c r="O3" s="14">
        <f>[1]供给调整量!O3-[1]需求量!O3</f>
        <v>-17.246113329432845</v>
      </c>
      <c r="P3" s="14">
        <f>[1]供给调整量!P3-[1]需求量!P3</f>
        <v>-16.97302019921122</v>
      </c>
      <c r="Q3" s="14">
        <f>[1]供给调整量!Q3-[1]需求量!Q3</f>
        <v>-16.659603484527281</v>
      </c>
      <c r="R3" s="14">
        <f>[1]供给调整量!R3-[1]需求量!R3</f>
        <v>-16.302347756802234</v>
      </c>
      <c r="S3" s="14">
        <f>[1]供给调整量!S3-[1]需求量!S3</f>
        <v>-15.897445394240734</v>
      </c>
      <c r="T3" s="14">
        <f>[1]供给调整量!T3-[1]需求量!T3</f>
        <v>-15.440772437188073</v>
      </c>
      <c r="U3" s="14">
        <f>[1]供给调整量!U3-[1]需求量!U3</f>
        <v>-14.927862449839637</v>
      </c>
      <c r="V3" s="14">
        <f>[1]供给调整量!V3-[1]需求量!V3</f>
        <v>-14.353878223690259</v>
      </c>
      <c r="W3" s="14">
        <f>[1]供给调整量!W3-[1]需求量!W3</f>
        <v>-13.713581144526472</v>
      </c>
      <c r="X3" s="14">
        <f>[1]供给调整量!X3-[1]需求量!X3</f>
        <v>-13.001298030063268</v>
      </c>
      <c r="Y3" s="14">
        <f>[1]供给调整量!Y3-[1]需求量!Y3</f>
        <v>-12.210885229389675</v>
      </c>
      <c r="Z3" s="14">
        <f>[1]供给调整量!Z3-[1]需求量!Z3</f>
        <v>-11.335689758148675</v>
      </c>
      <c r="AA3" s="14">
        <f>[1]供给调整量!AA3-[1]需求量!AA3</f>
        <v>-10.368507224715984</v>
      </c>
      <c r="AB3" s="14">
        <f>[1]供给调整量!AB3-[1]需求量!AB3</f>
        <v>-9.301536282417203</v>
      </c>
    </row>
    <row r="4" spans="1:28" x14ac:dyDescent="0.15">
      <c r="A4" s="15" t="s">
        <v>98</v>
      </c>
      <c r="B4" s="14">
        <f>[1]供给调整量!B4-[1]需求量!B4</f>
        <v>-185.964</v>
      </c>
      <c r="C4" s="14">
        <f>[1]供给调整量!C4-[1]需求量!C4</f>
        <v>-167.96651539058388</v>
      </c>
      <c r="D4" s="14">
        <f>[1]供给调整量!D4-[1]需求量!D4</f>
        <v>-165.32008233481656</v>
      </c>
      <c r="E4" s="14">
        <f>[1]供给调整量!E4-[1]需求量!E4</f>
        <v>-162.67448788058846</v>
      </c>
      <c r="F4" s="14">
        <f>[1]供给调整量!F4-[1]需求量!F4</f>
        <v>-160.02931215333501</v>
      </c>
      <c r="G4" s="14">
        <f>[1]供给调整量!G4-[1]需求量!G4</f>
        <v>-157.38413123512601</v>
      </c>
      <c r="H4" s="14">
        <f>[1]供给调整量!H4-[1]需求量!H4</f>
        <v>-154.73851705649713</v>
      </c>
      <c r="I4" s="14">
        <f>[1]供给调整量!I4-[1]需求量!I4</f>
        <v>-152.09203728653711</v>
      </c>
      <c r="J4" s="14">
        <f>[1]供给调整量!J4-[1]需求量!J4</f>
        <v>-149.44425522117172</v>
      </c>
      <c r="K4" s="14">
        <f>[1]供给调整量!K4-[1]需求量!K4</f>
        <v>-146.79472966976073</v>
      </c>
      <c r="L4" s="14">
        <f>[1]供给调整量!L4-[1]需求量!L4</f>
        <v>-144.14301483968029</v>
      </c>
      <c r="M4" s="14">
        <f>[1]供给调整量!M4-[1]需求量!M4</f>
        <v>-141.4886602192073</v>
      </c>
      <c r="N4" s="14">
        <f>[1]供给调整量!N4-[1]需求量!N4</f>
        <v>-138.83121045839243</v>
      </c>
      <c r="O4" s="14">
        <f>[1]供给调整量!O4-[1]需求量!O4</f>
        <v>-136.17020524795589</v>
      </c>
      <c r="P4" s="14">
        <f>[1]供给调整量!P4-[1]需求量!P4</f>
        <v>-133.50517919635013</v>
      </c>
      <c r="Q4" s="14">
        <f>[1]供给调整量!Q4-[1]需求量!Q4</f>
        <v>-130.83566170460927</v>
      </c>
      <c r="R4" s="14">
        <f>[1]供给调整量!R4-[1]需求量!R4</f>
        <v>-128.16117683922675</v>
      </c>
      <c r="S4" s="14">
        <f>[1]供给调整量!S4-[1]需求量!S4</f>
        <v>-125.48124320293482</v>
      </c>
      <c r="T4" s="14">
        <f>[1]供给调整量!T4-[1]需求量!T4</f>
        <v>-122.79537380332431</v>
      </c>
      <c r="U4" s="14">
        <f>[1]供给调整量!U4-[1]需求量!U4</f>
        <v>-120.10307591919127</v>
      </c>
      <c r="V4" s="14">
        <f>[1]供给调整量!V4-[1]需求量!V4</f>
        <v>-117.40385096480532</v>
      </c>
      <c r="W4" s="14">
        <f>[1]供给调整量!W4-[1]需求量!W4</f>
        <v>-114.69719435175375</v>
      </c>
      <c r="X4" s="14">
        <f>[1]供给调整量!X4-[1]需求量!X4</f>
        <v>-111.98259534853833</v>
      </c>
      <c r="Y4" s="14">
        <f>[1]供给调整量!Y4-[1]需求量!Y4</f>
        <v>-109.2595369377791</v>
      </c>
      <c r="Z4" s="14">
        <f>[1]供给调整量!Z4-[1]需求量!Z4</f>
        <v>-106.52749567101728</v>
      </c>
      <c r="AA4" s="14">
        <f>[1]供给调整量!AA4-[1]需求量!AA4</f>
        <v>-103.78594152104506</v>
      </c>
      <c r="AB4" s="14">
        <f>[1]供给调整量!AB4-[1]需求量!AB4</f>
        <v>-101.03433773172128</v>
      </c>
    </row>
    <row r="5" spans="1:28" x14ac:dyDescent="0.15">
      <c r="A5" s="15" t="s">
        <v>99</v>
      </c>
      <c r="B5" s="14">
        <f>[1]供给调整量!B5-[1]需求量!B5</f>
        <v>-31.95</v>
      </c>
      <c r="C5" s="14">
        <f>[1]供给调整量!C5-[1]需求量!C5</f>
        <v>-25.140438681713523</v>
      </c>
      <c r="D5" s="14">
        <f>[1]供给调整量!D5-[1]需求量!D5</f>
        <v>-25.047515025426264</v>
      </c>
      <c r="E5" s="14">
        <f>[1]供给调整量!E5-[1]需求量!E5</f>
        <v>-24.947642652413379</v>
      </c>
      <c r="F5" s="14">
        <f>[1]供给调整量!F5-[1]需求量!F5</f>
        <v>-24.840641314548975</v>
      </c>
      <c r="G5" s="14">
        <f>[1]供给调整量!G5-[1]需求量!G5</f>
        <v>-24.72632686877273</v>
      </c>
      <c r="H5" s="14">
        <f>[1]供给调整量!H5-[1]需求量!H5</f>
        <v>-24.604511198096588</v>
      </c>
      <c r="I5" s="14">
        <f>[1]供给调整量!I5-[1]需求量!I5</f>
        <v>-24.475002131055135</v>
      </c>
      <c r="J5" s="14">
        <f>[1]供给调整量!J5-[1]需求量!J5</f>
        <v>-24.337603359574359</v>
      </c>
      <c r="K5" s="14">
        <f>[1]供给调整量!K5-[1]需求量!K5</f>
        <v>-24.192114355199692</v>
      </c>
      <c r="L5" s="14">
        <f>[1]供给调整量!L5-[1]需求量!L5</f>
        <v>-24.038330283687856</v>
      </c>
      <c r="M5" s="14">
        <f>[1]供给调整量!M5-[1]需求量!M5</f>
        <v>-23.876041917901375</v>
      </c>
      <c r="N5" s="14">
        <f>[1]供给调整量!N5-[1]需求量!N5</f>
        <v>-23.70503554898437</v>
      </c>
      <c r="O5" s="14">
        <f>[1]供给调整量!O5-[1]需求量!O5</f>
        <v>-23.525092895798252</v>
      </c>
      <c r="P5" s="14">
        <f>[1]供给调整量!P5-[1]需求量!P5</f>
        <v>-23.335991012550267</v>
      </c>
      <c r="Q5" s="14">
        <f>[1]供给调整量!Q5-[1]需求量!Q5</f>
        <v>-23.137502194620538</v>
      </c>
      <c r="R5" s="14">
        <f>[1]供给调整量!R5-[1]需求量!R5</f>
        <v>-22.929393882509885</v>
      </c>
      <c r="S5" s="14">
        <f>[1]供给调整量!S5-[1]需求量!S5</f>
        <v>-22.711428563923619</v>
      </c>
      <c r="T5" s="14">
        <f>[1]供给调整量!T5-[1]需求量!T5</f>
        <v>-22.483363673894473</v>
      </c>
      <c r="U5" s="14">
        <f>[1]供给调整量!U5-[1]需求量!U5</f>
        <v>-22.244951492952168</v>
      </c>
      <c r="V5" s="14">
        <f>[1]供给调整量!V5-[1]需求量!V5</f>
        <v>-21.995939043291855</v>
      </c>
      <c r="W5" s="14">
        <f>[1]供给调整量!W5-[1]需求量!W5</f>
        <v>-21.736067982878467</v>
      </c>
      <c r="X5" s="14">
        <f>[1]供给调整量!X5-[1]需求量!X5</f>
        <v>-21.465074497492424</v>
      </c>
      <c r="Y5" s="14">
        <f>[1]供给调整量!Y5-[1]需求量!Y5</f>
        <v>-21.182689190613928</v>
      </c>
      <c r="Z5" s="14">
        <f>[1]供给调整量!Z5-[1]需求量!Z5</f>
        <v>-20.888636971176311</v>
      </c>
      <c r="AA5" s="14">
        <f>[1]供给调整量!AA5-[1]需求量!AA5</f>
        <v>-20.582636939078384</v>
      </c>
      <c r="AB5" s="14">
        <f>[1]供给调整量!AB5-[1]需求量!AB5</f>
        <v>-20.264402268464892</v>
      </c>
    </row>
    <row r="6" spans="1:28" x14ac:dyDescent="0.15">
      <c r="A6" s="15" t="s">
        <v>100</v>
      </c>
      <c r="B6" s="14">
        <f>[1]供给调整量!B6-[1]需求量!B6</f>
        <v>-9.0440000000000111</v>
      </c>
      <c r="C6" s="14">
        <f>[1]供给调整量!C6-[1]需求量!C6</f>
        <v>-33.493216793571122</v>
      </c>
      <c r="D6" s="14">
        <f>[1]供给调整量!D6-[1]需求量!D6</f>
        <v>-33.750122076871776</v>
      </c>
      <c r="E6" s="14">
        <f>[1]供给调整量!E6-[1]需求量!E6</f>
        <v>-34.008735446255741</v>
      </c>
      <c r="F6" s="14">
        <f>[1]供给调整量!F6-[1]需求量!F6</f>
        <v>-34.2690674550322</v>
      </c>
      <c r="G6" s="14">
        <f>[1]供给调整量!G6-[1]需求量!G6</f>
        <v>-34.53112871889607</v>
      </c>
      <c r="H6" s="14">
        <f>[1]供给调整量!H6-[1]需求量!H6</f>
        <v>-34.794929916275578</v>
      </c>
      <c r="I6" s="14">
        <f>[1]供给调整量!I6-[1]需求量!I6</f>
        <v>-35.060481788685138</v>
      </c>
      <c r="J6" s="14">
        <f>[1]供给调整量!J6-[1]需求量!J6</f>
        <v>-35.327795141041861</v>
      </c>
      <c r="K6" s="14">
        <f>[1]供给调整量!K6-[1]需求量!K6</f>
        <v>-35.596880842163955</v>
      </c>
      <c r="L6" s="14">
        <f>[1]供给调整量!L6-[1]需求量!L6</f>
        <v>-35.867749824963539</v>
      </c>
      <c r="M6" s="14">
        <f>[1]供给调整量!M6-[1]需求量!M6</f>
        <v>-36.14041308691958</v>
      </c>
      <c r="N6" s="14">
        <f>[1]供给调整量!N6-[1]需求量!N6</f>
        <v>-36.414881690434413</v>
      </c>
      <c r="O6" s="14">
        <f>[1]供给调整量!O6-[1]需求量!O6</f>
        <v>-36.691166763215733</v>
      </c>
      <c r="P6" s="14">
        <f>[1]供给调整量!P6-[1]需求量!P6</f>
        <v>-36.96927949858582</v>
      </c>
      <c r="Q6" s="14">
        <f>[1]供给调整量!Q6-[1]需求量!Q6</f>
        <v>-37.249231155950838</v>
      </c>
      <c r="R6" s="14">
        <f>[1]供给调整量!R6-[1]需求量!R6</f>
        <v>-37.531033061106427</v>
      </c>
      <c r="S6" s="14">
        <f>[1]供给调整量!S6-[1]需求量!S6</f>
        <v>-37.814696606652433</v>
      </c>
      <c r="T6" s="14">
        <f>[1]供给调整量!T6-[1]需求量!T6</f>
        <v>-38.10023325234215</v>
      </c>
      <c r="U6" s="14">
        <f>[1]供给调整量!U6-[1]需求量!U6</f>
        <v>-38.387654525547987</v>
      </c>
      <c r="V6" s="14">
        <f>[1]供给调整量!V6-[1]需求量!V6</f>
        <v>-38.676972021545225</v>
      </c>
      <c r="W6" s="14">
        <f>[1]供给调整量!W6-[1]需求量!W6</f>
        <v>-38.968197403955855</v>
      </c>
      <c r="X6" s="14">
        <f>[1]供给调整量!X6-[1]需求量!X6</f>
        <v>-39.261342405166943</v>
      </c>
      <c r="Y6" s="14">
        <f>[1]供给调整量!Y6-[1]需求量!Y6</f>
        <v>-39.556418826658046</v>
      </c>
      <c r="Z6" s="14">
        <f>[1]供给调整量!Z6-[1]需求量!Z6</f>
        <v>-39.853438539408671</v>
      </c>
      <c r="AA6" s="14">
        <f>[1]供给调整量!AA6-[1]需求量!AA6</f>
        <v>-40.152413484363933</v>
      </c>
      <c r="AB6" s="14">
        <f>[1]供给调整量!AB6-[1]需求量!AB6</f>
        <v>-40.453355672791076</v>
      </c>
    </row>
    <row r="7" spans="1:28" x14ac:dyDescent="0.15">
      <c r="A7" s="15" t="s">
        <v>101</v>
      </c>
      <c r="B7" s="14">
        <f>[1]供给调整量!B7-[1]需求量!B7</f>
        <v>-79.27</v>
      </c>
      <c r="C7" s="14">
        <f>[1]供给调整量!C7-[1]需求量!C7</f>
        <v>-61.070658180695531</v>
      </c>
      <c r="D7" s="14">
        <f>[1]供给调整量!D7-[1]需求量!D7</f>
        <v>-58.034292373966309</v>
      </c>
      <c r="E7" s="14">
        <f>[1]供给调整量!E7-[1]需求量!E7</f>
        <v>-54.714119102949098</v>
      </c>
      <c r="F7" s="14">
        <f>[1]供给调整量!F7-[1]需求量!F7</f>
        <v>-51.090262071041934</v>
      </c>
      <c r="G7" s="14">
        <f>[1]供给调整量!G7-[1]需求量!G7</f>
        <v>-47.141507077664073</v>
      </c>
      <c r="H7" s="14">
        <f>[1]供给调整量!H7-[1]需求量!H7</f>
        <v>-42.845212549638291</v>
      </c>
      <c r="I7" s="14">
        <f>[1]供给调整量!I7-[1]需求量!I7</f>
        <v>-38.177214096280977</v>
      </c>
      <c r="J7" s="14">
        <f>[1]供给调整量!J7-[1]需求量!J7</f>
        <v>-33.111722689018052</v>
      </c>
      <c r="K7" s="14">
        <f>[1]供给调整量!K7-[1]需求量!K7</f>
        <v>-27.621216039774936</v>
      </c>
      <c r="L7" s="14">
        <f>[1]供给调整量!L7-[1]需求量!L7</f>
        <v>-21.676322723904832</v>
      </c>
      <c r="M7" s="14">
        <f>[1]供给调整量!M7-[1]需求量!M7</f>
        <v>-15.24569856309472</v>
      </c>
      <c r="N7" s="14">
        <f>[1]供给调整量!N7-[1]需求量!N7</f>
        <v>-8.2958947513525345</v>
      </c>
      <c r="O7" s="14">
        <f>[1]供给调整量!O7-[1]需求量!O7</f>
        <v>-0.79121717260659352</v>
      </c>
      <c r="P7" s="14">
        <f>[1]供给调整量!P7-[1]需求量!P7</f>
        <v>7.3064236782938679</v>
      </c>
      <c r="Q7" s="14">
        <f>[1]供给调整量!Q7-[1]需求量!Q7</f>
        <v>16.037672798800031</v>
      </c>
      <c r="R7" s="14">
        <f>[1]供给调整量!R7-[1]需求量!R7</f>
        <v>25.445901475489336</v>
      </c>
      <c r="S7" s="14">
        <f>[1]供给调整量!S7-[1]需求量!S7</f>
        <v>35.577389488718154</v>
      </c>
      <c r="T7" s="14">
        <f>[1]供给调整量!T7-[1]需求量!T7</f>
        <v>46.481519486955222</v>
      </c>
      <c r="U7" s="14">
        <f>[1]供给调整量!U7-[1]需求量!U7</f>
        <v>58.210984343486416</v>
      </c>
      <c r="V7" s="14">
        <f>[1]供给调整量!V7-[1]需求量!V7</f>
        <v>70.822008362605629</v>
      </c>
      <c r="W7" s="14">
        <f>[1]供给调整量!W7-[1]需求量!W7</f>
        <v>84.374583260106192</v>
      </c>
      <c r="X7" s="14">
        <f>[1]供给调整量!X7-[1]需求量!X7</f>
        <v>98.932719904861187</v>
      </c>
      <c r="Y7" s="14">
        <f>[1]供给调整量!Y7-[1]需求量!Y7</f>
        <v>114.5647168739697</v>
      </c>
      <c r="Z7" s="14">
        <f>[1]供给调整量!Z7-[1]需求量!Z7</f>
        <v>131.34344694449373</v>
      </c>
      <c r="AA7" s="14">
        <f>[1]供给调整量!AA7-[1]需求量!AA7</f>
        <v>149.34666271946298</v>
      </c>
      <c r="AB7" s="14">
        <f>[1]供给调整量!AB7-[1]需求量!AB7</f>
        <v>168.65732266621308</v>
      </c>
    </row>
    <row r="8" spans="1:28" x14ac:dyDescent="0.15">
      <c r="A8" s="15" t="s">
        <v>102</v>
      </c>
      <c r="B8" s="14">
        <f>[1]供给调整量!B8-[1]需求量!B8</f>
        <v>-0.46399999999999864</v>
      </c>
      <c r="C8" s="14">
        <f>[1]供给调整量!C8-[1]需求量!C8</f>
        <v>18.342305331313639</v>
      </c>
      <c r="D8" s="14">
        <f>[1]供给调整量!D8-[1]需求量!D8</f>
        <v>20.22398654240169</v>
      </c>
      <c r="E8" s="14">
        <f>[1]供给调整量!E8-[1]需求量!E8</f>
        <v>22.156494611685957</v>
      </c>
      <c r="F8" s="14">
        <f>[1]供给调整量!F8-[1]需求量!F8</f>
        <v>24.140992778029613</v>
      </c>
      <c r="G8" s="14">
        <f>[1]供给调整量!G8-[1]需求量!G8</f>
        <v>26.178669728523346</v>
      </c>
      <c r="H8" s="14">
        <f>[1]供给调整量!H8-[1]需求量!H8</f>
        <v>28.2707401474363</v>
      </c>
      <c r="I8" s="14">
        <f>[1]供给调整量!I8-[1]需求量!I8</f>
        <v>30.418445277018691</v>
      </c>
      <c r="J8" s="14">
        <f>[1]供给调整量!J8-[1]需求量!J8</f>
        <v>32.62305349025155</v>
      </c>
      <c r="K8" s="14">
        <f>[1]供给调整量!K8-[1]需求量!K8</f>
        <v>34.885860875997423</v>
      </c>
      <c r="L8" s="14">
        <f>[1]供给调整量!L8-[1]需求量!L8</f>
        <v>37.208191836641163</v>
      </c>
      <c r="M8" s="14">
        <f>[1]供给调整量!M8-[1]需求量!M8</f>
        <v>39.591399698597343</v>
      </c>
      <c r="N8" s="14">
        <f>[1]供给调整量!N8-[1]需求量!N8</f>
        <v>42.036867335916213</v>
      </c>
      <c r="O8" s="14">
        <f>[1]供给调整量!O8-[1]需求量!O8</f>
        <v>44.546007807290152</v>
      </c>
      <c r="P8" s="14">
        <f>[1]供给调整量!P8-[1]需求量!P8</f>
        <v>47.120265006707996</v>
      </c>
      <c r="Q8" s="14">
        <f>[1]供给调整量!Q8-[1]需求量!Q8</f>
        <v>49.76111432811831</v>
      </c>
      <c r="R8" s="14">
        <f>[1]供给调整量!R8-[1]需求量!R8</f>
        <v>52.470063344340815</v>
      </c>
      <c r="S8" s="14">
        <f>[1]供给调整量!S8-[1]需求量!S8</f>
        <v>55.248652500525168</v>
      </c>
      <c r="T8" s="14">
        <f>[1]供给调整量!T8-[1]需求量!T8</f>
        <v>58.098455822560027</v>
      </c>
      <c r="U8" s="14">
        <f>[1]供给调整量!U8-[1]需求量!U8</f>
        <v>61.021081640652483</v>
      </c>
      <c r="V8" s="14">
        <f>[1]供给调整量!V8-[1]需求量!V8</f>
        <v>64.018173328406192</v>
      </c>
      <c r="W8" s="14">
        <f>[1]供给调整量!W8-[1]需求量!W8</f>
        <v>67.091410057839312</v>
      </c>
      <c r="X8" s="14">
        <f>[1]供给调整量!X8-[1]需求量!X8</f>
        <v>70.242507570554153</v>
      </c>
      <c r="Y8" s="14">
        <f>[1]供给调整量!Y8-[1]需求量!Y8</f>
        <v>73.473218965493288</v>
      </c>
      <c r="Z8" s="14">
        <f>[1]供给调整量!Z8-[1]需求量!Z8</f>
        <v>76.785335503545866</v>
      </c>
      <c r="AA8" s="14">
        <f>[1]供给调整量!AA8-[1]需求量!AA8</f>
        <v>80.180687429501631</v>
      </c>
      <c r="AB8" s="14">
        <f>[1]供给调整量!AB8-[1]需求量!AB8</f>
        <v>83.661144811614577</v>
      </c>
    </row>
    <row r="9" spans="1:28" x14ac:dyDescent="0.15">
      <c r="A9" s="15" t="s">
        <v>47</v>
      </c>
      <c r="B9" s="14">
        <f>[1]供给调整量!B9-[1]需求量!B9</f>
        <v>-104.50600000000003</v>
      </c>
      <c r="C9" s="14">
        <f>[1]供给调整量!C9-[1]需求量!C9</f>
        <v>-29.997046278818118</v>
      </c>
      <c r="D9" s="14">
        <f>[1]供给调整量!D9-[1]需求量!D9</f>
        <v>-31.806558710948593</v>
      </c>
      <c r="E9" s="14">
        <f>[1]供给调整量!E9-[1]需求量!E9</f>
        <v>-33.66658067822209</v>
      </c>
      <c r="F9" s="14">
        <f>[1]供给调整量!F9-[1]需求量!F9</f>
        <v>-35.578279651566845</v>
      </c>
      <c r="G9" s="14">
        <f>[1]供给调整量!G9-[1]需求量!G9</f>
        <v>-37.542847921104112</v>
      </c>
      <c r="H9" s="14">
        <f>[1]供给调整量!H9-[1]需求量!H9</f>
        <v>-39.561503100470873</v>
      </c>
      <c r="I9" s="14">
        <f>[1]供给调整量!I9-[1]需求量!I9</f>
        <v>-41.635488641024494</v>
      </c>
      <c r="J9" s="14">
        <f>[1]供给调整量!J9-[1]需求量!J9</f>
        <v>-43.766074356271929</v>
      </c>
      <c r="K9" s="14">
        <f>[1]供给调整量!K9-[1]需求量!K9</f>
        <v>-45.954556956616216</v>
      </c>
      <c r="L9" s="14">
        <f>[1]供给调整量!L9-[1]需求量!L9</f>
        <v>-48.202260594731342</v>
      </c>
      <c r="M9" s="14">
        <f>[1]供给调整量!M9-[1]需求量!M9</f>
        <v>-50.510537421592744</v>
      </c>
      <c r="N9" s="14">
        <f>[1]供给调整量!N9-[1]需求量!N9</f>
        <v>-52.880768153641839</v>
      </c>
      <c r="O9" s="14">
        <f>[1]供给调整量!O9-[1]需求量!O9</f>
        <v>-55.314362650995463</v>
      </c>
      <c r="P9" s="14">
        <f>[1]供给调整量!P9-[1]需求量!P9</f>
        <v>-57.812760507171333</v>
      </c>
      <c r="Q9" s="14">
        <f>[1]供给调整量!Q9-[1]需求量!Q9</f>
        <v>-60.377431650362269</v>
      </c>
      <c r="R9" s="14">
        <f>[1]供给调整量!R9-[1]需求量!R9</f>
        <v>-63.00987695663207</v>
      </c>
      <c r="S9" s="14">
        <f>[1]供给调整量!S9-[1]需求量!S9</f>
        <v>-65.711628875167662</v>
      </c>
      <c r="T9" s="14">
        <f>[1]供给调整量!T9-[1]需求量!T9</f>
        <v>-68.484252065849432</v>
      </c>
      <c r="U9" s="14">
        <f>[1]供给调整量!U9-[1]需求量!U9</f>
        <v>-71.329344049365318</v>
      </c>
      <c r="V9" s="14">
        <f>[1]供给调整量!V9-[1]需求量!V9</f>
        <v>-74.248535870214255</v>
      </c>
      <c r="W9" s="14">
        <f>[1]供给调整量!W9-[1]需求量!W9</f>
        <v>-77.243492772598984</v>
      </c>
      <c r="X9" s="14">
        <f>[1]供给调整量!X9-[1]需求量!X9</f>
        <v>-80.315914889808482</v>
      </c>
      <c r="Y9" s="14">
        <f>[1]供给调整量!Y9-[1]需求量!Y9</f>
        <v>-83.467537947024539</v>
      </c>
      <c r="Z9" s="14">
        <f>[1]供给调整量!Z9-[1]需求量!Z9</f>
        <v>-86.700133978021768</v>
      </c>
      <c r="AA9" s="14">
        <f>[1]供给调整量!AA9-[1]需求量!AA9</f>
        <v>-90.015512055906584</v>
      </c>
      <c r="AB9" s="14">
        <f>[1]供给调整量!AB9-[1]需求量!AB9</f>
        <v>-93.415519038331695</v>
      </c>
    </row>
    <row r="10" spans="1:28" x14ac:dyDescent="0.15">
      <c r="A10" s="15" t="s">
        <v>67</v>
      </c>
      <c r="B10" s="14">
        <f>[1]供给调整量!B10-[1]需求量!B10</f>
        <v>-84.513999999999996</v>
      </c>
      <c r="C10" s="14">
        <f>[1]供给调整量!C10-[1]需求量!C10</f>
        <v>-93.92990226220094</v>
      </c>
      <c r="D10" s="14">
        <f>[1]供给调整量!D10-[1]需求量!D10</f>
        <v>-95.87516616637231</v>
      </c>
      <c r="E10" s="14">
        <f>[1]供给调整量!E10-[1]需求量!E10</f>
        <v>-97.853443275335849</v>
      </c>
      <c r="F10" s="14">
        <f>[1]供给调整量!F10-[1]需求量!F10</f>
        <v>-99.865328893087735</v>
      </c>
      <c r="G10" s="14">
        <f>[1]供给调整量!G10-[1]需求量!G10</f>
        <v>-101.911428852379</v>
      </c>
      <c r="H10" s="14">
        <f>[1]供给调整量!H10-[1]需求量!H10</f>
        <v>-103.99235970206132</v>
      </c>
      <c r="I10" s="14">
        <f>[1]供给调整量!I10-[1]需求量!I10</f>
        <v>-106.10874889776824</v>
      </c>
      <c r="J10" s="14">
        <f>[1]供给调整量!J10-[1]需求量!J10</f>
        <v>-108.26123499598907</v>
      </c>
      <c r="K10" s="14">
        <f>[1]供给调整量!K10-[1]需求量!K10</f>
        <v>-110.45046785158183</v>
      </c>
      <c r="L10" s="14">
        <f>[1]供给调整量!L10-[1]需求量!L10</f>
        <v>-112.67710881879293</v>
      </c>
      <c r="M10" s="14">
        <f>[1]供给调整量!M10-[1]需求量!M10</f>
        <v>-114.94183095586004</v>
      </c>
      <c r="N10" s="14">
        <f>[1]供给调整量!N10-[1]需求量!N10</f>
        <v>-117.24531923322638</v>
      </c>
      <c r="O10" s="14">
        <f>[1]供给调整量!O10-[1]需求量!O10</f>
        <v>-119.5882707454798</v>
      </c>
      <c r="P10" s="14">
        <f>[1]供给调整量!P10-[1]需求量!P10</f>
        <v>-121.97139492703673</v>
      </c>
      <c r="Q10" s="14">
        <f>[1]供给调整量!Q10-[1]需求量!Q10</f>
        <v>-124.39541377165824</v>
      </c>
      <c r="R10" s="14">
        <f>[1]供给调整量!R10-[1]需求量!R10</f>
        <v>-126.86106205588135</v>
      </c>
      <c r="S10" s="14">
        <f>[1]供给调整量!S10-[1]需求量!S10</f>
        <v>-129.3690875663965</v>
      </c>
      <c r="T10" s="14">
        <f>[1]供给调整量!T10-[1]需求量!T10</f>
        <v>-131.92025133148604</v>
      </c>
      <c r="U10" s="14">
        <f>[1]供给调整量!U10-[1]需求量!U10</f>
        <v>-134.51532785655127</v>
      </c>
      <c r="V10" s="14">
        <f>[1]供给调整量!V10-[1]需求量!V10</f>
        <v>-137.15510536383977</v>
      </c>
      <c r="W10" s="14">
        <f>[1]供给调整量!W10-[1]需求量!W10</f>
        <v>-139.8403860364258</v>
      </c>
      <c r="X10" s="14">
        <f>[1]供给调整量!X10-[1]需求量!X10</f>
        <v>-142.57198626652735</v>
      </c>
      <c r="Y10" s="14">
        <f>[1]供给调整量!Y10-[1]需求量!Y10</f>
        <v>-145.350736908214</v>
      </c>
      <c r="Z10" s="14">
        <f>[1]供给调整量!Z10-[1]需求量!Z10</f>
        <v>-148.17748353464935</v>
      </c>
      <c r="AA10" s="14">
        <f>[1]供给调整量!AA10-[1]需求量!AA10</f>
        <v>-151.05308669983833</v>
      </c>
      <c r="AB10" s="14">
        <f>[1]供给调整量!AB10-[1]需求量!AB10</f>
        <v>-153.97842220509506</v>
      </c>
    </row>
    <row r="11" spans="1:28" x14ac:dyDescent="0.15">
      <c r="A11" s="15" t="s">
        <v>68</v>
      </c>
      <c r="B11" s="14">
        <f>[1]供给调整量!B11-[1]需求量!B11</f>
        <v>-288.25</v>
      </c>
      <c r="C11" s="14">
        <f>[1]供给调整量!C11-[1]需求量!C11</f>
        <v>-321.94293347552502</v>
      </c>
      <c r="D11" s="14">
        <f>[1]供给调整量!D11-[1]需求量!D11</f>
        <v>-329.56326787346734</v>
      </c>
      <c r="E11" s="14">
        <f>[1]供给调整量!E11-[1]需求量!E11</f>
        <v>-337.36295069787957</v>
      </c>
      <c r="F11" s="14">
        <f>[1]供给调整量!F11-[1]需求量!F11</f>
        <v>-345.34618302952731</v>
      </c>
      <c r="G11" s="14">
        <f>[1]供给调整量!G11-[1]需求量!G11</f>
        <v>-353.51726396382219</v>
      </c>
      <c r="H11" s="14">
        <f>[1]供给调整量!H11-[1]需求量!H11</f>
        <v>-361.88059288979002</v>
      </c>
      <c r="I11" s="14">
        <f>[1]供给调整量!I11-[1]需求量!I11</f>
        <v>-370.4406718220207</v>
      </c>
      <c r="J11" s="14">
        <f>[1]供给调整量!J11-[1]需求量!J11</f>
        <v>-379.20210778652108</v>
      </c>
      <c r="K11" s="14">
        <f>[1]供给调整量!K11-[1]需求量!K11</f>
        <v>-388.16961526200885</v>
      </c>
      <c r="L11" s="14">
        <f>[1]供给调整量!L11-[1]需求量!L11</f>
        <v>-397.34801867771512</v>
      </c>
      <c r="M11" s="14">
        <f>[1]供给调整量!M11-[1]需求量!M11</f>
        <v>-406.74225496913277</v>
      </c>
      <c r="N11" s="14">
        <f>[1]供给调整量!N11-[1]需求量!N11</f>
        <v>-416.35737619294196</v>
      </c>
      <c r="O11" s="14">
        <f>[1]供给调整量!O11-[1]需求量!O11</f>
        <v>-426.1985522026589</v>
      </c>
      <c r="P11" s="14">
        <f>[1]供给调整量!P11-[1]需求量!P11</f>
        <v>-436.27107338613678</v>
      </c>
      <c r="Q11" s="14">
        <f>[1]供给调整量!Q11-[1]需求量!Q11</f>
        <v>-446.58035346664656</v>
      </c>
      <c r="R11" s="14">
        <f>[1]供给调整量!R11-[1]需求量!R11</f>
        <v>-457.13193236878396</v>
      </c>
      <c r="S11" s="14">
        <f>[1]供给调整量!S11-[1]需求量!S11</f>
        <v>-467.93147915082045</v>
      </c>
      <c r="T11" s="14">
        <f>[1]供给调整量!T11-[1]需求量!T11</f>
        <v>-478.98479500499161</v>
      </c>
      <c r="U11" s="14">
        <f>[1]供给调整量!U11-[1]需求量!U11</f>
        <v>-490.29781632726736</v>
      </c>
      <c r="V11" s="14">
        <f>[1]供给调整量!V11-[1]需求量!V11</f>
        <v>-501.87661785834644</v>
      </c>
      <c r="W11" s="14">
        <f>[1]供给调整量!W11-[1]需求量!W11</f>
        <v>-513.72741589727229</v>
      </c>
      <c r="X11" s="14">
        <f>[1]供给调整量!X11-[1]需求量!X11</f>
        <v>-525.85657158959657</v>
      </c>
      <c r="Y11" s="14">
        <f>[1]供给调整量!Y11-[1]需求量!Y11</f>
        <v>-538.27059429167821</v>
      </c>
      <c r="Z11" s="14">
        <f>[1]供给调整量!Z11-[1]需求量!Z11</f>
        <v>-550.97614501296448</v>
      </c>
      <c r="AA11" s="14">
        <f>[1]供给调整量!AA11-[1]需求量!AA11</f>
        <v>-563.98003993781276</v>
      </c>
      <c r="AB11" s="14">
        <f>[1]供给调整量!AB11-[1]需求量!AB11</f>
        <v>-577.28925402921232</v>
      </c>
    </row>
    <row r="12" spans="1:28" x14ac:dyDescent="0.15">
      <c r="A12" s="15" t="s">
        <v>103</v>
      </c>
      <c r="B12" s="14">
        <f>[1]供给调整量!B12-[1]需求量!B12</f>
        <v>216.67799999999997</v>
      </c>
      <c r="C12" s="14">
        <f>[1]供给调整量!C12-[1]需求量!C12</f>
        <v>115.59721800620892</v>
      </c>
      <c r="D12" s="14">
        <f>[1]供给调整量!D12-[1]需求量!D12</f>
        <v>117.65522545846761</v>
      </c>
      <c r="E12" s="14">
        <f>[1]供给调整量!E12-[1]需求量!E12</f>
        <v>119.7258860710208</v>
      </c>
      <c r="F12" s="14">
        <f>[1]供给调整量!F12-[1]需求量!F12</f>
        <v>121.809279188441</v>
      </c>
      <c r="G12" s="14">
        <f>[1]供给调整量!G12-[1]需求量!G12</f>
        <v>123.90548465461325</v>
      </c>
      <c r="H12" s="14">
        <f>[1]供给调整量!H12-[1]需求量!H12</f>
        <v>126.0145828124223</v>
      </c>
      <c r="I12" s="14">
        <f>[1]供给调整量!I12-[1]需求量!I12</f>
        <v>128.13665450916596</v>
      </c>
      <c r="J12" s="14">
        <f>[1]供给调整量!J12-[1]需求量!J12</f>
        <v>130.27178109818487</v>
      </c>
      <c r="K12" s="14">
        <f>[1]供给调整量!K12-[1]需求量!K12</f>
        <v>132.4200444435337</v>
      </c>
      <c r="L12" s="14">
        <f>[1]供给调整量!L12-[1]需求量!L12</f>
        <v>134.58152692147996</v>
      </c>
      <c r="M12" s="14">
        <f>[1]供给调整量!M12-[1]需求量!M12</f>
        <v>136.75631142471684</v>
      </c>
      <c r="N12" s="14">
        <f>[1]供给调整量!N12-[1]需求量!N12</f>
        <v>138.94448136546271</v>
      </c>
      <c r="O12" s="14">
        <f>[1]供给调整量!O12-[1]需求量!O12</f>
        <v>141.14612067943381</v>
      </c>
      <c r="P12" s="14">
        <f>[1]供给调整量!P12-[1]需求量!P12</f>
        <v>143.36131382739404</v>
      </c>
      <c r="Q12" s="14">
        <f>[1]供给调整量!Q12-[1]需求量!Q12</f>
        <v>145.59014579968789</v>
      </c>
      <c r="R12" s="14">
        <f>[1]供给调整量!R12-[1]需求量!R12</f>
        <v>147.83270211933996</v>
      </c>
      <c r="S12" s="14">
        <f>[1]供给调整量!S12-[1]需求量!S12</f>
        <v>150.08906884626776</v>
      </c>
      <c r="T12" s="14">
        <f>[1]供给调整量!T12-[1]需求量!T12</f>
        <v>152.35933257789293</v>
      </c>
      <c r="U12" s="14">
        <f>[1]供给调整量!U12-[1]需求量!U12</f>
        <v>154.64358045641711</v>
      </c>
      <c r="V12" s="14">
        <f>[1]供给调整量!V12-[1]需求量!V12</f>
        <v>156.94190016767243</v>
      </c>
      <c r="W12" s="14">
        <f>[1]供给调整量!W12-[1]需求量!W12</f>
        <v>159.25437995001994</v>
      </c>
      <c r="X12" s="14">
        <f>[1]供给调整量!X12-[1]需求量!X12</f>
        <v>161.58110859252338</v>
      </c>
      <c r="Y12" s="14">
        <f>[1]供给调整量!Y12-[1]需求量!Y12</f>
        <v>163.92217544207961</v>
      </c>
      <c r="Z12" s="14">
        <f>[1]供给调整量!Z12-[1]需求量!Z12</f>
        <v>166.27767040416074</v>
      </c>
      <c r="AA12" s="14">
        <f>[1]供给调整量!AA12-[1]需求量!AA12</f>
        <v>168.64768394907151</v>
      </c>
      <c r="AB12" s="14">
        <f>[1]供给调整量!AB12-[1]需求量!AB12</f>
        <v>171.03230711341894</v>
      </c>
    </row>
    <row r="13" spans="1:28" x14ac:dyDescent="0.15">
      <c r="A13" s="15" t="s">
        <v>69</v>
      </c>
      <c r="B13" s="14">
        <f>[1]供给调整量!B13-[1]需求量!B13</f>
        <v>174.03999999999996</v>
      </c>
      <c r="C13" s="14">
        <f>[1]供给调整量!C13-[1]需求量!C13</f>
        <v>75.174234958663874</v>
      </c>
      <c r="D13" s="14">
        <f>[1]供给调整量!D13-[1]需求量!D13</f>
        <v>67.788460778156605</v>
      </c>
      <c r="E13" s="14">
        <f>[1]供给调整量!E13-[1]需求量!E13</f>
        <v>59.916761661569581</v>
      </c>
      <c r="F13" s="14">
        <f>[1]供给调整量!F13-[1]需求量!F13</f>
        <v>51.532129463266301</v>
      </c>
      <c r="G13" s="14">
        <f>[1]供给调整量!G13-[1]需求量!G13</f>
        <v>42.606085245763552</v>
      </c>
      <c r="H13" s="14">
        <f>[1]供给调整量!H13-[1]需求量!H13</f>
        <v>33.1085994040277</v>
      </c>
      <c r="I13" s="14">
        <f>[1]供给调整量!I13-[1]需求量!I13</f>
        <v>23.008007453390746</v>
      </c>
      <c r="J13" s="14">
        <f>[1]供给调整量!J13-[1]需求量!J13</f>
        <v>12.270921245999489</v>
      </c>
      <c r="K13" s="14">
        <f>[1]供给调整量!K13-[1]需求量!K13</f>
        <v>0.86213536724881124</v>
      </c>
      <c r="L13" s="14">
        <f>[1]供给调整量!L13-[1]需求量!L13</f>
        <v>-11.255471549227877</v>
      </c>
      <c r="M13" s="14">
        <f>[1]供给调整量!M13-[1]需求量!M13</f>
        <v>-24.121040863743474</v>
      </c>
      <c r="N13" s="14">
        <f>[1]供给调整量!N13-[1]需求量!N13</f>
        <v>-37.775843621117929</v>
      </c>
      <c r="O13" s="14">
        <f>[1]供给调整量!O13-[1]需求量!O13</f>
        <v>-52.263396195790847</v>
      </c>
      <c r="P13" s="14">
        <f>[1]供给调整量!P13-[1]需求量!P13</f>
        <v>-67.629582215060509</v>
      </c>
      <c r="Q13" s="14">
        <f>[1]供给调整量!Q13-[1]需求量!Q13</f>
        <v>-83.922781101128749</v>
      </c>
      <c r="R13" s="14">
        <f>[1]供给调整量!R13-[1]需求量!R13</f>
        <v>-101.19400359111523</v>
      </c>
      <c r="S13" s="14">
        <f>[1]供给调整量!S13-[1]需求量!S13</f>
        <v>-119.4970346141854</v>
      </c>
      <c r="T13" s="14">
        <f>[1]供给调整量!T13-[1]需求量!T13</f>
        <v>-138.88858392480324</v>
      </c>
      <c r="U13" s="14">
        <f>[1]供给调整量!U13-[1]需求量!U13</f>
        <v>-159.42844491338292</v>
      </c>
      <c r="V13" s="14">
        <f>[1]供给调整量!V13-[1]需求量!V13</f>
        <v>-181.17966203813376</v>
      </c>
      <c r="W13" s="14">
        <f>[1]供给调整量!W13-[1]需求量!W13</f>
        <v>-204.20870734614073</v>
      </c>
      <c r="X13" s="14">
        <f>[1]供给调整量!X13-[1]需求量!X13</f>
        <v>-228.5856665771862</v>
      </c>
      <c r="Y13" s="14">
        <f>[1]供给调整量!Y13-[1]需求量!Y13</f>
        <v>-254.384435370137</v>
      </c>
      <c r="Z13" s="14">
        <f>[1]供给调整量!Z13-[1]需求量!Z13</f>
        <v>-281.68292612094592</v>
      </c>
      <c r="AA13" s="14">
        <f>[1]供给调整量!AA13-[1]需求量!AA13</f>
        <v>-310.56328606978605</v>
      </c>
      <c r="AB13" s="14">
        <f>[1]供给调整量!AB13-[1]需求量!AB13</f>
        <v>-341.11212722740675</v>
      </c>
    </row>
    <row r="14" spans="1:28" x14ac:dyDescent="0.15">
      <c r="A14" s="15" t="s">
        <v>104</v>
      </c>
      <c r="B14" s="14">
        <f>[1]供给调整量!B14-[1]需求量!B14</f>
        <v>257.89599999999996</v>
      </c>
      <c r="C14" s="14">
        <f>[1]供给调整量!C14-[1]需求量!C14</f>
        <v>257.95949269198422</v>
      </c>
      <c r="D14" s="14">
        <f>[1]供给调整量!D14-[1]需求量!D14</f>
        <v>251.28873403331636</v>
      </c>
      <c r="E14" s="14">
        <f>[1]供给调整量!E14-[1]需求量!E14</f>
        <v>244.62347634062462</v>
      </c>
      <c r="F14" s="14">
        <f>[1]供给调整量!F14-[1]需求量!F14</f>
        <v>237.96283310442413</v>
      </c>
      <c r="G14" s="14">
        <f>[1]供给调整量!G14-[1]需求量!G14</f>
        <v>231.30591461569566</v>
      </c>
      <c r="H14" s="14">
        <f>[1]供给调整量!H14-[1]需求量!H14</f>
        <v>224.65182783063938</v>
      </c>
      <c r="I14" s="14">
        <f>[1]供给调整量!I14-[1]需求量!I14</f>
        <v>217.99967623418888</v>
      </c>
      <c r="J14" s="14">
        <f>[1]供给调整量!J14-[1]需求量!J14</f>
        <v>211.34855970270291</v>
      </c>
      <c r="K14" s="14">
        <f>[1]供给调整量!K14-[1]需求量!K14</f>
        <v>204.69757436534383</v>
      </c>
      <c r="L14" s="14">
        <f>[1]供给调整量!L14-[1]需求量!L14</f>
        <v>198.04581246451744</v>
      </c>
      <c r="M14" s="14">
        <f>[1]供给调整量!M14-[1]需求量!M14</f>
        <v>191.39236221509054</v>
      </c>
      <c r="N14" s="14">
        <f>[1]供给调整量!N14-[1]需求量!N14</f>
        <v>184.7363076624224</v>
      </c>
      <c r="O14" s="14">
        <f>[1]供给调整量!O14-[1]需求量!O14</f>
        <v>178.07672853935401</v>
      </c>
      <c r="P14" s="14">
        <f>[1]供给调整量!P14-[1]需求量!P14</f>
        <v>171.41270012180212</v>
      </c>
      <c r="Q14" s="14">
        <f>[1]供给调整量!Q14-[1]需求量!Q14</f>
        <v>164.74329308329652</v>
      </c>
      <c r="R14" s="14">
        <f>[1]供给调整量!R14-[1]需求量!R14</f>
        <v>158.06757334809117</v>
      </c>
      <c r="S14" s="14">
        <f>[1]供给调整量!S14-[1]需求量!S14</f>
        <v>151.38460194320942</v>
      </c>
      <c r="T14" s="14">
        <f>[1]供给调整量!T14-[1]需求量!T14</f>
        <v>144.69343484889214</v>
      </c>
      <c r="U14" s="14">
        <f>[1]供给调整量!U14-[1]需求量!U14</f>
        <v>137.99312284801272</v>
      </c>
      <c r="V14" s="14">
        <f>[1]供给调整量!V14-[1]需求量!V14</f>
        <v>131.2827113739022</v>
      </c>
      <c r="W14" s="14">
        <f>[1]供给调整量!W14-[1]需求量!W14</f>
        <v>124.56124035690664</v>
      </c>
      <c r="X14" s="14">
        <f>[1]供给调整量!X14-[1]需求量!X14</f>
        <v>117.82774406950921</v>
      </c>
      <c r="Y14" s="14">
        <f>[1]供给调整量!Y14-[1]需求量!Y14</f>
        <v>111.08125096998992</v>
      </c>
      <c r="Z14" s="14">
        <f>[1]供给调整量!Z14-[1]需求量!Z14</f>
        <v>104.3207835445719</v>
      </c>
      <c r="AA14" s="14">
        <f>[1]供给调整量!AA14-[1]需求量!AA14</f>
        <v>97.545358148228843</v>
      </c>
      <c r="AB14" s="14">
        <f>[1]供给调整量!AB14-[1]需求量!AB14</f>
        <v>90.753984843773651</v>
      </c>
    </row>
    <row r="15" spans="1:28" x14ac:dyDescent="0.15">
      <c r="A15" s="15" t="s">
        <v>70</v>
      </c>
      <c r="B15" s="14">
        <f>[1]供给调整量!B15-[1]需求量!B15</f>
        <v>454.67999999999995</v>
      </c>
      <c r="C15" s="14">
        <f>[1]供给调整量!C15-[1]需求量!C15</f>
        <v>353.4515592686497</v>
      </c>
      <c r="D15" s="14">
        <f>[1]供给调整量!D15-[1]需求量!D15</f>
        <v>345.18767092484995</v>
      </c>
      <c r="E15" s="14">
        <f>[1]供给调整量!E15-[1]需求量!E15</f>
        <v>336.87648912225814</v>
      </c>
      <c r="F15" s="14">
        <f>[1]供给调整量!F15-[1]需求量!F15</f>
        <v>328.51608130654677</v>
      </c>
      <c r="G15" s="14">
        <f>[1]供给调整量!G15-[1]需求量!G15</f>
        <v>320.10448286892824</v>
      </c>
      <c r="H15" s="14">
        <f>[1]供给调整量!H15-[1]需求量!H15</f>
        <v>311.63969642903976</v>
      </c>
      <c r="I15" s="14">
        <f>[1]供给调整量!I15-[1]需求量!I15</f>
        <v>303.11969110374775</v>
      </c>
      <c r="J15" s="14">
        <f>[1]供给调整量!J15-[1]需求量!J15</f>
        <v>294.54240176089297</v>
      </c>
      <c r="K15" s="14">
        <f>[1]供给调整量!K15-[1]需求量!K15</f>
        <v>285.90572825879826</v>
      </c>
      <c r="L15" s="14">
        <f>[1]供给调整量!L15-[1]需求量!L15</f>
        <v>277.20753467016948</v>
      </c>
      <c r="M15" s="14">
        <f>[1]供给调整量!M15-[1]需求量!M15</f>
        <v>268.44564849088056</v>
      </c>
      <c r="N15" s="14">
        <f>[1]供给调整量!N15-[1]需求量!N15</f>
        <v>259.6178598327042</v>
      </c>
      <c r="O15" s="14">
        <f>[1]供给调整量!O15-[1]需求量!O15</f>
        <v>250.72192060009547</v>
      </c>
      <c r="P15" s="14">
        <f>[1]供给调整量!P15-[1]需求量!P15</f>
        <v>241.7555436505354</v>
      </c>
      <c r="Q15" s="14">
        <f>[1]供给调整量!Q15-[1]需求量!Q15</f>
        <v>232.71640193797793</v>
      </c>
      <c r="R15" s="14">
        <f>[1]供给调整量!R15-[1]需求量!R15</f>
        <v>223.6021276393476</v>
      </c>
      <c r="S15" s="14">
        <f>[1]供给调整量!S15-[1]需求量!S15</f>
        <v>214.4103112633511</v>
      </c>
      <c r="T15" s="14">
        <f>[1]供给调整量!T15-[1]需求量!T15</f>
        <v>205.13850074162474</v>
      </c>
      <c r="U15" s="14">
        <f>[1]供给调整量!U15-[1]需求量!U15</f>
        <v>195.78420050153909</v>
      </c>
      <c r="V15" s="14">
        <f>[1]供给调整量!V15-[1]需求量!V15</f>
        <v>186.34487052049553</v>
      </c>
      <c r="W15" s="14">
        <f>[1]供给调整量!W15-[1]需求量!W15</f>
        <v>176.8179253612052</v>
      </c>
      <c r="X15" s="14">
        <f>[1]供给调整量!X15-[1]需求量!X15</f>
        <v>167.20073318759751</v>
      </c>
      <c r="Y15" s="14">
        <f>[1]供给调整量!Y15-[1]需求量!Y15</f>
        <v>157.49061476094903</v>
      </c>
      <c r="Z15" s="14">
        <f>[1]供给调整量!Z15-[1]需求量!Z15</f>
        <v>147.68484241595434</v>
      </c>
      <c r="AA15" s="14">
        <f>[1]供给调整量!AA15-[1]需求量!AA15</f>
        <v>137.78063901597852</v>
      </c>
      <c r="AB15" s="14">
        <f>[1]供给调整量!AB15-[1]需求量!AB15</f>
        <v>127.7751768874914</v>
      </c>
    </row>
    <row r="16" spans="1:28" x14ac:dyDescent="0.15">
      <c r="A16" s="15" t="s">
        <v>105</v>
      </c>
      <c r="B16" s="14">
        <f>[1]供给调整量!B16-[1]需求量!B16</f>
        <v>-188.39600000000002</v>
      </c>
      <c r="C16" s="14">
        <f>[1]供给调整量!C16-[1]需求量!C16</f>
        <v>-142.74704361557605</v>
      </c>
      <c r="D16" s="14">
        <f>[1]供给调整量!D16-[1]需求量!D16</f>
        <v>-137.93910084978415</v>
      </c>
      <c r="E16" s="14">
        <f>[1]供给调整量!E16-[1]需求量!E16</f>
        <v>-133.11183002416783</v>
      </c>
      <c r="F16" s="14">
        <f>[1]供给调整量!F16-[1]需求量!F16</f>
        <v>-128.26385092005148</v>
      </c>
      <c r="G16" s="14">
        <f>[1]供给调整量!G16-[1]需求量!G16</f>
        <v>-123.39376317461029</v>
      </c>
      <c r="H16" s="14">
        <f>[1]供给调整量!H16-[1]需求量!H16</f>
        <v>-118.50014572117652</v>
      </c>
      <c r="I16" s="14">
        <f>[1]供给调整量!I16-[1]需求量!I16</f>
        <v>-113.58155621824426</v>
      </c>
      <c r="J16" s="14">
        <f>[1]供给调整量!J16-[1]需求量!J16</f>
        <v>-108.63653046719173</v>
      </c>
      <c r="K16" s="14">
        <f>[1]供给调整量!K16-[1]需求量!K16</f>
        <v>-103.66358181823944</v>
      </c>
      <c r="L16" s="14">
        <f>[1]供给调整量!L16-[1]需求量!L16</f>
        <v>-98.661200564536557</v>
      </c>
      <c r="M16" s="14">
        <f>[1]供给调整量!M16-[1]需求量!M16</f>
        <v>-93.627853323951058</v>
      </c>
      <c r="N16" s="14">
        <f>[1]供给调整量!N16-[1]需求量!N16</f>
        <v>-88.561982408410586</v>
      </c>
      <c r="O16" s="14">
        <f>[1]供给调整量!O16-[1]需求量!O16</f>
        <v>-83.462005180421329</v>
      </c>
      <c r="P16" s="14">
        <f>[1]供给调整量!P16-[1]需求量!P16</f>
        <v>-78.32631339648924</v>
      </c>
      <c r="Q16" s="14">
        <f>[1]供给调整量!Q16-[1]需求量!Q16</f>
        <v>-73.153272537154407</v>
      </c>
      <c r="R16" s="14">
        <f>[1]供给调整量!R16-[1]需求量!R16</f>
        <v>-67.941221123322975</v>
      </c>
      <c r="S16" s="14">
        <f>[1]供给调整量!S16-[1]需求量!S16</f>
        <v>-62.688470018565567</v>
      </c>
      <c r="T16" s="14">
        <f>[1]供给调整量!T16-[1]需求量!T16</f>
        <v>-57.39330171709662</v>
      </c>
      <c r="U16" s="14">
        <f>[1]供给调整量!U16-[1]需求量!U16</f>
        <v>-52.053969617055373</v>
      </c>
      <c r="V16" s="14">
        <f>[1]供给调整量!V16-[1]需求量!V16</f>
        <v>-46.668697278779291</v>
      </c>
      <c r="W16" s="14">
        <f>[1]供给调整量!W16-[1]需求量!W16</f>
        <v>-41.235677667753407</v>
      </c>
      <c r="X16" s="14">
        <f>[1]供给调整量!X16-[1]需求量!X16</f>
        <v>-35.753072381829043</v>
      </c>
      <c r="Y16" s="14">
        <f>[1]供给调整量!Y16-[1]需求量!Y16</f>
        <v>-30.219010862370851</v>
      </c>
      <c r="Z16" s="14">
        <f>[1]供给调整量!Z16-[1]需求量!Z16</f>
        <v>-24.631589588995666</v>
      </c>
      <c r="AA16" s="14">
        <f>[1]供给调整量!AA16-[1]需求量!AA16</f>
        <v>-18.988871257502979</v>
      </c>
      <c r="AB16" s="14">
        <f>[1]供给调整量!AB16-[1]需求量!AB16</f>
        <v>-13.288883940579581</v>
      </c>
    </row>
    <row r="17" spans="1:28" x14ac:dyDescent="0.15">
      <c r="A17" s="15" t="s">
        <v>106</v>
      </c>
      <c r="B17" s="14">
        <f>[1]供给调整量!B17-[1]需求量!B17</f>
        <v>-155.00200000000001</v>
      </c>
      <c r="C17" s="14">
        <f>[1]供给调整量!C17-[1]需求量!C17</f>
        <v>-30.219098432723001</v>
      </c>
      <c r="D17" s="14">
        <f>[1]供给调整量!D17-[1]需求量!D17</f>
        <v>-35.529345282129725</v>
      </c>
      <c r="E17" s="14">
        <f>[1]供给调整量!E17-[1]需求量!E17</f>
        <v>-40.787224236149996</v>
      </c>
      <c r="F17" s="14">
        <f>[1]供给调整量!F17-[1]需求量!F17</f>
        <v>-45.994257013117931</v>
      </c>
      <c r="G17" s="14">
        <f>[1]供给调整量!G17-[1]需求量!G17</f>
        <v>-51.151939385513288</v>
      </c>
      <c r="H17" s="14">
        <f>[1]供给调整量!H17-[1]需求量!H17</f>
        <v>-56.261741734970201</v>
      </c>
      <c r="I17" s="14">
        <f>[1]供给调整量!I17-[1]需求量!I17</f>
        <v>-61.325109596757102</v>
      </c>
      <c r="J17" s="14">
        <f>[1]供给调整量!J17-[1]需求量!J17</f>
        <v>-66.343464193673753</v>
      </c>
      <c r="K17" s="14">
        <f>[1]供给调整量!K17-[1]需求量!K17</f>
        <v>-71.318202959761038</v>
      </c>
      <c r="L17" s="14">
        <f>[1]供给调整量!L17-[1]需求量!L17</f>
        <v>-76.250700053892615</v>
      </c>
      <c r="M17" s="14">
        <f>[1]供给调整量!M17-[1]需求量!M17</f>
        <v>-81.142306863548583</v>
      </c>
      <c r="N17" s="14">
        <f>[1]供给调整量!N17-[1]需求量!N17</f>
        <v>-85.994352498921216</v>
      </c>
      <c r="O17" s="14">
        <f>[1]供给调整量!O17-[1]需求量!O17</f>
        <v>-90.808144277590145</v>
      </c>
      <c r="P17" s="14">
        <f>[1]供给调整量!P17-[1]需求量!P17</f>
        <v>-95.584968199867035</v>
      </c>
      <c r="Q17" s="14">
        <f>[1]供给调整量!Q17-[1]需求量!Q17</f>
        <v>-100.326089415149</v>
      </c>
      <c r="R17" s="14">
        <f>[1]供给调整量!R17-[1]需求量!R17</f>
        <v>-105.03275267929075</v>
      </c>
      <c r="S17" s="14">
        <f>[1]供给调整量!S17-[1]需求量!S17</f>
        <v>-109.70618280330928</v>
      </c>
      <c r="T17" s="14">
        <f>[1]供给调整量!T17-[1]需求量!T17</f>
        <v>-114.34758509357471</v>
      </c>
      <c r="U17" s="14">
        <f>[1]供给调整量!U17-[1]需求量!U17</f>
        <v>-118.95814578353838</v>
      </c>
      <c r="V17" s="14">
        <f>[1]供给调整量!V17-[1]需求量!V17</f>
        <v>-123.53903245740003</v>
      </c>
      <c r="W17" s="14">
        <f>[1]供给调整量!W17-[1]需求量!W17</f>
        <v>-128.09139446561676</v>
      </c>
      <c r="X17" s="14">
        <f>[1]供给调整量!X17-[1]需求量!X17</f>
        <v>-132.61636333266142</v>
      </c>
      <c r="Y17" s="14">
        <f>[1]供给调整量!Y17-[1]需求量!Y17</f>
        <v>-137.11505315697741</v>
      </c>
      <c r="Z17" s="14">
        <f>[1]供给调整量!Z17-[1]需求量!Z17</f>
        <v>-141.58856100346566</v>
      </c>
      <c r="AA17" s="14">
        <f>[1]供给调整量!AA17-[1]需求量!AA17</f>
        <v>-146.03796728851557</v>
      </c>
      <c r="AB17" s="14">
        <f>[1]供给调整量!AB17-[1]需求量!AB17</f>
        <v>-150.46433615783644</v>
      </c>
    </row>
    <row r="18" spans="1:28" x14ac:dyDescent="0.15">
      <c r="A18" s="15" t="s">
        <v>71</v>
      </c>
      <c r="B18" s="14">
        <f>[1]供给调整量!B18-[1]需求量!B18</f>
        <v>125.34400000000005</v>
      </c>
      <c r="C18" s="14">
        <f>[1]供给调整量!C18-[1]需求量!C18</f>
        <v>91.056122832525034</v>
      </c>
      <c r="D18" s="14">
        <f>[1]供给调整量!D18-[1]需求量!D18</f>
        <v>88.508447807311313</v>
      </c>
      <c r="E18" s="14">
        <f>[1]供给调整量!E18-[1]需求量!E18</f>
        <v>85.936156197192759</v>
      </c>
      <c r="F18" s="14">
        <f>[1]供给调整量!F18-[1]需求量!F18</f>
        <v>83.339004117326112</v>
      </c>
      <c r="G18" s="14">
        <f>[1]供给调整量!G18-[1]需求量!G18</f>
        <v>80.716745265926875</v>
      </c>
      <c r="H18" s="14">
        <f>[1]供给调整量!H18-[1]需求量!H18</f>
        <v>78.069130904244957</v>
      </c>
      <c r="I18" s="14">
        <f>[1]供给调整量!I18-[1]需求量!I18</f>
        <v>75.395909829803713</v>
      </c>
      <c r="J18" s="14">
        <f>[1]供给调整量!J18-[1]需求量!J18</f>
        <v>72.69682835158892</v>
      </c>
      <c r="K18" s="14">
        <f>[1]供给调整量!K18-[1]需求量!K18</f>
        <v>69.971630267489672</v>
      </c>
      <c r="L18" s="14">
        <f>[1]供给调整量!L18-[1]需求量!L18</f>
        <v>67.220056837319135</v>
      </c>
      <c r="M18" s="14">
        <f>[1]供给调整量!M18-[1]需求量!M18</f>
        <v>64.441846759091277</v>
      </c>
      <c r="N18" s="14">
        <f>[1]供给调整量!N18-[1]需求量!N18</f>
        <v>61.636736143431335</v>
      </c>
      <c r="O18" s="14">
        <f>[1]供给调整量!O18-[1]需求量!O18</f>
        <v>58.80445848744057</v>
      </c>
      <c r="P18" s="14">
        <f>[1]供给调整量!P18-[1]需求量!P18</f>
        <v>55.944744648877531</v>
      </c>
      <c r="Q18" s="14">
        <f>[1]供给调整量!Q18-[1]需求量!Q18</f>
        <v>53.057322819960973</v>
      </c>
      <c r="R18" s="14">
        <f>[1]供给调整量!R18-[1]需求量!R18</f>
        <v>50.141918501962209</v>
      </c>
      <c r="S18" s="14">
        <f>[1]供给调整量!S18-[1]需求量!S18</f>
        <v>47.198254478047602</v>
      </c>
      <c r="T18" s="14">
        <f>[1]供给调整量!T18-[1]需求量!T18</f>
        <v>44.226050785200641</v>
      </c>
      <c r="U18" s="14">
        <f>[1]供给调整量!U18-[1]需求量!U18</f>
        <v>41.225024688454141</v>
      </c>
      <c r="V18" s="14">
        <f>[1]供给调整量!V18-[1]需求量!V18</f>
        <v>38.194890652237518</v>
      </c>
      <c r="W18" s="14">
        <f>[1]供给调整量!W18-[1]需求量!W18</f>
        <v>35.135360314769059</v>
      </c>
      <c r="X18" s="14">
        <f>[1]供给调整量!X18-[1]需求量!X18</f>
        <v>32.046142458202667</v>
      </c>
      <c r="Y18" s="14">
        <f>[1]供给调整量!Y18-[1]需求量!Y18</f>
        <v>28.926942980077001</v>
      </c>
      <c r="Z18" s="14">
        <f>[1]供给调整量!Z18-[1]需求量!Z18</f>
        <v>25.777464865484944</v>
      </c>
      <c r="AA18" s="14">
        <f>[1]供给调整量!AA18-[1]需求量!AA18</f>
        <v>22.597408159381303</v>
      </c>
      <c r="AB18" s="14">
        <f>[1]供给调整量!AB18-[1]需求量!AB18</f>
        <v>19.386469934681372</v>
      </c>
    </row>
    <row r="19" spans="1:28" x14ac:dyDescent="0.15">
      <c r="A19" s="15" t="s">
        <v>72</v>
      </c>
      <c r="B19" s="14">
        <f>[1]供给调整量!B19-[1]需求量!B19</f>
        <v>398.40799999999996</v>
      </c>
      <c r="C19" s="14">
        <f>[1]供给调整量!C19-[1]需求量!C19</f>
        <v>394.89912758181839</v>
      </c>
      <c r="D19" s="14">
        <f>[1]供给调整量!D19-[1]需求量!D19</f>
        <v>373.64061086425863</v>
      </c>
      <c r="E19" s="14">
        <f>[1]供给调整量!E19-[1]需求量!E19</f>
        <v>352.9557289958575</v>
      </c>
      <c r="F19" s="14">
        <f>[1]供给调整量!F19-[1]需求量!F19</f>
        <v>332.82804154488258</v>
      </c>
      <c r="G19" s="14">
        <f>[1]供给调整量!G19-[1]需求量!G19</f>
        <v>313.24157603199637</v>
      </c>
      <c r="H19" s="14">
        <f>[1]供给调整量!H19-[1]需求量!H19</f>
        <v>294.1808146004405</v>
      </c>
      <c r="I19" s="14">
        <f>[1]供给调整量!I19-[1]需求量!I19</f>
        <v>275.63068106595529</v>
      </c>
      <c r="J19" s="14">
        <f>[1]供给调整量!J19-[1]需求量!J19</f>
        <v>257.57652833541943</v>
      </c>
      <c r="K19" s="14">
        <f>[1]供给调整量!K19-[1]需求量!K19</f>
        <v>240.00412618404516</v>
      </c>
      <c r="L19" s="14">
        <f>[1]供给调整量!L19-[1]需求量!L19</f>
        <v>222.89964938050616</v>
      </c>
      <c r="M19" s="14">
        <f>[1]供给调整量!M19-[1]需求量!M19</f>
        <v>206.24966615051744</v>
      </c>
      <c r="N19" s="14">
        <f>[1]供给调整量!N19-[1]需求量!N19</f>
        <v>190.04112696874654</v>
      </c>
      <c r="O19" s="14">
        <f>[1]供给调整量!O19-[1]需求量!O19</f>
        <v>174.26135367017559</v>
      </c>
      <c r="P19" s="14">
        <f>[1]供给调整量!P19-[1]需求量!P19</f>
        <v>158.89802887157202</v>
      </c>
      <c r="Q19" s="14">
        <f>[1]供给调整量!Q19-[1]需求量!Q19</f>
        <v>143.93918569407833</v>
      </c>
      <c r="R19" s="14">
        <f>[1]供给调整量!R19-[1]需求量!R19</f>
        <v>129.37319777887569</v>
      </c>
      <c r="S19" s="14">
        <f>[1]供给调整量!S19-[1]需求量!S19</f>
        <v>115.18876958680084</v>
      </c>
      <c r="T19" s="14">
        <f>[1]供给调整量!T19-[1]需求量!T19</f>
        <v>101.37492697469861</v>
      </c>
      <c r="U19" s="14">
        <f>[1]供给调整量!U19-[1]需求量!U19</f>
        <v>87.921008039838853</v>
      </c>
      <c r="V19" s="14">
        <f>[1]供给调整量!V19-[1]需求量!V19</f>
        <v>74.816654225280217</v>
      </c>
      <c r="W19" s="14">
        <f>[1]供给调整量!W19-[1]需求量!W19</f>
        <v>62.051801678569973</v>
      </c>
      <c r="X19" s="14">
        <f>[1]供给调整量!X19-[1]需求量!X19</f>
        <v>49.616672856474906</v>
      </c>
      <c r="Y19" s="14">
        <f>[1]供给调整量!Y19-[1]需求量!Y19</f>
        <v>37.501768369029378</v>
      </c>
      <c r="Z19" s="14">
        <f>[1]供给调整量!Z19-[1]需求量!Z19</f>
        <v>25.697859055548179</v>
      </c>
      <c r="AA19" s="14">
        <f>[1]供给调整量!AA19-[1]需求量!AA19</f>
        <v>14.195978286879836</v>
      </c>
      <c r="AB19" s="14">
        <f>[1]供给调整量!AB19-[1]需求量!AB19</f>
        <v>2.9874144861314562</v>
      </c>
    </row>
    <row r="20" spans="1:28" x14ac:dyDescent="0.15">
      <c r="A20" s="15" t="s">
        <v>107</v>
      </c>
      <c r="B20" s="14">
        <f>[1]供给调整量!B20-[1]需求量!B20</f>
        <v>85.829999999999984</v>
      </c>
      <c r="C20" s="14">
        <f>[1]供给调整量!C20-[1]需求量!C20</f>
        <v>194.15250280591312</v>
      </c>
      <c r="D20" s="14">
        <f>[1]供给调整量!D20-[1]需求量!D20</f>
        <v>191.46043026789266</v>
      </c>
      <c r="E20" s="14">
        <f>[1]供给调整量!E20-[1]需求量!E20</f>
        <v>188.75256167698535</v>
      </c>
      <c r="F20" s="14">
        <f>[1]供给调整量!F20-[1]需求量!F20</f>
        <v>186.0288025738846</v>
      </c>
      <c r="G20" s="14">
        <f>[1]供给调整量!G20-[1]需求量!G20</f>
        <v>183.28905793286685</v>
      </c>
      <c r="H20" s="14">
        <f>[1]供给调整量!H20-[1]需求量!H20</f>
        <v>180.53323216481658</v>
      </c>
      <c r="I20" s="14">
        <f>[1]供给调整量!I20-[1]需求量!I20</f>
        <v>177.76122910730192</v>
      </c>
      <c r="J20" s="14">
        <f>[1]供给调整量!J20-[1]需求量!J20</f>
        <v>174.97295201921952</v>
      </c>
      <c r="K20" s="14">
        <f>[1]供给调整量!K20-[1]需求量!K20</f>
        <v>172.1683035895403</v>
      </c>
      <c r="L20" s="14">
        <f>[1]供给调整量!L20-[1]需求量!L20</f>
        <v>169.34718591702404</v>
      </c>
      <c r="M20" s="14">
        <f>[1]供给调整量!M20-[1]需求量!M20</f>
        <v>166.50950052174449</v>
      </c>
      <c r="N20" s="14">
        <f>[1]供给调整量!N20-[1]需求量!N20</f>
        <v>163.65514832467306</v>
      </c>
      <c r="O20" s="14">
        <f>[1]供给调整量!O20-[1]需求量!O20</f>
        <v>160.78402967318834</v>
      </c>
      <c r="P20" s="14">
        <f>[1]供给调整量!P20-[1]需求量!P20</f>
        <v>157.8960442974203</v>
      </c>
      <c r="Q20" s="14">
        <f>[1]供给调整量!Q20-[1]需求量!Q20</f>
        <v>154.99109134104219</v>
      </c>
      <c r="R20" s="14">
        <f>[1]供给调整量!R20-[1]需求量!R20</f>
        <v>152.06906934300787</v>
      </c>
      <c r="S20" s="14">
        <f>[1]供给调整量!S20-[1]需求量!S20</f>
        <v>149.12987623378285</v>
      </c>
      <c r="T20" s="14">
        <f>[1]供给调整量!T20-[1]需求量!T20</f>
        <v>146.17340933639207</v>
      </c>
      <c r="U20" s="14">
        <f>[1]供给调整量!U20-[1]需求量!U20</f>
        <v>143.19956535258098</v>
      </c>
      <c r="V20" s="14">
        <f>[1]供给调整量!V20-[1]需求量!V20</f>
        <v>140.20824037400598</v>
      </c>
      <c r="W20" s="14">
        <f>[1]供给调整量!W20-[1]需求量!W20</f>
        <v>137.19932987296488</v>
      </c>
      <c r="X20" s="14">
        <f>[1]供给调整量!X20-[1]需求量!X20</f>
        <v>134.17272868849977</v>
      </c>
      <c r="Y20" s="14">
        <f>[1]供给调整量!Y20-[1]需求量!Y20</f>
        <v>131.12833103646699</v>
      </c>
      <c r="Z20" s="14">
        <f>[1]供给调整量!Z20-[1]需求量!Z20</f>
        <v>128.06603049850673</v>
      </c>
      <c r="AA20" s="14">
        <f>[1]供给调整量!AA20-[1]需求量!AA20</f>
        <v>124.9857200228289</v>
      </c>
      <c r="AB20" s="14">
        <f>[1]供给调整量!AB20-[1]需求量!AB20</f>
        <v>121.88729191203311</v>
      </c>
    </row>
    <row r="21" spans="1:28" x14ac:dyDescent="0.15">
      <c r="A21" s="15" t="s">
        <v>108</v>
      </c>
      <c r="B21" s="14">
        <f>[1]供给调整量!B21-[1]需求量!B21</f>
        <v>387.63199999999995</v>
      </c>
      <c r="C21" s="14">
        <f>[1]供给调整量!C21-[1]需求量!C21</f>
        <v>452.40386196964539</v>
      </c>
      <c r="D21" s="14">
        <f>[1]供给调整量!D21-[1]需求量!D21</f>
        <v>433.13713664913666</v>
      </c>
      <c r="E21" s="14">
        <f>[1]供给调整量!E21-[1]需求量!E21</f>
        <v>414.28740737897533</v>
      </c>
      <c r="F21" s="14">
        <f>[1]供给调整量!F21-[1]需求量!F21</f>
        <v>395.84450124553041</v>
      </c>
      <c r="G21" s="14">
        <f>[1]供给调整量!G21-[1]需求量!G21</f>
        <v>377.7984870870423</v>
      </c>
      <c r="H21" s="14">
        <f>[1]供给调整量!H21-[1]需求量!H21</f>
        <v>360.13966971690024</v>
      </c>
      <c r="I21" s="14">
        <f>[1]供给调整量!I21-[1]需求量!I21</f>
        <v>342.85858428435313</v>
      </c>
      <c r="J21" s="14">
        <f>[1]供给调整量!J21-[1]需求量!J21</f>
        <v>325.94599077016392</v>
      </c>
      <c r="K21" s="14">
        <f>[1]供给调整量!K21-[1]需求量!K21</f>
        <v>309.39286861345681</v>
      </c>
      <c r="L21" s="14">
        <f>[1]供给调整量!L21-[1]需求量!L21</f>
        <v>293.1904114669087</v>
      </c>
      <c r="M21" s="14">
        <f>[1]供给调整量!M21-[1]需求量!M21</f>
        <v>277.33002207698519</v>
      </c>
      <c r="N21" s="14">
        <f>[1]供给调整量!N21-[1]需求量!N21</f>
        <v>261.80330728657646</v>
      </c>
      <c r="O21" s="14">
        <f>[1]供给调整量!O21-[1]需求量!O21</f>
        <v>246.60207315668595</v>
      </c>
      <c r="P21" s="14">
        <f>[1]供给调整量!P21-[1]需求量!P21</f>
        <v>231.71832020472357</v>
      </c>
      <c r="Q21" s="14">
        <f>[1]供给调整量!Q21-[1]需求量!Q21</f>
        <v>217.14423875634748</v>
      </c>
      <c r="R21" s="14">
        <f>[1]供给调整量!R21-[1]需求量!R21</f>
        <v>202.87220440826786</v>
      </c>
      <c r="S21" s="14">
        <f>[1]供给调整量!S21-[1]需求量!S21</f>
        <v>188.89477359933517</v>
      </c>
      <c r="T21" s="14">
        <f>[1]供给调整量!T21-[1]需求量!T21</f>
        <v>175.20467928736252</v>
      </c>
      <c r="U21" s="14">
        <f>[1]供给调整量!U21-[1]需求量!U21</f>
        <v>161.79482672906306</v>
      </c>
      <c r="V21" s="14">
        <f>[1]供给调整量!V21-[1]需求量!V21</f>
        <v>148.65828936075195</v>
      </c>
      <c r="W21" s="14">
        <f>[1]供给调整量!W21-[1]需求量!W21</f>
        <v>135.78830477731753</v>
      </c>
      <c r="X21" s="14">
        <f>[1]供给调整量!X21-[1]需求量!X21</f>
        <v>123.17827080722782</v>
      </c>
      <c r="Y21" s="14">
        <f>[1]供给调整量!Y21-[1]需求量!Y21</f>
        <v>110.82174168111669</v>
      </c>
      <c r="Z21" s="14">
        <f>[1]供给调整量!Z21-[1]需求量!Z21</f>
        <v>98.712424291854404</v>
      </c>
      <c r="AA21" s="14">
        <f>[1]供给调整量!AA21-[1]需求量!AA21</f>
        <v>86.844174543894042</v>
      </c>
      <c r="AB21" s="14">
        <f>[1]供给调整量!AB21-[1]需求量!AB21</f>
        <v>75.210993789638451</v>
      </c>
    </row>
    <row r="22" spans="1:28" x14ac:dyDescent="0.15">
      <c r="A22" s="15" t="s">
        <v>109</v>
      </c>
      <c r="B22" s="14">
        <f>[1]供给调整量!B22-[1]需求量!B22</f>
        <v>76.08</v>
      </c>
      <c r="C22" s="14">
        <f>[1]供给调整量!C22-[1]需求量!C22</f>
        <v>68.165251362182445</v>
      </c>
      <c r="D22" s="14">
        <f>[1]供给调整量!D22-[1]需求量!D22</f>
        <v>71.227049319184516</v>
      </c>
      <c r="E22" s="14">
        <f>[1]供给调整量!E22-[1]需求量!E22</f>
        <v>74.376284607482376</v>
      </c>
      <c r="F22" s="14">
        <f>[1]供给调整量!F22-[1]需求量!F22</f>
        <v>77.615397959399161</v>
      </c>
      <c r="G22" s="14">
        <f>[1]供给调整量!G22-[1]需求量!G22</f>
        <v>80.946898138647157</v>
      </c>
      <c r="H22" s="14">
        <f>[1]供给调整量!H22-[1]需求量!H22</f>
        <v>84.373363836447425</v>
      </c>
      <c r="I22" s="14">
        <f>[1]供给调整量!I22-[1]需求量!I22</f>
        <v>87.897445620394137</v>
      </c>
      <c r="J22" s="14">
        <f>[1]供给调整量!J22-[1]需求量!J22</f>
        <v>91.521867937763091</v>
      </c>
      <c r="K22" s="14">
        <f>[1]供给调整量!K22-[1]需求量!K22</f>
        <v>95.2494311745495</v>
      </c>
      <c r="L22" s="14">
        <f>[1]供给调整量!L22-[1]需求量!L22</f>
        <v>99.08301377196949</v>
      </c>
      <c r="M22" s="14">
        <f>[1]供给调整量!M22-[1]需求量!M22</f>
        <v>103.02557440185956</v>
      </c>
      <c r="N22" s="14">
        <f>[1]供给调整量!N22-[1]需求量!N22</f>
        <v>107.08015420281117</v>
      </c>
      <c r="O22" s="14">
        <f>[1]供给调整量!O22-[1]需求量!O22</f>
        <v>111.24987907856303</v>
      </c>
      <c r="P22" s="14">
        <f>[1]供给调整量!P22-[1]需求量!P22</f>
        <v>115.5379620604308</v>
      </c>
      <c r="Q22" s="14">
        <f>[1]供给调整量!Q22-[1]需求量!Q22</f>
        <v>119.9477057356562</v>
      </c>
      <c r="R22" s="14">
        <f>[1]供给调整量!R22-[1]需求量!R22</f>
        <v>124.48250474336965</v>
      </c>
      <c r="S22" s="14">
        <f>[1]供给调整量!S22-[1]需求量!S22</f>
        <v>129.14584834012931</v>
      </c>
      <c r="T22" s="14">
        <f>[1]供给调整量!T22-[1]需求量!T22</f>
        <v>133.94132303698825</v>
      </c>
      <c r="U22" s="14">
        <f>[1]供给调整量!U22-[1]需求量!U22</f>
        <v>138.87261531004424</v>
      </c>
      <c r="V22" s="14">
        <f>[1]供给调整量!V22-[1]需求量!V22</f>
        <v>143.94351438650301</v>
      </c>
      <c r="W22" s="14">
        <f>[1]供给调整量!W22-[1]需求量!W22</f>
        <v>149.15791510845247</v>
      </c>
      <c r="X22" s="14">
        <f>[1]供给调整量!X22-[1]需求量!X22</f>
        <v>154.51982087640772</v>
      </c>
      <c r="Y22" s="14">
        <f>[1]供给调整量!Y22-[1]需求量!Y22</f>
        <v>160.03334667487889</v>
      </c>
      <c r="Z22" s="14">
        <f>[1]供给调整量!Z22-[1]需求量!Z22</f>
        <v>165.70272218236005</v>
      </c>
      <c r="AA22" s="14">
        <f>[1]供给调整量!AA22-[1]需求量!AA22</f>
        <v>171.53229496781796</v>
      </c>
      <c r="AB22" s="14">
        <f>[1]供给调整量!AB22-[1]需求量!AB22</f>
        <v>177.52653377645947</v>
      </c>
    </row>
    <row r="23" spans="1:28" x14ac:dyDescent="0.15">
      <c r="A23" s="15" t="s">
        <v>110</v>
      </c>
      <c r="B23" s="14">
        <f>[1]供给调整量!B23-[1]需求量!B23</f>
        <v>170.04599999999999</v>
      </c>
      <c r="C23" s="14">
        <f>[1]供给调整量!C23-[1]需求量!C23</f>
        <v>130.94555233468947</v>
      </c>
      <c r="D23" s="14">
        <f>[1]供给调整量!D23-[1]需求量!D23</f>
        <v>128.16290138808881</v>
      </c>
      <c r="E23" s="14">
        <f>[1]供给调整量!E23-[1]需求量!E23</f>
        <v>125.2718182870085</v>
      </c>
      <c r="F23" s="14">
        <f>[1]供给调整量!F23-[1]需求量!F23</f>
        <v>122.2675164926643</v>
      </c>
      <c r="G23" s="14">
        <f>[1]供给调整量!G23-[1]需求量!G23</f>
        <v>119.14499919859873</v>
      </c>
      <c r="H23" s="14">
        <f>[1]供给调整量!H23-[1]需求量!H23</f>
        <v>115.89905009177983</v>
      </c>
      <c r="I23" s="14">
        <f>[1]供给调整量!I23-[1]需求量!I23</f>
        <v>112.52422370859517</v>
      </c>
      <c r="J23" s="14">
        <f>[1]供给调整量!J23-[1]需求量!J23</f>
        <v>109.01483536644673</v>
      </c>
      <c r="K23" s="14">
        <f>[1]供给调整量!K23-[1]需求量!K23</f>
        <v>105.36495065331064</v>
      </c>
      <c r="L23" s="14">
        <f>[1]供给调整量!L23-[1]需求量!L23</f>
        <v>101.56837445533051</v>
      </c>
      <c r="M23" s="14">
        <f>[1]供给调整量!M23-[1]需求量!M23</f>
        <v>97.618639502625456</v>
      </c>
      <c r="N23" s="14">
        <f>[1]供给调整量!N23-[1]需求量!N23</f>
        <v>93.508994411333788</v>
      </c>
      <c r="O23" s="14">
        <f>[1]供给调整量!O23-[1]需求量!O23</f>
        <v>89.232391200886013</v>
      </c>
      <c r="P23" s="14">
        <f>[1]供给调整量!P23-[1]需求量!P23</f>
        <v>84.781472262176067</v>
      </c>
      <c r="Q23" s="14">
        <f>[1]供给调整量!Q23-[1]需求量!Q23</f>
        <v>80.148556753760204</v>
      </c>
      <c r="R23" s="14">
        <f>[1]供给调整量!R23-[1]需求量!R23</f>
        <v>75.325626399836892</v>
      </c>
      <c r="S23" s="14">
        <f>[1]供给调整量!S23-[1]需求量!S23</f>
        <v>70.304310664764216</v>
      </c>
      <c r="T23" s="14">
        <f>[1]供给调整量!T23-[1]需求量!T23</f>
        <v>65.075871275566897</v>
      </c>
      <c r="U23" s="14">
        <f>[1]供给调整量!U23-[1]需求量!U23</f>
        <v>59.631186065098063</v>
      </c>
      <c r="V23" s="14">
        <f>[1]供给调整量!V23-[1]需求量!V23</f>
        <v>53.960732104691488</v>
      </c>
      <c r="W23" s="14">
        <f>[1]供给调整量!W23-[1]需求量!W23</f>
        <v>48.054568096237745</v>
      </c>
      <c r="X23" s="14">
        <f>[1]供给调整量!X23-[1]需求量!X23</f>
        <v>41.902315990340867</v>
      </c>
      <c r="Y23" s="14">
        <f>[1]供给调整量!Y23-[1]需求量!Y23</f>
        <v>35.493141796683176</v>
      </c>
      <c r="Z23" s="14">
        <f>[1]供给调整量!Z23-[1]需求量!Z23</f>
        <v>28.815735552013393</v>
      </c>
      <c r="AA23" s="14">
        <f>[1]供给调整量!AA23-[1]需求量!AA23</f>
        <v>21.858290406780725</v>
      </c>
      <c r="AB23" s="14">
        <f>[1]供给调整量!AB23-[1]需求量!AB23</f>
        <v>14.608480794250227</v>
      </c>
    </row>
    <row r="24" spans="1:28" x14ac:dyDescent="0.15">
      <c r="A24" s="15" t="s">
        <v>111</v>
      </c>
      <c r="B24" s="14">
        <f>[1]供给调整量!B24-[1]需求量!B24</f>
        <v>737.32399999999996</v>
      </c>
      <c r="C24" s="14">
        <f>[1]供给调整量!C24-[1]需求量!C24</f>
        <v>697.43349384782471</v>
      </c>
      <c r="D24" s="14">
        <f>[1]供给调整量!D24-[1]需求量!D24</f>
        <v>689.77176627027802</v>
      </c>
      <c r="E24" s="14">
        <f>[1]供给调整量!E24-[1]需求量!E24</f>
        <v>682.13092042259086</v>
      </c>
      <c r="F24" s="14">
        <f>[1]供给调整量!F24-[1]需求量!F24</f>
        <v>674.51056418276494</v>
      </c>
      <c r="G24" s="14">
        <f>[1]供给调整量!G24-[1]需求量!G24</f>
        <v>666.9103056357344</v>
      </c>
      <c r="H24" s="14">
        <f>[1]供给调整量!H24-[1]需求量!H24</f>
        <v>659.32975305085711</v>
      </c>
      <c r="I24" s="14">
        <f>[1]供给调整量!I24-[1]需求量!I24</f>
        <v>651.76851485972657</v>
      </c>
      <c r="J24" s="14">
        <f>[1]供给调整量!J24-[1]需求量!J24</f>
        <v>644.22619963382749</v>
      </c>
      <c r="K24" s="14">
        <f>[1]供给调整量!K24-[1]需求量!K24</f>
        <v>636.70241606193304</v>
      </c>
      <c r="L24" s="14">
        <f>[1]供给调整量!L24-[1]需求量!L24</f>
        <v>629.19677292792403</v>
      </c>
      <c r="M24" s="14">
        <f>[1]供给调整量!M24-[1]需求量!M24</f>
        <v>621.70887908785517</v>
      </c>
      <c r="N24" s="14">
        <f>[1]供给调整量!N24-[1]需求量!N24</f>
        <v>614.23834344783245</v>
      </c>
      <c r="O24" s="14">
        <f>[1]供给调整量!O24-[1]需求量!O24</f>
        <v>606.78477494102481</v>
      </c>
      <c r="P24" s="14">
        <f>[1]供给调整量!P24-[1]需求量!P24</f>
        <v>599.34778250511226</v>
      </c>
      <c r="Q24" s="14">
        <f>[1]供给调整量!Q24-[1]需求量!Q24</f>
        <v>591.92697505965407</v>
      </c>
      <c r="R24" s="14">
        <f>[1]供给调整量!R24-[1]需求量!R24</f>
        <v>584.52196148304938</v>
      </c>
      <c r="S24" s="14">
        <f>[1]供给调整量!S24-[1]需求量!S24</f>
        <v>577.13235058984355</v>
      </c>
      <c r="T24" s="14">
        <f>[1]供给调整量!T24-[1]需求量!T24</f>
        <v>569.75775110780523</v>
      </c>
      <c r="U24" s="14">
        <f>[1]供给调整量!U24-[1]需求量!U24</f>
        <v>562.39777165479973</v>
      </c>
      <c r="V24" s="14">
        <f>[1]供给调整量!V24-[1]需求量!V24</f>
        <v>555.05202071599342</v>
      </c>
      <c r="W24" s="14">
        <f>[1]供给调整量!W24-[1]需求量!W24</f>
        <v>547.72010662041066</v>
      </c>
      <c r="X24" s="14">
        <f>[1]供给调整量!X24-[1]需求量!X24</f>
        <v>540.4016375180654</v>
      </c>
      <c r="Y24" s="14">
        <f>[1]供给调整量!Y24-[1]需求量!Y24</f>
        <v>533.09622135649988</v>
      </c>
      <c r="Z24" s="14">
        <f>[1]供给调整量!Z24-[1]需求量!Z24</f>
        <v>525.80346585754523</v>
      </c>
      <c r="AA24" s="14">
        <f>[1]供给调整量!AA24-[1]需求量!AA24</f>
        <v>518.52297849392562</v>
      </c>
      <c r="AB24" s="14">
        <f>[1]供给调整量!AB24-[1]需求量!AB24</f>
        <v>511.25436646579328</v>
      </c>
    </row>
    <row r="25" spans="1:28" x14ac:dyDescent="0.15">
      <c r="A25" s="15" t="s">
        <v>112</v>
      </c>
      <c r="B25" s="14">
        <f>[1]供给调整量!B25-[1]需求量!B25</f>
        <v>346.54200000000003</v>
      </c>
      <c r="C25" s="14">
        <f>[1]供给调整量!C25-[1]需求量!C25</f>
        <v>307.71250237473976</v>
      </c>
      <c r="D25" s="14">
        <f>[1]供给调整量!D25-[1]需求量!D25</f>
        <v>296.66783820216278</v>
      </c>
      <c r="E25" s="14">
        <f>[1]供给调整量!E25-[1]需求量!E25</f>
        <v>285.83571617710368</v>
      </c>
      <c r="F25" s="14">
        <f>[1]供给调整量!F25-[1]需求量!F25</f>
        <v>275.21004785319838</v>
      </c>
      <c r="G25" s="14">
        <f>[1]供给调整量!G25-[1]需求量!G25</f>
        <v>264.78487868826232</v>
      </c>
      <c r="H25" s="14">
        <f>[1]供给调整量!H25-[1]需求量!H25</f>
        <v>254.55438454778596</v>
      </c>
      <c r="I25" s="14">
        <f>[1]供给调整量!I25-[1]需求量!I25</f>
        <v>244.51286828990669</v>
      </c>
      <c r="J25" s="14">
        <f>[1]供给调整量!J25-[1]需求量!J25</f>
        <v>234.65475642994716</v>
      </c>
      <c r="K25" s="14">
        <f>[1]供给调整量!K25-[1]需求量!K25</f>
        <v>224.97459588231322</v>
      </c>
      <c r="L25" s="14">
        <f>[1]供给调整量!L25-[1]需求量!L25</f>
        <v>215.46705077802926</v>
      </c>
      <c r="M25" s="14">
        <f>[1]供给调整量!M25-[1]需求量!M25</f>
        <v>206.12689935578328</v>
      </c>
      <c r="N25" s="14">
        <f>[1]供给调整量!N25-[1]需求量!N25</f>
        <v>196.94903092484947</v>
      </c>
      <c r="O25" s="14">
        <f>[1]供给调整量!O25-[1]需求量!O25</f>
        <v>187.92844289785899</v>
      </c>
      <c r="P25" s="14">
        <f>[1]供给调整量!P25-[1]需求量!P25</f>
        <v>179.06023789180472</v>
      </c>
      <c r="Q25" s="14">
        <f>[1]供给调整量!Q25-[1]需求量!Q25</f>
        <v>170.33962089550369</v>
      </c>
      <c r="R25" s="14">
        <f>[1]供给调整量!R25-[1]需求量!R25</f>
        <v>161.76189650178912</v>
      </c>
      <c r="S25" s="14">
        <f>[1]供给调整量!S25-[1]需求量!S25</f>
        <v>153.32246620281694</v>
      </c>
      <c r="T25" s="14">
        <f>[1]供给调整量!T25-[1]需求量!T25</f>
        <v>145.01682574693768</v>
      </c>
      <c r="U25" s="14">
        <f>[1]供给调整量!U25-[1]需求量!U25</f>
        <v>136.84056255541054</v>
      </c>
      <c r="V25" s="14">
        <f>[1]供给调整量!V25-[1]需求量!V25</f>
        <v>128.78935319762968</v>
      </c>
      <c r="W25" s="14">
        <f>[1]供给调整量!W25-[1]需求量!W25</f>
        <v>120.85896092315852</v>
      </c>
      <c r="X25" s="14">
        <f>[1]供给调整量!X25-[1]需求量!X25</f>
        <v>113.04523324927322</v>
      </c>
      <c r="Y25" s="14">
        <f>[1]供给调整量!Y25-[1]需求量!Y25</f>
        <v>105.3440996025065</v>
      </c>
      <c r="Z25" s="14">
        <f>[1]供给调整量!Z25-[1]需求量!Z25</f>
        <v>97.751569012803884</v>
      </c>
      <c r="AA25" s="14">
        <f>[1]供给调整量!AA25-[1]需求量!AA25</f>
        <v>90.263727858971833</v>
      </c>
      <c r="AB25" s="14">
        <f>[1]供给调整量!AB25-[1]需求量!AB25</f>
        <v>82.876737664029861</v>
      </c>
    </row>
    <row r="26" spans="1:28" x14ac:dyDescent="0.15">
      <c r="A26" s="15" t="s">
        <v>113</v>
      </c>
      <c r="B26" s="14">
        <f>[1]供给调整量!B26-[1]需求量!B26</f>
        <v>750.94199999999989</v>
      </c>
      <c r="C26" s="14">
        <f>[1]供给调整量!C26-[1]需求量!C26</f>
        <v>714.45420400506111</v>
      </c>
      <c r="D26" s="14">
        <f>[1]供给调整量!D26-[1]需求量!D26</f>
        <v>687.330567813995</v>
      </c>
      <c r="E26" s="14">
        <f>[1]供给调整量!E26-[1]需求量!E26</f>
        <v>661.04187966129757</v>
      </c>
      <c r="F26" s="14">
        <f>[1]供给调整量!F26-[1]需求量!F26</f>
        <v>635.56210525486313</v>
      </c>
      <c r="G26" s="14">
        <f>[1]供给调整量!G26-[1]需求量!G26</f>
        <v>610.86602137264344</v>
      </c>
      <c r="H26" s="14">
        <f>[1]供给调整量!H26-[1]需求量!H26</f>
        <v>586.92919059346968</v>
      </c>
      <c r="I26" s="14">
        <f>[1]供给调整量!I26-[1]需求量!I26</f>
        <v>563.72793681464464</v>
      </c>
      <c r="J26" s="14">
        <f>[1]供给调整量!J26-[1]需求量!J26</f>
        <v>541.23932153259739</v>
      </c>
      <c r="K26" s="14">
        <f>[1]供给调整量!K26-[1]需求量!K26</f>
        <v>519.44112086253881</v>
      </c>
      <c r="L26" s="14">
        <f>[1]供给调整量!L26-[1]需求量!L26</f>
        <v>498.31180327382026</v>
      </c>
      <c r="M26" s="14">
        <f>[1]供给调整量!M26-[1]需求量!M26</f>
        <v>477.83050801930585</v>
      </c>
      <c r="N26" s="14">
        <f>[1]供给调整量!N26-[1]需求量!N26</f>
        <v>457.97702423656301</v>
      </c>
      <c r="O26" s="14">
        <f>[1]供给调整量!O26-[1]需求量!O26</f>
        <v>438.73177070013116</v>
      </c>
      <c r="P26" s="14">
        <f>[1]供给调整量!P26-[1]需求量!P26</f>
        <v>420.07577620491793</v>
      </c>
      <c r="Q26" s="14">
        <f>[1]供给调整量!Q26-[1]需求量!Q26</f>
        <v>401.99066056040101</v>
      </c>
      <c r="R26" s="14">
        <f>[1]供给调整量!R26-[1]需求量!R26</f>
        <v>384.45861617714399</v>
      </c>
      <c r="S26" s="14">
        <f>[1]供给调整量!S26-[1]需求量!S26</f>
        <v>367.46239022706686</v>
      </c>
      <c r="T26" s="14">
        <f>[1]供给调整量!T26-[1]需求量!T26</f>
        <v>350.98526735932319</v>
      </c>
      <c r="U26" s="14">
        <f>[1]供给调整量!U26-[1]需求量!U26</f>
        <v>335.0110529548765</v>
      </c>
      <c r="V26" s="14">
        <f>[1]供给调整量!V26-[1]需求量!V26</f>
        <v>319.52405690263367</v>
      </c>
      <c r="W26" s="14">
        <f>[1]供给调整量!W26-[1]需求量!W26</f>
        <v>304.50907788112272</v>
      </c>
      <c r="X26" s="14">
        <f>[1]供给调整量!X26-[1]需求量!X26</f>
        <v>289.95138812995538</v>
      </c>
      <c r="Y26" s="14">
        <f>[1]供给调整量!Y26-[1]需求量!Y26</f>
        <v>275.83671869546561</v>
      </c>
      <c r="Z26" s="14">
        <f>[1]供给调整量!Z26-[1]需求量!Z26</f>
        <v>262.15124513643241</v>
      </c>
      <c r="AA26" s="14">
        <f>[1]供给调整量!AA26-[1]需求量!AA26</f>
        <v>248.88157367479653</v>
      </c>
      <c r="AB26" s="14">
        <f>[1]供给调整量!AB26-[1]需求量!AB26</f>
        <v>236.01472777802883</v>
      </c>
    </row>
    <row r="27" spans="1:28" x14ac:dyDescent="0.15">
      <c r="A27" s="15" t="s">
        <v>114</v>
      </c>
      <c r="B27" s="14">
        <f>[1]供给调整量!B27-[1]需求量!B27</f>
        <v>1611.6339999999998</v>
      </c>
      <c r="C27" s="14">
        <f>[1]供给调整量!C27-[1]需求量!C27</f>
        <v>1610.1115972785819</v>
      </c>
      <c r="D27" s="14">
        <f>[1]供给调整量!D27-[1]需求量!D27</f>
        <v>1602.1758069173172</v>
      </c>
      <c r="E27" s="14">
        <f>[1]供给调整量!E27-[1]需求量!E27</f>
        <v>1594.2518938847941</v>
      </c>
      <c r="F27" s="14">
        <f>[1]供给调整量!F27-[1]需求量!F27</f>
        <v>1586.3391890811156</v>
      </c>
      <c r="G27" s="14">
        <f>[1]供给调整量!G27-[1]需求量!G27</f>
        <v>1578.4370098070176</v>
      </c>
      <c r="H27" s="14">
        <f>[1]供给调整量!H27-[1]需求量!H27</f>
        <v>1570.5446593792742</v>
      </c>
      <c r="I27" s="14">
        <f>[1]供给调整量!I27-[1]需求量!I27</f>
        <v>1562.6614267382752</v>
      </c>
      <c r="J27" s="14">
        <f>[1]供给调整量!J27-[1]需求量!J27</f>
        <v>1554.786586042371</v>
      </c>
      <c r="K27" s="14">
        <f>[1]供给调整量!K27-[1]需求量!K27</f>
        <v>1546.9193962529687</v>
      </c>
      <c r="L27" s="14">
        <f>[1]供给调整量!L27-[1]需求量!L27</f>
        <v>1539.0591007086155</v>
      </c>
      <c r="M27" s="14">
        <f>[1]供给调整量!M27-[1]需求量!M27</f>
        <v>1531.2049266872036</v>
      </c>
      <c r="N27" s="14">
        <f>[1]供给调整量!N27-[1]需求量!N27</f>
        <v>1523.3560849568105</v>
      </c>
      <c r="O27" s="14">
        <f>[1]供给调整量!O27-[1]需求量!O27</f>
        <v>1515.511769314551</v>
      </c>
      <c r="P27" s="14">
        <f>[1]供给调整量!P27-[1]需求量!P27</f>
        <v>1507.6711561129725</v>
      </c>
      <c r="Q27" s="14">
        <f>[1]供给调整量!Q27-[1]需求量!Q27</f>
        <v>1499.8334037740485</v>
      </c>
      <c r="R27" s="14">
        <f>[1]供给调整量!R27-[1]需求量!R27</f>
        <v>1491.9976522900374</v>
      </c>
      <c r="S27" s="14">
        <f>[1]供给调整量!S27-[1]需求量!S27</f>
        <v>1484.1630227114911</v>
      </c>
      <c r="T27" s="14">
        <f>[1]供给调整量!T27-[1]需求量!T27</f>
        <v>1476.3286166208447</v>
      </c>
      <c r="U27" s="14">
        <f>[1]供给调整量!U27-[1]需求量!U27</f>
        <v>1468.4935155926048</v>
      </c>
      <c r="V27" s="14">
        <f>[1]供给调整量!V27-[1]需求量!V27</f>
        <v>1460.6567806390119</v>
      </c>
      <c r="W27" s="14">
        <f>[1]供给调整量!W27-[1]需求量!W27</f>
        <v>1452.8174516405588</v>
      </c>
      <c r="X27" s="14">
        <f>[1]供给调整量!X27-[1]需求量!X27</f>
        <v>1444.9745467617154</v>
      </c>
      <c r="Y27" s="14">
        <f>[1]供给调整量!Y27-[1]需求量!Y27</f>
        <v>1437.1270618512315</v>
      </c>
      <c r="Z27" s="14">
        <f>[1]供给调整量!Z27-[1]需求量!Z27</f>
        <v>1429.2739698257185</v>
      </c>
      <c r="AA27" s="14">
        <f>[1]供给调整量!AA27-[1]需求量!AA27</f>
        <v>1421.4142200374781</v>
      </c>
      <c r="AB27" s="14">
        <f>[1]供给调整量!AB27-[1]需求量!AB27</f>
        <v>1413.5467376251504</v>
      </c>
    </row>
    <row r="28" spans="1:28" x14ac:dyDescent="0.15">
      <c r="A28" s="15" t="s">
        <v>115</v>
      </c>
      <c r="B28" s="14">
        <f>[1]供给调整量!B28-[1]需求量!B28</f>
        <v>4.0039999999999907</v>
      </c>
      <c r="C28" s="14">
        <f>[1]供给调整量!C28-[1]需求量!C28</f>
        <v>31.490491508550718</v>
      </c>
      <c r="D28" s="14">
        <f>[1]供给调整量!D28-[1]需求量!D28</f>
        <v>35.880109614970479</v>
      </c>
      <c r="E28" s="14">
        <f>[1]供给调整量!E28-[1]需求量!E28</f>
        <v>40.504994396747406</v>
      </c>
      <c r="F28" s="14">
        <f>[1]供给调整量!F28-[1]需求量!F28</f>
        <v>45.37654461474267</v>
      </c>
      <c r="G28" s="14">
        <f>[1]供给调整量!G28-[1]需求量!G28</f>
        <v>50.506701183055156</v>
      </c>
      <c r="H28" s="14">
        <f>[1]供给调整量!H28-[1]需求量!H28</f>
        <v>55.907972861571125</v>
      </c>
      <c r="I28" s="14">
        <f>[1]供给调整量!I28-[1]需求量!I28</f>
        <v>61.593463165205321</v>
      </c>
      <c r="J28" s="14">
        <f>[1]供给调整量!J28-[1]需求量!J28</f>
        <v>67.576898547401015</v>
      </c>
      <c r="K28" s="14">
        <f>[1]供给调整量!K28-[1]需求量!K28</f>
        <v>73.872657918309415</v>
      </c>
      <c r="L28" s="14">
        <f>[1]供给调整量!L28-[1]需求量!L28</f>
        <v>80.495803560735567</v>
      </c>
      <c r="M28" s="14">
        <f>[1]供给调整量!M28-[1]需求量!M28</f>
        <v>87.462113510125619</v>
      </c>
      <c r="N28" s="14">
        <f>[1]供给调整量!N28-[1]需求量!N28</f>
        <v>94.788115467867556</v>
      </c>
      <c r="O28" s="14">
        <f>[1]供给调整量!O28-[1]需求量!O28</f>
        <v>102.49112232050538</v>
      </c>
      <c r="P28" s="14">
        <f>[1]供给调整量!P28-[1]需求量!P28</f>
        <v>110.58926934093779</v>
      </c>
      <c r="Q28" s="14">
        <f>[1]供给调整量!Q28-[1]需求量!Q28</f>
        <v>119.101553151183</v>
      </c>
      <c r="R28" s="14">
        <f>[1]供给调整量!R28-[1]需求量!R28</f>
        <v>128.04787253019276</v>
      </c>
      <c r="S28" s="14">
        <f>[1]供给调整量!S28-[1]需求量!S28</f>
        <v>137.4490711539911</v>
      </c>
      <c r="T28" s="14">
        <f>[1]供给调整量!T28-[1]需求量!T28</f>
        <v>147.32698235970292</v>
      </c>
      <c r="U28" s="14">
        <f>[1]供给调整量!U28-[1]需求量!U28</f>
        <v>157.70447602926015</v>
      </c>
      <c r="V28" s="14">
        <f>[1]供给调整量!V28-[1]需求量!V28</f>
        <v>168.60550769313522</v>
      </c>
      <c r="W28" s="14">
        <f>[1]供给调整量!W28-[1]需求量!W28</f>
        <v>180.05516995928429</v>
      </c>
      <c r="X28" s="14">
        <f>[1]供给调整量!X28-[1]需求量!X28</f>
        <v>192.0797463772974</v>
      </c>
      <c r="Y28" s="14">
        <f>[1]供给调整量!Y28-[1]需求量!Y28</f>
        <v>204.70676785312571</v>
      </c>
      <c r="Z28" s="14">
        <f>[1]供给调整量!Z28-[1]需求量!Z28</f>
        <v>217.96507173516147</v>
      </c>
      <c r="AA28" s="14">
        <f>[1]供给调整量!AA28-[1]需求量!AA28</f>
        <v>231.88486369805469</v>
      </c>
      <c r="AB28" s="14">
        <f>[1]供给调整量!AB28-[1]需求量!AB28</f>
        <v>246.49778255689307</v>
      </c>
    </row>
    <row r="29" spans="1:28" x14ac:dyDescent="0.15">
      <c r="A29" s="15" t="s">
        <v>116</v>
      </c>
      <c r="B29" s="14">
        <f>[1]供给调整量!B29-[1]需求量!B29</f>
        <v>-41.056000000000012</v>
      </c>
      <c r="C29" s="14">
        <f>[1]供给调整量!C29-[1]需求量!C29</f>
        <v>-54.030379029799889</v>
      </c>
      <c r="D29" s="14">
        <f>[1]供给调整量!D29-[1]需求量!D29</f>
        <v>-52.870489596418338</v>
      </c>
      <c r="E29" s="14">
        <f>[1]供给调整量!E29-[1]需求量!E29</f>
        <v>-51.69295546826379</v>
      </c>
      <c r="F29" s="14">
        <f>[1]供给调整量!F29-[1]需求量!F29</f>
        <v>-50.497492455620886</v>
      </c>
      <c r="G29" s="14">
        <f>[1]供给调整量!G29-[1]需求量!G29</f>
        <v>-49.283811799810792</v>
      </c>
      <c r="H29" s="14">
        <f>[1]供给调整量!H29-[1]需求量!H29</f>
        <v>-48.051620099673528</v>
      </c>
      <c r="I29" s="14">
        <f>[1]供给调整量!I29-[1]需求量!I29</f>
        <v>-46.800619237287719</v>
      </c>
      <c r="J29" s="14">
        <f>[1]供给调整量!J29-[1]需求量!J29</f>
        <v>-45.530506301398418</v>
      </c>
      <c r="K29" s="14">
        <f>[1]供给调整量!K29-[1]需求量!K29</f>
        <v>-44.240973510876756</v>
      </c>
      <c r="L29" s="14">
        <f>[1]供给调整量!L29-[1]需求量!L29</f>
        <v>-42.931708136567067</v>
      </c>
      <c r="M29" s="14">
        <f>[1]供给调整量!M29-[1]需求量!M29</f>
        <v>-41.602392421180411</v>
      </c>
      <c r="N29" s="14">
        <f>[1]供给调整量!N29-[1]需求量!N29</f>
        <v>-40.252703498795199</v>
      </c>
      <c r="O29" s="14">
        <f>[1]供给调整量!O29-[1]需求量!O29</f>
        <v>-38.882313312872611</v>
      </c>
      <c r="P29" s="14">
        <f>[1]供给调整量!P29-[1]需求量!P29</f>
        <v>-37.490888532392091</v>
      </c>
      <c r="Q29" s="14">
        <f>[1]供给调整量!Q29-[1]需求量!Q29</f>
        <v>-36.078090467304719</v>
      </c>
      <c r="R29" s="14">
        <f>[1]供给调整量!R29-[1]需求量!R29</f>
        <v>-34.64357498240588</v>
      </c>
      <c r="S29" s="14">
        <f>[1]供给调整量!S29-[1]需求量!S29</f>
        <v>-33.186992409609957</v>
      </c>
      <c r="T29" s="14">
        <f>[1]供给调整量!T29-[1]需求量!T29</f>
        <v>-31.707987459166361</v>
      </c>
      <c r="U29" s="14">
        <f>[1]供给调整量!U29-[1]需求量!U29</f>
        <v>-30.206199129042943</v>
      </c>
      <c r="V29" s="14">
        <f>[1]供给调整量!V29-[1]需求量!V29</f>
        <v>-28.681260613457198</v>
      </c>
      <c r="W29" s="14">
        <f>[1]供给调整量!W29-[1]需求量!W29</f>
        <v>-27.132799209193763</v>
      </c>
      <c r="X29" s="14">
        <f>[1]供给调整量!X29-[1]需求量!X29</f>
        <v>-25.56043622094785</v>
      </c>
      <c r="Y29" s="14">
        <f>[1]供给调整量!Y29-[1]需求量!Y29</f>
        <v>-23.963786865022485</v>
      </c>
      <c r="Z29" s="14">
        <f>[1]供给调整量!Z29-[1]需求量!Z29</f>
        <v>-22.342460171288621</v>
      </c>
      <c r="AA29" s="14">
        <f>[1]供给调整量!AA29-[1]需求量!AA29</f>
        <v>-20.696058883896512</v>
      </c>
      <c r="AB29" s="14">
        <f>[1]供给调整量!AB29-[1]需求量!AB29</f>
        <v>-19.024179360181734</v>
      </c>
    </row>
    <row r="30" spans="1:28" x14ac:dyDescent="0.15">
      <c r="A30" s="15" t="s">
        <v>117</v>
      </c>
      <c r="B30" s="14">
        <f>[1]供给调整量!B30-[1]需求量!B30</f>
        <v>214.36599999999999</v>
      </c>
      <c r="C30" s="14">
        <f>[1]供给调整量!C30-[1]需求量!C30</f>
        <v>182.20269956183347</v>
      </c>
      <c r="D30" s="14">
        <f>[1]供给调整量!D30-[1]需求量!D30</f>
        <v>187.44164613144858</v>
      </c>
      <c r="E30" s="14">
        <f>[1]供给调整量!E30-[1]需求量!E30</f>
        <v>192.82476325595781</v>
      </c>
      <c r="F30" s="14">
        <f>[1]供给调整量!F30-[1]需求量!F30</f>
        <v>198.35594409373471</v>
      </c>
      <c r="G30" s="14">
        <f>[1]供给调整量!G30-[1]需求量!G30</f>
        <v>204.03918604214778</v>
      </c>
      <c r="H30" s="14">
        <f>[1]供给调整量!H30-[1]需求量!H30</f>
        <v>209.87859351762836</v>
      </c>
      <c r="I30" s="14">
        <f>[1]供给调整量!I30-[1]需求量!I30</f>
        <v>215.87838080980146</v>
      </c>
      <c r="J30" s="14">
        <f>[1]供给调整量!J30-[1]需求量!J30</f>
        <v>222.04287501155341</v>
      </c>
      <c r="K30" s="14">
        <f>[1]供给调整量!K30-[1]需求量!K30</f>
        <v>228.37651902711468</v>
      </c>
      <c r="L30" s="14">
        <f>[1]供给调整量!L30-[1]需求量!L30</f>
        <v>234.88387466022823</v>
      </c>
      <c r="M30" s="14">
        <f>[1]供给调整量!M30-[1]需求量!M30</f>
        <v>241.56962578451066</v>
      </c>
      <c r="N30" s="14">
        <f>[1]供给调整量!N30-[1]需求量!N30</f>
        <v>248.4385815982223</v>
      </c>
      <c r="O30" s="14">
        <f>[1]供给调整量!O30-[1]需求量!O30</f>
        <v>255.49567996564156</v>
      </c>
      <c r="P30" s="14">
        <f>[1]供给调整量!P30-[1]需求量!P30</f>
        <v>262.74599084742704</v>
      </c>
      <c r="Q30" s="14">
        <f>[1]供给调整量!Q30-[1]需求量!Q30</f>
        <v>270.19471982224786</v>
      </c>
      <c r="R30" s="14">
        <f>[1]供给调整量!R30-[1]需求量!R30</f>
        <v>277.84721170217426</v>
      </c>
      <c r="S30" s="14">
        <f>[1]供给调整量!S30-[1]需求量!S30</f>
        <v>285.70895424427499</v>
      </c>
      <c r="T30" s="14">
        <f>[1]供给调整量!T30-[1]需求量!T30</f>
        <v>293.78558196103222</v>
      </c>
      <c r="U30" s="14">
        <f>[1]供给调整量!U30-[1]需求量!U30</f>
        <v>302.08288003213966</v>
      </c>
      <c r="V30" s="14">
        <f>[1]供给调整量!V30-[1]需求量!V30</f>
        <v>310.60678832044141</v>
      </c>
      <c r="W30" s="14">
        <f>[1]供给调整量!W30-[1]需求量!W30</f>
        <v>319.3634054947388</v>
      </c>
      <c r="X30" s="14">
        <f>[1]供给调整量!X30-[1]需求量!X30</f>
        <v>328.35899326231402</v>
      </c>
      <c r="Y30" s="14">
        <f>[1]供给调整量!Y30-[1]需求量!Y30</f>
        <v>337.59998071412338</v>
      </c>
      <c r="Z30" s="14">
        <f>[1]供给调整量!Z30-[1]需求量!Z30</f>
        <v>347.0929687855969</v>
      </c>
      <c r="AA30" s="14">
        <f>[1]供给调整量!AA30-[1]需求量!AA30</f>
        <v>356.84473483618694</v>
      </c>
      <c r="AB30" s="14">
        <f>[1]供给调整量!AB30-[1]需求量!AB30</f>
        <v>366.86223735075009</v>
      </c>
    </row>
    <row r="31" spans="1:28" x14ac:dyDescent="0.15">
      <c r="A31" s="15" t="s">
        <v>118</v>
      </c>
      <c r="B31" s="14">
        <f>[1]供给调整量!B31-[1]需求量!B31</f>
        <v>-93.608000000000004</v>
      </c>
      <c r="C31" s="14">
        <f>[1]供给调整量!C31-[1]需求量!C31</f>
        <v>-77.438561360194399</v>
      </c>
      <c r="D31" s="14">
        <f>[1]供给调整量!D31-[1]需求量!D31</f>
        <v>-76.392115756817077</v>
      </c>
      <c r="E31" s="14">
        <f>[1]供给调整量!E31-[1]需求量!E31</f>
        <v>-75.359810567820091</v>
      </c>
      <c r="F31" s="14">
        <f>[1]供给调整量!F31-[1]需求量!F31</f>
        <v>-74.341454722503727</v>
      </c>
      <c r="G31" s="14">
        <f>[1]供给调整量!G31-[1]需求量!G31</f>
        <v>-73.336859731913989</v>
      </c>
      <c r="H31" s="14">
        <f>[1]供给调整量!H31-[1]需求量!H31</f>
        <v>-72.345839653951259</v>
      </c>
      <c r="I31" s="14">
        <f>[1]供给调整量!I31-[1]需求量!I31</f>
        <v>-71.368211058967404</v>
      </c>
      <c r="J31" s="14">
        <f>[1]供给调整量!J31-[1]需求量!J31</f>
        <v>-70.403792995809283</v>
      </c>
      <c r="K31" s="14">
        <f>[1]供给调整量!K31-[1]需求量!K31</f>
        <v>-69.452406958338486</v>
      </c>
      <c r="L31" s="14">
        <f>[1]供给调整量!L31-[1]需求量!L31</f>
        <v>-68.513876852389501</v>
      </c>
      <c r="M31" s="14">
        <f>[1]供给调整量!M31-[1]需求量!M31</f>
        <v>-67.58802896318349</v>
      </c>
      <c r="N31" s="14">
        <f>[1]供给调整量!N31-[1]需求量!N31</f>
        <v>-66.674691923176766</v>
      </c>
      <c r="O31" s="14">
        <f>[1]供给调整量!O31-[1]需求量!O31</f>
        <v>-65.77369668034936</v>
      </c>
      <c r="P31" s="14">
        <f>[1]供给调整量!P31-[1]需求量!P31</f>
        <v>-64.884876466914534</v>
      </c>
      <c r="Q31" s="14">
        <f>[1]供给调整量!Q31-[1]需求量!Q31</f>
        <v>-64.008066768454711</v>
      </c>
      <c r="R31" s="14">
        <f>[1]供给调整量!R31-[1]需求量!R31</f>
        <v>-63.14310529347955</v>
      </c>
      <c r="S31" s="14">
        <f>[1]供给调整量!S31-[1]需求量!S31</f>
        <v>-62.289831943387554</v>
      </c>
      <c r="T31" s="14">
        <f>[1]供给调整量!T31-[1]需求量!T31</f>
        <v>-61.448088782834958</v>
      </c>
      <c r="U31" s="14">
        <f>[1]供给调整量!U31-[1]需求量!U31</f>
        <v>-60.617720010509771</v>
      </c>
      <c r="V31" s="14">
        <f>[1]供给调整量!V31-[1]需求量!V31</f>
        <v>-59.798571930295623</v>
      </c>
      <c r="W31" s="14">
        <f>[1]供给调整量!W31-[1]需求量!W31</f>
        <v>-58.990492922827457</v>
      </c>
      <c r="X31" s="14">
        <f>[1]供给调整量!X31-[1]需求量!X31</f>
        <v>-58.193333417431774</v>
      </c>
      <c r="Y31" s="14">
        <f>[1]供给调整量!Y31-[1]需求量!Y31</f>
        <v>-57.406945864444225</v>
      </c>
      <c r="Z31" s="14">
        <f>[1]供给调整量!Z31-[1]需求量!Z31</f>
        <v>-56.631184707901696</v>
      </c>
      <c r="AA31" s="14">
        <f>[1]供给调整量!AA31-[1]需求量!AA31</f>
        <v>-55.865906358608498</v>
      </c>
      <c r="AB31" s="14">
        <f>[1]供给调整量!AB31-[1]需求量!AB31</f>
        <v>-55.11096916755676</v>
      </c>
    </row>
    <row r="32" spans="1:28" x14ac:dyDescent="0.15">
      <c r="A32" s="15" t="s">
        <v>119</v>
      </c>
      <c r="B32" s="14">
        <f>[1]供给调整量!B32-[1]需求量!B32</f>
        <v>-128.68799999999999</v>
      </c>
      <c r="C32" s="14">
        <f>[1]供给调整量!C32-[1]需求量!C32</f>
        <v>-127.50187389656105</v>
      </c>
      <c r="D32" s="14">
        <f>[1]供给调整量!D32-[1]需求量!D32</f>
        <v>-136.07257082583965</v>
      </c>
      <c r="E32" s="14">
        <f>[1]供给调整量!E32-[1]需求量!E32</f>
        <v>-144.67238440071378</v>
      </c>
      <c r="F32" s="14">
        <f>[1]供给调整量!F32-[1]需求量!F32</f>
        <v>-153.30224802426528</v>
      </c>
      <c r="G32" s="14">
        <f>[1]供给调整量!G32-[1]需求量!G32</f>
        <v>-161.96309983247193</v>
      </c>
      <c r="H32" s="14">
        <f>[1]供给调整量!H32-[1]需求量!H32</f>
        <v>-170.65588279877556</v>
      </c>
      <c r="I32" s="14">
        <f>[1]供给调整量!I32-[1]需求量!I32</f>
        <v>-179.38154483930703</v>
      </c>
      <c r="J32" s="14">
        <f>[1]供给调整量!J32-[1]需求量!J32</f>
        <v>-188.14103891885316</v>
      </c>
      <c r="K32" s="14">
        <f>[1]供给调整量!K32-[1]需求量!K32</f>
        <v>-196.93532315758785</v>
      </c>
      <c r="L32" s="14">
        <f>[1]供给调整量!L32-[1]需求量!L32</f>
        <v>-205.76536093831965</v>
      </c>
      <c r="M32" s="14">
        <f>[1]供给调整量!M32-[1]需求量!M32</f>
        <v>-214.63212101466343</v>
      </c>
      <c r="N32" s="14">
        <f>[1]供给调整量!N32-[1]需求量!N32</f>
        <v>-223.53657761991781</v>
      </c>
      <c r="O32" s="14">
        <f>[1]供给调整量!O32-[1]需求量!O32</f>
        <v>-232.4797105765756</v>
      </c>
      <c r="P32" s="14">
        <f>[1]供给调整量!P32-[1]需求量!P32</f>
        <v>-241.46250540676556</v>
      </c>
      <c r="Q32" s="14">
        <f>[1]供给调整量!Q32-[1]需求量!Q32</f>
        <v>-250.48595344339992</v>
      </c>
      <c r="R32" s="14">
        <f>[1]供给调整量!R32-[1]需求量!R32</f>
        <v>-259.55105194200587</v>
      </c>
      <c r="S32" s="14">
        <f>[1]供给调整量!S32-[1]需求量!S32</f>
        <v>-268.65880419367022</v>
      </c>
      <c r="T32" s="14">
        <f>[1]供给调整量!T32-[1]需求量!T32</f>
        <v>-277.81021963835519</v>
      </c>
      <c r="U32" s="14">
        <f>[1]供给调整量!U32-[1]需求量!U32</f>
        <v>-287.00631397952748</v>
      </c>
      <c r="V32" s="14">
        <f>[1]供给调整量!V32-[1]需求量!V32</f>
        <v>-296.24810929922023</v>
      </c>
      <c r="W32" s="14">
        <f>[1]供给调整量!W32-[1]需求量!W32</f>
        <v>-305.53663417422285</v>
      </c>
      <c r="X32" s="14">
        <f>[1]供给调整量!X32-[1]需求量!X32</f>
        <v>-314.87292379307837</v>
      </c>
      <c r="Y32" s="14">
        <f>[1]供给调整量!Y32-[1]需求量!Y32</f>
        <v>-324.25802007376114</v>
      </c>
      <c r="Z32" s="14">
        <f>[1]供给调整量!Z32-[1]需求量!Z32</f>
        <v>-333.69297178268607</v>
      </c>
      <c r="AA32" s="14">
        <f>[1]供给调整量!AA32-[1]需求量!AA32</f>
        <v>-343.17883465417253</v>
      </c>
      <c r="AB32" s="14">
        <f>[1]供给调整量!AB32-[1]需求量!AB32</f>
        <v>-352.71667151105794</v>
      </c>
    </row>
    <row r="33" spans="1:28" x14ac:dyDescent="0.15">
      <c r="A33" s="14"/>
      <c r="B33" s="14">
        <f>[1]供给调整量!B33-[1]需求量!B33</f>
        <v>0</v>
      </c>
      <c r="C33" s="14">
        <f>[1]供给调整量!C33-[1]需求量!C33</f>
        <v>0</v>
      </c>
      <c r="D33" s="14">
        <f>[1]供给调整量!D33-[1]需求量!D33</f>
        <v>0</v>
      </c>
      <c r="E33" s="14">
        <f>[1]供给调整量!E33-[1]需求量!E33</f>
        <v>0</v>
      </c>
      <c r="F33" s="14">
        <f>[1]供给调整量!F33-[1]需求量!F33</f>
        <v>0</v>
      </c>
      <c r="G33" s="14">
        <f>[1]供给调整量!G33-[1]需求量!G33</f>
        <v>0</v>
      </c>
      <c r="H33" s="14">
        <f>[1]供给调整量!H33-[1]需求量!H33</f>
        <v>0</v>
      </c>
      <c r="I33" s="14">
        <f>[1]供给调整量!I33-[1]需求量!I33</f>
        <v>0</v>
      </c>
      <c r="J33" s="14">
        <f>[1]供给调整量!J33-[1]需求量!J33</f>
        <v>0</v>
      </c>
      <c r="K33" s="14">
        <f>[1]供给调整量!K33-[1]需求量!K33</f>
        <v>0</v>
      </c>
      <c r="L33" s="14">
        <f>[1]供给调整量!L33-[1]需求量!L33</f>
        <v>0</v>
      </c>
      <c r="M33" s="14">
        <f>[1]供给调整量!M33-[1]需求量!M33</f>
        <v>0</v>
      </c>
      <c r="N33" s="14">
        <f>[1]供给调整量!N33-[1]需求量!N33</f>
        <v>0</v>
      </c>
      <c r="O33" s="14">
        <f>[1]供给调整量!O33-[1]需求量!O33</f>
        <v>0</v>
      </c>
      <c r="P33" s="14">
        <f>[1]供给调整量!P33-[1]需求量!P33</f>
        <v>0</v>
      </c>
      <c r="Q33" s="14">
        <f>[1]供给调整量!Q33-[1]需求量!Q33</f>
        <v>0</v>
      </c>
      <c r="R33" s="14">
        <f>[1]供给调整量!R33-[1]需求量!R33</f>
        <v>0</v>
      </c>
      <c r="S33" s="14">
        <f>[1]供给调整量!S33-[1]需求量!S33</f>
        <v>0</v>
      </c>
      <c r="T33" s="14">
        <f>[1]供给调整量!T33-[1]需求量!T33</f>
        <v>0</v>
      </c>
      <c r="U33" s="14">
        <f>[1]供给调整量!U33-[1]需求量!U33</f>
        <v>0</v>
      </c>
      <c r="V33" s="14">
        <f>[1]供给调整量!V33-[1]需求量!V33</f>
        <v>0</v>
      </c>
      <c r="W33" s="14">
        <f>[1]供给调整量!W33-[1]需求量!W33</f>
        <v>0</v>
      </c>
      <c r="X33" s="14">
        <f>[1]供给调整量!X33-[1]需求量!X33</f>
        <v>0</v>
      </c>
      <c r="Y33" s="14">
        <f>[1]供给调整量!Y33-[1]需求量!Y33</f>
        <v>0</v>
      </c>
      <c r="Z33" s="14">
        <f>[1]供给调整量!Z33-[1]需求量!Z33</f>
        <v>0</v>
      </c>
      <c r="AA33" s="14">
        <f>[1]供给调整量!AA33-[1]需求量!AA33</f>
        <v>0</v>
      </c>
      <c r="AB33" s="14">
        <f>[1]供给调整量!AB33-[1]需求量!AB33</f>
        <v>0</v>
      </c>
    </row>
    <row r="34" spans="1:28" x14ac:dyDescent="0.1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x14ac:dyDescent="0.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x14ac:dyDescent="0.1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x14ac:dyDescent="0.1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x14ac:dyDescent="0.1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x14ac:dyDescent="0.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1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x14ac:dyDescent="0.1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6" workbookViewId="0">
      <selection activeCell="C27" sqref="C27"/>
    </sheetView>
  </sheetViews>
  <sheetFormatPr defaultRowHeight="13.5" x14ac:dyDescent="0.15"/>
  <cols>
    <col min="2" max="2" width="12.625" bestFit="1" customWidth="1"/>
  </cols>
  <sheetData>
    <row r="1" spans="1:14" x14ac:dyDescent="0.15">
      <c r="A1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s="11">
        <f>L17</f>
        <v>20.010000000000002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15">
      <c r="A3" t="s">
        <v>137</v>
      </c>
      <c r="B3" s="11"/>
      <c r="C3" s="11"/>
      <c r="D3" s="11">
        <f>$L$20</f>
        <v>1.47</v>
      </c>
      <c r="E3" s="11">
        <f t="shared" ref="E3:N3" si="0">$L$20</f>
        <v>1.47</v>
      </c>
      <c r="F3" s="11">
        <f t="shared" si="0"/>
        <v>1.47</v>
      </c>
      <c r="G3" s="11">
        <f t="shared" si="0"/>
        <v>1.47</v>
      </c>
      <c r="H3" s="11">
        <f t="shared" si="0"/>
        <v>1.47</v>
      </c>
      <c r="I3" s="11">
        <f t="shared" si="0"/>
        <v>1.47</v>
      </c>
      <c r="J3" s="11">
        <f t="shared" si="0"/>
        <v>1.47</v>
      </c>
      <c r="K3" s="11">
        <f t="shared" si="0"/>
        <v>1.47</v>
      </c>
      <c r="L3" s="11">
        <f t="shared" si="0"/>
        <v>1.47</v>
      </c>
      <c r="M3" s="11">
        <f t="shared" si="0"/>
        <v>1.47</v>
      </c>
      <c r="N3" s="11">
        <f t="shared" si="0"/>
        <v>1.47</v>
      </c>
    </row>
    <row r="4" spans="1:14" x14ac:dyDescent="0.15">
      <c r="A4" t="s">
        <v>136</v>
      </c>
      <c r="B4" s="11"/>
      <c r="C4" s="11"/>
      <c r="D4" s="11">
        <f>$L$18</f>
        <v>0.75007500000000005</v>
      </c>
      <c r="E4" s="11">
        <f t="shared" ref="E4:N4" si="1">$L$18</f>
        <v>0.75007500000000005</v>
      </c>
      <c r="F4" s="11">
        <f t="shared" si="1"/>
        <v>0.75007500000000005</v>
      </c>
      <c r="G4" s="11">
        <f t="shared" si="1"/>
        <v>0.75007500000000005</v>
      </c>
      <c r="H4" s="11">
        <f t="shared" si="1"/>
        <v>0.75007500000000005</v>
      </c>
      <c r="I4" s="11">
        <f t="shared" si="1"/>
        <v>0.75007500000000005</v>
      </c>
      <c r="J4" s="11">
        <f t="shared" si="1"/>
        <v>0.75007500000000005</v>
      </c>
      <c r="K4" s="11">
        <f t="shared" si="1"/>
        <v>0.75007500000000005</v>
      </c>
      <c r="L4" s="11">
        <f t="shared" si="1"/>
        <v>0.75007500000000005</v>
      </c>
      <c r="M4" s="11">
        <f t="shared" si="1"/>
        <v>0.75007500000000005</v>
      </c>
      <c r="N4" s="11">
        <f t="shared" si="1"/>
        <v>0.75007500000000005</v>
      </c>
    </row>
    <row r="5" spans="1:14" x14ac:dyDescent="0.15">
      <c r="A5" t="s">
        <v>15</v>
      </c>
      <c r="B5" s="11"/>
      <c r="C5" s="11"/>
      <c r="D5" s="11">
        <f>D12*$C$19</f>
        <v>5611.1661417390287</v>
      </c>
      <c r="E5" s="11">
        <f t="shared" ref="E5:N5" si="2">E12*$C$19</f>
        <v>5471.8012808362646</v>
      </c>
      <c r="F5" s="11">
        <f t="shared" si="2"/>
        <v>5314.617305086972</v>
      </c>
      <c r="G5" s="11">
        <f t="shared" si="2"/>
        <v>5138.0768952206408</v>
      </c>
      <c r="H5" s="11">
        <f t="shared" si="2"/>
        <v>4940.5151143220701</v>
      </c>
      <c r="I5" s="11">
        <f t="shared" si="2"/>
        <v>4720.1288641416859</v>
      </c>
      <c r="J5" s="11">
        <f t="shared" si="2"/>
        <v>4474.9654708175131</v>
      </c>
      <c r="K5" s="11">
        <f t="shared" si="2"/>
        <v>4202.9103281288653</v>
      </c>
      <c r="L5" s="11">
        <f t="shared" si="2"/>
        <v>3901.67352046834</v>
      </c>
      <c r="M5" s="11">
        <f t="shared" si="2"/>
        <v>3568.7753412956845</v>
      </c>
      <c r="N5" s="11">
        <f t="shared" si="2"/>
        <v>3201.5306158757999</v>
      </c>
    </row>
    <row r="6" spans="1:14" x14ac:dyDescent="0.15">
      <c r="A6" t="s">
        <v>138</v>
      </c>
      <c r="B6">
        <f>B5-B4-B3-B2</f>
        <v>-20.010000000000002</v>
      </c>
      <c r="C6">
        <f t="shared" ref="C6:N6" si="3">C5-C4-C3-C2</f>
        <v>0</v>
      </c>
      <c r="D6">
        <f t="shared" si="3"/>
        <v>5608.9460667390285</v>
      </c>
      <c r="E6">
        <f t="shared" si="3"/>
        <v>5469.5812058362644</v>
      </c>
      <c r="F6">
        <f t="shared" si="3"/>
        <v>5312.3972300869718</v>
      </c>
      <c r="G6">
        <f t="shared" si="3"/>
        <v>5135.8568202206407</v>
      </c>
      <c r="H6">
        <f t="shared" si="3"/>
        <v>4938.2950393220699</v>
      </c>
      <c r="I6">
        <f t="shared" si="3"/>
        <v>4717.9087891416857</v>
      </c>
      <c r="J6">
        <f t="shared" si="3"/>
        <v>4472.7453958175129</v>
      </c>
      <c r="K6">
        <f t="shared" si="3"/>
        <v>4200.6902531288652</v>
      </c>
      <c r="L6">
        <f t="shared" si="3"/>
        <v>3899.4534454683403</v>
      </c>
      <c r="M6">
        <f t="shared" si="3"/>
        <v>3566.5552662956848</v>
      </c>
      <c r="N6">
        <f t="shared" si="3"/>
        <v>3199.3105408758001</v>
      </c>
    </row>
    <row r="7" spans="1:14" x14ac:dyDescent="0.15">
      <c r="A7" t="s">
        <v>139</v>
      </c>
      <c r="B7" s="17">
        <f>NPV(C14,B6:N6)</f>
        <v>35165.070792279417</v>
      </c>
    </row>
    <row r="10" spans="1:14" x14ac:dyDescent="0.15">
      <c r="A10" t="s">
        <v>130</v>
      </c>
      <c r="B10" s="11">
        <f>缺口量!P3</f>
        <v>-16.97302019921122</v>
      </c>
      <c r="C10" s="11">
        <f>缺口量!Q3</f>
        <v>-16.659603484527281</v>
      </c>
      <c r="D10" s="11">
        <f>缺口量!R3</f>
        <v>-16.302347756802234</v>
      </c>
      <c r="E10" s="11">
        <f>缺口量!S3</f>
        <v>-15.897445394240734</v>
      </c>
      <c r="F10" s="11">
        <f>缺口量!T3</f>
        <v>-15.440772437188073</v>
      </c>
      <c r="G10" s="11">
        <f>缺口量!U3</f>
        <v>-14.927862449839637</v>
      </c>
      <c r="H10" s="11">
        <f>缺口量!V3</f>
        <v>-14.353878223690259</v>
      </c>
      <c r="I10" s="11">
        <f>缺口量!W3</f>
        <v>-13.713581144526472</v>
      </c>
      <c r="J10" s="11">
        <f>缺口量!X3</f>
        <v>-13.001298030063268</v>
      </c>
      <c r="K10" s="11">
        <f>缺口量!Y3</f>
        <v>-12.210885229389675</v>
      </c>
      <c r="L10" s="11">
        <f>缺口量!Z3</f>
        <v>-11.335689758148675</v>
      </c>
      <c r="M10" s="11">
        <f>缺口量!AA3</f>
        <v>-10.368507224715984</v>
      </c>
      <c r="N10" s="11">
        <f>缺口量!AB3</f>
        <v>-9.301536282417203</v>
      </c>
    </row>
    <row r="11" spans="1:14" x14ac:dyDescent="0.15">
      <c r="A11" t="s">
        <v>133</v>
      </c>
      <c r="B11">
        <f>IF(B10&lt;0,-B10,0)</f>
        <v>16.97302019921122</v>
      </c>
      <c r="C11">
        <f t="shared" ref="C11:N11" si="4">IF(C10&lt;0,-C10,0)</f>
        <v>16.659603484527281</v>
      </c>
      <c r="D11">
        <f t="shared" si="4"/>
        <v>16.302347756802234</v>
      </c>
      <c r="E11">
        <f t="shared" si="4"/>
        <v>15.897445394240734</v>
      </c>
      <c r="F11">
        <f t="shared" si="4"/>
        <v>15.440772437188073</v>
      </c>
      <c r="G11">
        <f t="shared" si="4"/>
        <v>14.927862449839637</v>
      </c>
      <c r="H11">
        <f t="shared" si="4"/>
        <v>14.353878223690259</v>
      </c>
      <c r="I11">
        <f t="shared" si="4"/>
        <v>13.713581144526472</v>
      </c>
      <c r="J11">
        <f t="shared" si="4"/>
        <v>13.001298030063268</v>
      </c>
      <c r="K11">
        <f t="shared" si="4"/>
        <v>12.210885229389675</v>
      </c>
      <c r="L11">
        <f t="shared" si="4"/>
        <v>11.335689758148675</v>
      </c>
      <c r="M11">
        <f t="shared" si="4"/>
        <v>10.368507224715984</v>
      </c>
      <c r="N11">
        <f t="shared" si="4"/>
        <v>9.301536282417203</v>
      </c>
    </row>
    <row r="12" spans="1:14" x14ac:dyDescent="0.15">
      <c r="A12" t="s">
        <v>131</v>
      </c>
      <c r="B12">
        <f>MIN(B11,$L$16)</f>
        <v>16.97302019921122</v>
      </c>
      <c r="C12">
        <f t="shared" ref="C12:N12" si="5">MIN(C11,$L$16)</f>
        <v>16.659603484527281</v>
      </c>
      <c r="D12">
        <f t="shared" si="5"/>
        <v>16.302347756802234</v>
      </c>
      <c r="E12">
        <f t="shared" si="5"/>
        <v>15.897445394240734</v>
      </c>
      <c r="F12">
        <f t="shared" si="5"/>
        <v>15.440772437188073</v>
      </c>
      <c r="G12">
        <f t="shared" si="5"/>
        <v>14.927862449839637</v>
      </c>
      <c r="H12">
        <f t="shared" si="5"/>
        <v>14.353878223690259</v>
      </c>
      <c r="I12">
        <f t="shared" si="5"/>
        <v>13.713581144526472</v>
      </c>
      <c r="J12">
        <f t="shared" si="5"/>
        <v>13.001298030063268</v>
      </c>
      <c r="K12">
        <f t="shared" si="5"/>
        <v>12.210885229389675</v>
      </c>
      <c r="L12">
        <f t="shared" si="5"/>
        <v>11.335689758148675</v>
      </c>
      <c r="M12">
        <f t="shared" si="5"/>
        <v>10.368507224715984</v>
      </c>
      <c r="N12">
        <f t="shared" si="5"/>
        <v>9.301536282417203</v>
      </c>
    </row>
    <row r="14" spans="1:14" x14ac:dyDescent="0.15">
      <c r="A14" t="s">
        <v>140</v>
      </c>
      <c r="B14" t="s">
        <v>19</v>
      </c>
      <c r="C14" s="16">
        <v>5.1200000000000002E-2</v>
      </c>
    </row>
    <row r="15" spans="1:14" x14ac:dyDescent="0.15">
      <c r="A15" t="s">
        <v>128</v>
      </c>
      <c r="B15" t="s">
        <v>129</v>
      </c>
    </row>
    <row r="16" spans="1:14" x14ac:dyDescent="0.15">
      <c r="A16" t="s">
        <v>18</v>
      </c>
      <c r="B16" t="s">
        <v>19</v>
      </c>
      <c r="C16">
        <v>50.005000000000003</v>
      </c>
      <c r="D16" t="s">
        <v>22</v>
      </c>
      <c r="F16" t="s">
        <v>127</v>
      </c>
      <c r="G16" t="s">
        <v>21</v>
      </c>
      <c r="H16" s="11">
        <f>'2025年缺口'!E3</f>
        <v>1</v>
      </c>
      <c r="J16" t="s">
        <v>20</v>
      </c>
      <c r="K16" t="s">
        <v>21</v>
      </c>
      <c r="L16">
        <f>C16*H16</f>
        <v>50.005000000000003</v>
      </c>
      <c r="M16" t="s">
        <v>22</v>
      </c>
    </row>
    <row r="17" spans="1:13" x14ac:dyDescent="0.15">
      <c r="A17" t="s">
        <v>23</v>
      </c>
      <c r="B17" t="s">
        <v>21</v>
      </c>
      <c r="C17">
        <v>20.010000000000002</v>
      </c>
      <c r="D17" t="s">
        <v>24</v>
      </c>
      <c r="J17" t="s">
        <v>25</v>
      </c>
      <c r="K17" t="s">
        <v>19</v>
      </c>
      <c r="L17">
        <f>C17*H16</f>
        <v>20.010000000000002</v>
      </c>
      <c r="M17" t="s">
        <v>24</v>
      </c>
    </row>
    <row r="18" spans="1:13" x14ac:dyDescent="0.15">
      <c r="A18" t="s">
        <v>26</v>
      </c>
      <c r="B18" t="s">
        <v>21</v>
      </c>
      <c r="C18">
        <v>1.4999999999999999E-2</v>
      </c>
      <c r="D18" t="s">
        <v>27</v>
      </c>
      <c r="J18" t="s">
        <v>145</v>
      </c>
      <c r="K18" t="s">
        <v>19</v>
      </c>
      <c r="L18">
        <f>L16*C18</f>
        <v>0.75007500000000005</v>
      </c>
      <c r="M18" t="s">
        <v>24</v>
      </c>
    </row>
    <row r="19" spans="1:13" x14ac:dyDescent="0.15">
      <c r="A19" t="s">
        <v>135</v>
      </c>
      <c r="B19" t="s">
        <v>29</v>
      </c>
      <c r="C19" s="11">
        <f>单位收入估算!E23</f>
        <v>344.19374592213211</v>
      </c>
      <c r="D19" t="s">
        <v>27</v>
      </c>
    </row>
    <row r="20" spans="1:13" x14ac:dyDescent="0.15">
      <c r="A20" t="s">
        <v>137</v>
      </c>
      <c r="B20" t="s">
        <v>29</v>
      </c>
      <c r="C20">
        <v>1.47</v>
      </c>
      <c r="J20" t="s">
        <v>141</v>
      </c>
      <c r="K20" t="s">
        <v>21</v>
      </c>
      <c r="L20">
        <f>C20*H16</f>
        <v>1.47</v>
      </c>
      <c r="M20" t="s">
        <v>24</v>
      </c>
    </row>
    <row r="22" spans="1:13" x14ac:dyDescent="0.15">
      <c r="A22" t="s">
        <v>76</v>
      </c>
      <c r="B22" t="s">
        <v>28</v>
      </c>
      <c r="C22" t="s">
        <v>29</v>
      </c>
      <c r="D22">
        <f>单位收入估算!E22</f>
        <v>353.39314519096416</v>
      </c>
      <c r="E22" t="s">
        <v>27</v>
      </c>
    </row>
    <row r="23" spans="1:13" x14ac:dyDescent="0.15">
      <c r="A23" t="s">
        <v>77</v>
      </c>
      <c r="B23" t="s">
        <v>28</v>
      </c>
      <c r="C23" t="s">
        <v>29</v>
      </c>
      <c r="D23">
        <f>单位收入估算!E23</f>
        <v>344.19374592213211</v>
      </c>
      <c r="E23" t="s">
        <v>27</v>
      </c>
    </row>
    <row r="24" spans="1:13" x14ac:dyDescent="0.15">
      <c r="A24" t="s">
        <v>78</v>
      </c>
      <c r="B24" t="s">
        <v>28</v>
      </c>
      <c r="C24" t="s">
        <v>29</v>
      </c>
      <c r="D24">
        <f>单位收入估算!E24</f>
        <v>156.9405111297302</v>
      </c>
      <c r="E24" t="s">
        <v>27</v>
      </c>
    </row>
    <row r="25" spans="1:13" x14ac:dyDescent="0.15">
      <c r="A25" t="s">
        <v>79</v>
      </c>
      <c r="B25" t="s">
        <v>28</v>
      </c>
      <c r="C25" t="s">
        <v>29</v>
      </c>
      <c r="D25">
        <f>单位收入估算!E25</f>
        <v>64.417345464786081</v>
      </c>
      <c r="E25" t="s">
        <v>27</v>
      </c>
    </row>
    <row r="26" spans="1:13" x14ac:dyDescent="0.15">
      <c r="A26" t="s">
        <v>80</v>
      </c>
      <c r="B26" t="s">
        <v>28</v>
      </c>
      <c r="C26" t="s">
        <v>29</v>
      </c>
      <c r="D26">
        <f>单位收入估算!E26</f>
        <v>124.52671460496121</v>
      </c>
      <c r="E26" t="s">
        <v>27</v>
      </c>
    </row>
    <row r="27" spans="1:13" x14ac:dyDescent="0.15">
      <c r="A27" t="s">
        <v>81</v>
      </c>
      <c r="B27" t="s">
        <v>28</v>
      </c>
      <c r="C27" t="s">
        <v>29</v>
      </c>
      <c r="D27">
        <f>单位收入估算!E27</f>
        <v>117.28233253771923</v>
      </c>
      <c r="E27" t="s">
        <v>27</v>
      </c>
    </row>
    <row r="28" spans="1:13" x14ac:dyDescent="0.15">
      <c r="A28" t="s">
        <v>82</v>
      </c>
      <c r="B28" t="s">
        <v>28</v>
      </c>
      <c r="C28" t="s">
        <v>29</v>
      </c>
      <c r="D28">
        <f>单位收入估算!E28</f>
        <v>62.733628261402394</v>
      </c>
      <c r="E28" t="s">
        <v>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10" sqref="B10"/>
    </sheetView>
  </sheetViews>
  <sheetFormatPr defaultRowHeight="13.5" x14ac:dyDescent="0.15"/>
  <cols>
    <col min="2" max="2" width="12.625" bestFit="1" customWidth="1"/>
  </cols>
  <sheetData>
    <row r="1" spans="1:14" x14ac:dyDescent="0.15">
      <c r="A1" t="s">
        <v>144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s="11">
        <f>L17</f>
        <v>240.12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15">
      <c r="A3" t="s">
        <v>137</v>
      </c>
      <c r="B3" s="11"/>
      <c r="C3" s="11"/>
      <c r="D3" s="11">
        <f>$L$20</f>
        <v>17.64</v>
      </c>
      <c r="E3" s="11">
        <f t="shared" ref="E3:N3" si="0">$L$20</f>
        <v>17.64</v>
      </c>
      <c r="F3" s="11">
        <f t="shared" si="0"/>
        <v>17.64</v>
      </c>
      <c r="G3" s="11">
        <f t="shared" si="0"/>
        <v>17.64</v>
      </c>
      <c r="H3" s="11">
        <f t="shared" si="0"/>
        <v>17.64</v>
      </c>
      <c r="I3" s="11">
        <f t="shared" si="0"/>
        <v>17.64</v>
      </c>
      <c r="J3" s="11">
        <f t="shared" si="0"/>
        <v>17.64</v>
      </c>
      <c r="K3" s="11">
        <f t="shared" si="0"/>
        <v>17.64</v>
      </c>
      <c r="L3" s="11">
        <f t="shared" si="0"/>
        <v>17.64</v>
      </c>
      <c r="M3" s="11">
        <f t="shared" si="0"/>
        <v>17.64</v>
      </c>
      <c r="N3" s="11">
        <f t="shared" si="0"/>
        <v>17.64</v>
      </c>
    </row>
    <row r="4" spans="1:14" x14ac:dyDescent="0.15">
      <c r="A4" t="s">
        <v>136</v>
      </c>
      <c r="B4" s="11"/>
      <c r="C4" s="11"/>
      <c r="D4" s="11">
        <f>$L$18</f>
        <v>9.0008999999999997</v>
      </c>
      <c r="E4" s="11">
        <f t="shared" ref="E4:N4" si="1">$L$18</f>
        <v>9.0008999999999997</v>
      </c>
      <c r="F4" s="11">
        <f t="shared" si="1"/>
        <v>9.0008999999999997</v>
      </c>
      <c r="G4" s="11">
        <f t="shared" si="1"/>
        <v>9.0008999999999997</v>
      </c>
      <c r="H4" s="11">
        <f t="shared" si="1"/>
        <v>9.0008999999999997</v>
      </c>
      <c r="I4" s="11">
        <f t="shared" si="1"/>
        <v>9.0008999999999997</v>
      </c>
      <c r="J4" s="11">
        <f t="shared" si="1"/>
        <v>9.0008999999999997</v>
      </c>
      <c r="K4" s="11">
        <f t="shared" si="1"/>
        <v>9.0008999999999997</v>
      </c>
      <c r="L4" s="11">
        <f t="shared" si="1"/>
        <v>9.0008999999999997</v>
      </c>
      <c r="M4" s="11">
        <f t="shared" si="1"/>
        <v>9.0008999999999997</v>
      </c>
      <c r="N4" s="11">
        <f t="shared" si="1"/>
        <v>9.0008999999999997</v>
      </c>
    </row>
    <row r="5" spans="1:14" x14ac:dyDescent="0.15">
      <c r="A5" t="s">
        <v>15</v>
      </c>
      <c r="B5" s="11"/>
      <c r="C5" s="11"/>
      <c r="D5" s="11">
        <f>D12*$C$19</f>
        <v>29447.225610385183</v>
      </c>
      <c r="E5" s="11">
        <f t="shared" ref="E5:N5" si="2">E12*$C$19</f>
        <v>30142.903746306747</v>
      </c>
      <c r="F5" s="11">
        <f t="shared" si="2"/>
        <v>30854.929012216286</v>
      </c>
      <c r="G5" s="11">
        <f t="shared" si="2"/>
        <v>31583.683814983815</v>
      </c>
      <c r="H5" s="11">
        <f t="shared" si="2"/>
        <v>32329.559473279529</v>
      </c>
      <c r="I5" s="11">
        <f t="shared" si="2"/>
        <v>33092.956424586424</v>
      </c>
      <c r="J5" s="11">
        <f t="shared" si="2"/>
        <v>33874.284437015056</v>
      </c>
      <c r="K5" s="11">
        <f t="shared" si="2"/>
        <v>34673.962826022747</v>
      </c>
      <c r="L5" s="11">
        <f t="shared" si="2"/>
        <v>35492.420676156202</v>
      </c>
      <c r="M5" s="11">
        <f t="shared" si="2"/>
        <v>36330.097067917937</v>
      </c>
      <c r="N5" s="11">
        <f t="shared" si="2"/>
        <v>37187.441309908419</v>
      </c>
    </row>
    <row r="6" spans="1:14" x14ac:dyDescent="0.15">
      <c r="A6" t="s">
        <v>138</v>
      </c>
      <c r="B6">
        <f>B5-B4-B3-B2</f>
        <v>-240.12</v>
      </c>
      <c r="C6">
        <f t="shared" ref="C6:N6" si="3">C5-C4-C3-C2</f>
        <v>0</v>
      </c>
      <c r="D6">
        <f t="shared" si="3"/>
        <v>29420.584710385185</v>
      </c>
      <c r="E6">
        <f t="shared" si="3"/>
        <v>30116.262846306749</v>
      </c>
      <c r="F6">
        <f t="shared" si="3"/>
        <v>30828.288112216287</v>
      </c>
      <c r="G6">
        <f t="shared" si="3"/>
        <v>31557.042914983816</v>
      </c>
      <c r="H6">
        <f t="shared" si="3"/>
        <v>32302.91857327953</v>
      </c>
      <c r="I6">
        <f t="shared" si="3"/>
        <v>33066.315524586425</v>
      </c>
      <c r="J6">
        <f t="shared" si="3"/>
        <v>33847.643537015058</v>
      </c>
      <c r="K6">
        <f t="shared" si="3"/>
        <v>34647.321926022749</v>
      </c>
      <c r="L6">
        <f t="shared" si="3"/>
        <v>35465.779776156203</v>
      </c>
      <c r="M6">
        <f t="shared" si="3"/>
        <v>36303.456167917939</v>
      </c>
      <c r="N6">
        <f t="shared" si="3"/>
        <v>37160.800409908421</v>
      </c>
    </row>
    <row r="7" spans="1:14" x14ac:dyDescent="0.15">
      <c r="A7" t="s">
        <v>139</v>
      </c>
      <c r="B7" s="17">
        <f>NPV(C14,B6:N6)</f>
        <v>244577.10689708064</v>
      </c>
    </row>
    <row r="10" spans="1:14" x14ac:dyDescent="0.15">
      <c r="A10" t="s">
        <v>130</v>
      </c>
      <c r="B10" s="11">
        <f>缺口量!P11</f>
        <v>-436.27107338613678</v>
      </c>
      <c r="C10" s="11">
        <f>缺口量!Q11</f>
        <v>-446.58035346664656</v>
      </c>
      <c r="D10" s="11">
        <f>缺口量!R11</f>
        <v>-457.13193236878396</v>
      </c>
      <c r="E10" s="11">
        <f>缺口量!S11</f>
        <v>-467.93147915082045</v>
      </c>
      <c r="F10" s="11">
        <f>缺口量!T11</f>
        <v>-478.98479500499161</v>
      </c>
      <c r="G10" s="11">
        <f>缺口量!U11</f>
        <v>-490.29781632726736</v>
      </c>
      <c r="H10" s="11">
        <f>缺口量!V11</f>
        <v>-501.87661785834644</v>
      </c>
      <c r="I10" s="11">
        <f>缺口量!W11</f>
        <v>-513.72741589727229</v>
      </c>
      <c r="J10" s="11">
        <f>缺口量!X11</f>
        <v>-525.85657158959657</v>
      </c>
      <c r="K10" s="11">
        <f>缺口量!Y11</f>
        <v>-538.27059429167821</v>
      </c>
      <c r="L10" s="11">
        <f>缺口量!Z11</f>
        <v>-550.97614501296448</v>
      </c>
      <c r="M10" s="11">
        <f>缺口量!AA11</f>
        <v>-563.98003993781276</v>
      </c>
      <c r="N10" s="11">
        <f>缺口量!AB11</f>
        <v>-577.28925402921232</v>
      </c>
    </row>
    <row r="11" spans="1:14" x14ac:dyDescent="0.15">
      <c r="A11" t="s">
        <v>133</v>
      </c>
      <c r="B11">
        <f>IF(B10&lt;0,-B10,0)</f>
        <v>436.27107338613678</v>
      </c>
      <c r="C11">
        <f t="shared" ref="C11:N11" si="4">IF(C10&lt;0,-C10,0)</f>
        <v>446.58035346664656</v>
      </c>
      <c r="D11">
        <f t="shared" si="4"/>
        <v>457.13193236878396</v>
      </c>
      <c r="E11">
        <f t="shared" si="4"/>
        <v>467.93147915082045</v>
      </c>
      <c r="F11">
        <f t="shared" si="4"/>
        <v>478.98479500499161</v>
      </c>
      <c r="G11">
        <f t="shared" si="4"/>
        <v>490.29781632726736</v>
      </c>
      <c r="H11">
        <f t="shared" si="4"/>
        <v>501.87661785834644</v>
      </c>
      <c r="I11">
        <f t="shared" si="4"/>
        <v>513.72741589727229</v>
      </c>
      <c r="J11">
        <f t="shared" si="4"/>
        <v>525.85657158959657</v>
      </c>
      <c r="K11">
        <f t="shared" si="4"/>
        <v>538.27059429167821</v>
      </c>
      <c r="L11">
        <f t="shared" si="4"/>
        <v>550.97614501296448</v>
      </c>
      <c r="M11">
        <f t="shared" si="4"/>
        <v>563.98003993781276</v>
      </c>
      <c r="N11">
        <f t="shared" si="4"/>
        <v>577.28925402921232</v>
      </c>
    </row>
    <row r="12" spans="1:14" x14ac:dyDescent="0.15">
      <c r="A12" t="s">
        <v>131</v>
      </c>
      <c r="B12">
        <f>MIN(B11,$L$16)</f>
        <v>436.27107338613678</v>
      </c>
      <c r="C12">
        <f t="shared" ref="C12:N12" si="5">MIN(C11,$L$16)</f>
        <v>446.58035346664656</v>
      </c>
      <c r="D12">
        <f t="shared" si="5"/>
        <v>457.13193236878396</v>
      </c>
      <c r="E12">
        <f t="shared" si="5"/>
        <v>467.93147915082045</v>
      </c>
      <c r="F12">
        <f t="shared" si="5"/>
        <v>478.98479500499161</v>
      </c>
      <c r="G12">
        <f t="shared" si="5"/>
        <v>490.29781632726736</v>
      </c>
      <c r="H12">
        <f t="shared" si="5"/>
        <v>501.87661785834644</v>
      </c>
      <c r="I12">
        <f t="shared" si="5"/>
        <v>513.72741589727229</v>
      </c>
      <c r="J12">
        <f t="shared" si="5"/>
        <v>525.85657158959657</v>
      </c>
      <c r="K12">
        <f t="shared" si="5"/>
        <v>538.27059429167821</v>
      </c>
      <c r="L12">
        <f t="shared" si="5"/>
        <v>550.97614501296448</v>
      </c>
      <c r="M12">
        <f t="shared" si="5"/>
        <v>563.98003993781276</v>
      </c>
      <c r="N12">
        <f t="shared" si="5"/>
        <v>577.28925402921232</v>
      </c>
    </row>
    <row r="14" spans="1:14" x14ac:dyDescent="0.15">
      <c r="A14" t="s">
        <v>140</v>
      </c>
      <c r="B14" t="s">
        <v>19</v>
      </c>
      <c r="C14" s="16">
        <v>5.1200000000000002E-2</v>
      </c>
    </row>
    <row r="15" spans="1:14" x14ac:dyDescent="0.15">
      <c r="A15" t="s">
        <v>128</v>
      </c>
      <c r="B15" t="s">
        <v>129</v>
      </c>
    </row>
    <row r="16" spans="1:14" x14ac:dyDescent="0.15">
      <c r="A16" t="s">
        <v>18</v>
      </c>
      <c r="B16" t="s">
        <v>19</v>
      </c>
      <c r="C16">
        <v>50.005000000000003</v>
      </c>
      <c r="D16" t="s">
        <v>22</v>
      </c>
      <c r="F16" t="s">
        <v>127</v>
      </c>
      <c r="G16" t="s">
        <v>21</v>
      </c>
      <c r="H16" s="11">
        <f>'2025年缺口'!E11</f>
        <v>12</v>
      </c>
      <c r="J16" t="s">
        <v>20</v>
      </c>
      <c r="K16" t="s">
        <v>21</v>
      </c>
      <c r="L16">
        <f>C16*H16</f>
        <v>600.06000000000006</v>
      </c>
      <c r="M16" t="s">
        <v>22</v>
      </c>
    </row>
    <row r="17" spans="1:13" x14ac:dyDescent="0.15">
      <c r="A17" t="s">
        <v>23</v>
      </c>
      <c r="B17" t="s">
        <v>21</v>
      </c>
      <c r="C17">
        <v>20.010000000000002</v>
      </c>
      <c r="D17" t="s">
        <v>24</v>
      </c>
      <c r="J17" t="s">
        <v>25</v>
      </c>
      <c r="K17" t="s">
        <v>19</v>
      </c>
      <c r="L17">
        <f>C17*H16</f>
        <v>240.12</v>
      </c>
      <c r="M17" t="s">
        <v>24</v>
      </c>
    </row>
    <row r="18" spans="1:13" x14ac:dyDescent="0.15">
      <c r="A18" t="s">
        <v>26</v>
      </c>
      <c r="B18" t="s">
        <v>21</v>
      </c>
      <c r="C18">
        <v>1.4999999999999999E-2</v>
      </c>
      <c r="D18" t="s">
        <v>27</v>
      </c>
      <c r="J18" t="s">
        <v>134</v>
      </c>
      <c r="K18" t="s">
        <v>19</v>
      </c>
      <c r="L18">
        <f>L16*C18</f>
        <v>9.0008999999999997</v>
      </c>
      <c r="M18" t="s">
        <v>24</v>
      </c>
    </row>
    <row r="19" spans="1:13" x14ac:dyDescent="0.15">
      <c r="A19" t="s">
        <v>135</v>
      </c>
      <c r="B19" t="s">
        <v>29</v>
      </c>
      <c r="C19" s="11">
        <f>单位收入估算!E25</f>
        <v>64.417345464786081</v>
      </c>
      <c r="D19" t="s">
        <v>27</v>
      </c>
    </row>
    <row r="20" spans="1:13" x14ac:dyDescent="0.15">
      <c r="A20" t="s">
        <v>137</v>
      </c>
      <c r="B20" t="s">
        <v>29</v>
      </c>
      <c r="C20">
        <v>1.47</v>
      </c>
      <c r="J20" t="s">
        <v>141</v>
      </c>
      <c r="K20" t="s">
        <v>21</v>
      </c>
      <c r="L20">
        <f>C20*H16</f>
        <v>17.64</v>
      </c>
      <c r="M20" t="s">
        <v>24</v>
      </c>
    </row>
    <row r="22" spans="1:13" x14ac:dyDescent="0.15">
      <c r="A22" t="s">
        <v>76</v>
      </c>
      <c r="B22" t="s">
        <v>28</v>
      </c>
      <c r="C22" t="s">
        <v>29</v>
      </c>
      <c r="D22">
        <f>单位收入估算!E22</f>
        <v>353.39314519096416</v>
      </c>
      <c r="E22" t="s">
        <v>27</v>
      </c>
    </row>
    <row r="23" spans="1:13" x14ac:dyDescent="0.15">
      <c r="A23" t="s">
        <v>77</v>
      </c>
      <c r="B23" t="s">
        <v>28</v>
      </c>
      <c r="C23" t="s">
        <v>29</v>
      </c>
      <c r="D23">
        <f>单位收入估算!E23</f>
        <v>344.19374592213211</v>
      </c>
      <c r="E23" t="s">
        <v>27</v>
      </c>
    </row>
    <row r="24" spans="1:13" x14ac:dyDescent="0.15">
      <c r="A24" t="s">
        <v>78</v>
      </c>
      <c r="B24" t="s">
        <v>28</v>
      </c>
      <c r="C24" t="s">
        <v>29</v>
      </c>
      <c r="D24">
        <f>单位收入估算!E24</f>
        <v>156.9405111297302</v>
      </c>
      <c r="E24" t="s">
        <v>27</v>
      </c>
    </row>
    <row r="25" spans="1:13" x14ac:dyDescent="0.15">
      <c r="A25" t="s">
        <v>79</v>
      </c>
      <c r="B25" t="s">
        <v>28</v>
      </c>
      <c r="C25" t="s">
        <v>29</v>
      </c>
      <c r="D25">
        <f>单位收入估算!E25</f>
        <v>64.417345464786081</v>
      </c>
      <c r="E25" t="s">
        <v>27</v>
      </c>
    </row>
    <row r="26" spans="1:13" x14ac:dyDescent="0.15">
      <c r="A26" t="s">
        <v>80</v>
      </c>
      <c r="B26" t="s">
        <v>28</v>
      </c>
      <c r="C26" t="s">
        <v>29</v>
      </c>
      <c r="D26">
        <f>单位收入估算!E26</f>
        <v>124.52671460496121</v>
      </c>
      <c r="E26" t="s">
        <v>27</v>
      </c>
    </row>
    <row r="27" spans="1:13" x14ac:dyDescent="0.15">
      <c r="A27" t="s">
        <v>81</v>
      </c>
      <c r="B27" t="s">
        <v>28</v>
      </c>
      <c r="C27" t="s">
        <v>29</v>
      </c>
      <c r="D27">
        <f>单位收入估算!E27</f>
        <v>117.28233253771923</v>
      </c>
      <c r="E27" t="s">
        <v>27</v>
      </c>
    </row>
    <row r="28" spans="1:13" x14ac:dyDescent="0.15">
      <c r="A28" t="s">
        <v>82</v>
      </c>
      <c r="B28" t="s">
        <v>28</v>
      </c>
      <c r="C28" t="s">
        <v>29</v>
      </c>
      <c r="D28">
        <f>单位收入估算!E28</f>
        <v>62.733628261402394</v>
      </c>
      <c r="E28" t="s">
        <v>27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25" sqref="E25"/>
    </sheetView>
  </sheetViews>
  <sheetFormatPr defaultRowHeight="13.5" x14ac:dyDescent="0.15"/>
  <cols>
    <col min="2" max="2" width="12.625" bestFit="1" customWidth="1"/>
  </cols>
  <sheetData>
    <row r="1" spans="1:14" x14ac:dyDescent="0.15">
      <c r="A1" t="s">
        <v>80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s="11">
        <f>L17</f>
        <v>80.040000000000006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15">
      <c r="A3" t="s">
        <v>137</v>
      </c>
      <c r="B3" s="11"/>
      <c r="C3" s="11"/>
      <c r="D3" s="11">
        <f>$L$20</f>
        <v>5.88</v>
      </c>
      <c r="E3" s="11">
        <f t="shared" ref="E3:N3" si="0">$L$20</f>
        <v>5.88</v>
      </c>
      <c r="F3" s="11">
        <f t="shared" si="0"/>
        <v>5.88</v>
      </c>
      <c r="G3" s="11">
        <f t="shared" si="0"/>
        <v>5.88</v>
      </c>
      <c r="H3" s="11">
        <f t="shared" si="0"/>
        <v>5.88</v>
      </c>
      <c r="I3" s="11">
        <f t="shared" si="0"/>
        <v>5.88</v>
      </c>
      <c r="J3" s="11">
        <f t="shared" si="0"/>
        <v>5.88</v>
      </c>
      <c r="K3" s="11">
        <f t="shared" si="0"/>
        <v>5.88</v>
      </c>
      <c r="L3" s="11">
        <f t="shared" si="0"/>
        <v>5.88</v>
      </c>
      <c r="M3" s="11">
        <f t="shared" si="0"/>
        <v>5.88</v>
      </c>
      <c r="N3" s="11">
        <f t="shared" si="0"/>
        <v>5.88</v>
      </c>
    </row>
    <row r="4" spans="1:14" x14ac:dyDescent="0.15">
      <c r="A4" t="s">
        <v>136</v>
      </c>
      <c r="B4" s="11"/>
      <c r="C4" s="11"/>
      <c r="D4" s="11">
        <f>$L$18</f>
        <v>3.0003000000000002</v>
      </c>
      <c r="E4" s="11">
        <f t="shared" ref="E4:N4" si="1">$L$18</f>
        <v>3.0003000000000002</v>
      </c>
      <c r="F4" s="11">
        <f t="shared" si="1"/>
        <v>3.0003000000000002</v>
      </c>
      <c r="G4" s="11">
        <f t="shared" si="1"/>
        <v>3.0003000000000002</v>
      </c>
      <c r="H4" s="11">
        <f t="shared" si="1"/>
        <v>3.0003000000000002</v>
      </c>
      <c r="I4" s="11">
        <f t="shared" si="1"/>
        <v>3.0003000000000002</v>
      </c>
      <c r="J4" s="11">
        <f t="shared" si="1"/>
        <v>3.0003000000000002</v>
      </c>
      <c r="K4" s="11">
        <f t="shared" si="1"/>
        <v>3.0003000000000002</v>
      </c>
      <c r="L4" s="11">
        <f t="shared" si="1"/>
        <v>3.0003000000000002</v>
      </c>
      <c r="M4" s="11">
        <f t="shared" si="1"/>
        <v>3.0003000000000002</v>
      </c>
      <c r="N4" s="11">
        <f t="shared" si="1"/>
        <v>3.0003000000000002</v>
      </c>
    </row>
    <row r="5" spans="1:14" x14ac:dyDescent="0.15">
      <c r="A5" t="s">
        <v>15</v>
      </c>
      <c r="B5" s="11"/>
      <c r="C5" s="11"/>
      <c r="D5" s="11">
        <f>D12*$C$19</f>
        <v>15797.591269115012</v>
      </c>
      <c r="E5" s="11">
        <f t="shared" ref="E5:N5" si="2">E12*$C$19</f>
        <v>16109.907446084893</v>
      </c>
      <c r="F5" s="11">
        <f t="shared" si="2"/>
        <v>16427.595488170718</v>
      </c>
      <c r="G5" s="11">
        <f t="shared" si="2"/>
        <v>16750.751841985548</v>
      </c>
      <c r="H5" s="11">
        <f t="shared" si="2"/>
        <v>17079.47466225626</v>
      </c>
      <c r="I5" s="11">
        <f t="shared" si="2"/>
        <v>17413.863842205599</v>
      </c>
      <c r="J5" s="11">
        <f t="shared" si="2"/>
        <v>17754.021044474299</v>
      </c>
      <c r="K5" s="11">
        <f t="shared" si="2"/>
        <v>18100.049732589967</v>
      </c>
      <c r="L5" s="11">
        <f t="shared" si="2"/>
        <v>18452.055203000618</v>
      </c>
      <c r="M5" s="11">
        <f t="shared" si="2"/>
        <v>18810.14461766923</v>
      </c>
      <c r="N5" s="11">
        <f t="shared" si="2"/>
        <v>19174.427037256093</v>
      </c>
    </row>
    <row r="6" spans="1:14" x14ac:dyDescent="0.15">
      <c r="A6" t="s">
        <v>138</v>
      </c>
      <c r="B6">
        <f>B5-B4-B3-B2</f>
        <v>-80.040000000000006</v>
      </c>
      <c r="C6">
        <f t="shared" ref="C6:N6" si="3">C5-C4-C3-C2</f>
        <v>0</v>
      </c>
      <c r="D6">
        <f t="shared" si="3"/>
        <v>15788.710969115013</v>
      </c>
      <c r="E6">
        <f t="shared" si="3"/>
        <v>16101.027146084894</v>
      </c>
      <c r="F6">
        <f t="shared" si="3"/>
        <v>16418.715188170718</v>
      </c>
      <c r="G6">
        <f t="shared" si="3"/>
        <v>16741.871541985547</v>
      </c>
      <c r="H6">
        <f t="shared" si="3"/>
        <v>17070.594362256259</v>
      </c>
      <c r="I6">
        <f t="shared" si="3"/>
        <v>17404.983542205598</v>
      </c>
      <c r="J6">
        <f t="shared" si="3"/>
        <v>17745.140744474298</v>
      </c>
      <c r="K6">
        <f t="shared" si="3"/>
        <v>18091.169432589966</v>
      </c>
      <c r="L6">
        <f t="shared" si="3"/>
        <v>18443.174903000618</v>
      </c>
      <c r="M6">
        <f t="shared" si="3"/>
        <v>18801.264317669229</v>
      </c>
      <c r="N6">
        <f t="shared" si="3"/>
        <v>19165.546737256092</v>
      </c>
    </row>
    <row r="7" spans="1:14" x14ac:dyDescent="0.15">
      <c r="A7" t="s">
        <v>139</v>
      </c>
      <c r="B7" s="17">
        <f>NPV(C14,B6:N6)</f>
        <v>128900.8645960779</v>
      </c>
    </row>
    <row r="10" spans="1:14" x14ac:dyDescent="0.15">
      <c r="A10" t="s">
        <v>130</v>
      </c>
      <c r="B10" s="11">
        <f>缺口量!P10</f>
        <v>-121.97139492703673</v>
      </c>
      <c r="C10" s="11">
        <f>缺口量!Q10</f>
        <v>-124.39541377165824</v>
      </c>
      <c r="D10" s="11">
        <f>缺口量!R10</f>
        <v>-126.86106205588135</v>
      </c>
      <c r="E10" s="11">
        <f>缺口量!S10</f>
        <v>-129.3690875663965</v>
      </c>
      <c r="F10" s="11">
        <f>缺口量!T10</f>
        <v>-131.92025133148604</v>
      </c>
      <c r="G10" s="11">
        <f>缺口量!U10</f>
        <v>-134.51532785655127</v>
      </c>
      <c r="H10" s="11">
        <f>缺口量!V10</f>
        <v>-137.15510536383977</v>
      </c>
      <c r="I10" s="11">
        <f>缺口量!W10</f>
        <v>-139.8403860364258</v>
      </c>
      <c r="J10" s="11">
        <f>缺口量!X10</f>
        <v>-142.57198626652735</v>
      </c>
      <c r="K10" s="11">
        <f>缺口量!Y10</f>
        <v>-145.350736908214</v>
      </c>
      <c r="L10" s="11">
        <f>缺口量!Z10</f>
        <v>-148.17748353464935</v>
      </c>
      <c r="M10" s="11">
        <f>缺口量!AA10</f>
        <v>-151.05308669983833</v>
      </c>
      <c r="N10" s="11">
        <f>缺口量!AB10</f>
        <v>-153.97842220509506</v>
      </c>
    </row>
    <row r="11" spans="1:14" x14ac:dyDescent="0.15">
      <c r="A11" t="s">
        <v>133</v>
      </c>
      <c r="B11">
        <f>IF(B10&lt;0,-B10,0)</f>
        <v>121.97139492703673</v>
      </c>
      <c r="C11">
        <f t="shared" ref="C11:N11" si="4">IF(C10&lt;0,-C10,0)</f>
        <v>124.39541377165824</v>
      </c>
      <c r="D11">
        <f t="shared" si="4"/>
        <v>126.86106205588135</v>
      </c>
      <c r="E11">
        <f t="shared" si="4"/>
        <v>129.3690875663965</v>
      </c>
      <c r="F11">
        <f t="shared" si="4"/>
        <v>131.92025133148604</v>
      </c>
      <c r="G11">
        <f t="shared" si="4"/>
        <v>134.51532785655127</v>
      </c>
      <c r="H11">
        <f t="shared" si="4"/>
        <v>137.15510536383977</v>
      </c>
      <c r="I11">
        <f t="shared" si="4"/>
        <v>139.8403860364258</v>
      </c>
      <c r="J11">
        <f t="shared" si="4"/>
        <v>142.57198626652735</v>
      </c>
      <c r="K11">
        <f t="shared" si="4"/>
        <v>145.350736908214</v>
      </c>
      <c r="L11">
        <f t="shared" si="4"/>
        <v>148.17748353464935</v>
      </c>
      <c r="M11">
        <f t="shared" si="4"/>
        <v>151.05308669983833</v>
      </c>
      <c r="N11">
        <f t="shared" si="4"/>
        <v>153.97842220509506</v>
      </c>
    </row>
    <row r="12" spans="1:14" x14ac:dyDescent="0.15">
      <c r="A12" t="s">
        <v>131</v>
      </c>
      <c r="B12">
        <f>MIN(B11,$L$16)</f>
        <v>121.97139492703673</v>
      </c>
      <c r="C12">
        <f t="shared" ref="C12:N12" si="5">MIN(C11,$L$16)</f>
        <v>124.39541377165824</v>
      </c>
      <c r="D12">
        <f t="shared" si="5"/>
        <v>126.86106205588135</v>
      </c>
      <c r="E12">
        <f t="shared" si="5"/>
        <v>129.3690875663965</v>
      </c>
      <c r="F12">
        <f t="shared" si="5"/>
        <v>131.92025133148604</v>
      </c>
      <c r="G12">
        <f t="shared" si="5"/>
        <v>134.51532785655127</v>
      </c>
      <c r="H12">
        <f t="shared" si="5"/>
        <v>137.15510536383977</v>
      </c>
      <c r="I12">
        <f t="shared" si="5"/>
        <v>139.8403860364258</v>
      </c>
      <c r="J12">
        <f t="shared" si="5"/>
        <v>142.57198626652735</v>
      </c>
      <c r="K12">
        <f t="shared" si="5"/>
        <v>145.350736908214</v>
      </c>
      <c r="L12">
        <f t="shared" si="5"/>
        <v>148.17748353464935</v>
      </c>
      <c r="M12">
        <f t="shared" si="5"/>
        <v>151.05308669983833</v>
      </c>
      <c r="N12">
        <f t="shared" si="5"/>
        <v>153.97842220509506</v>
      </c>
    </row>
    <row r="14" spans="1:14" x14ac:dyDescent="0.15">
      <c r="A14" t="s">
        <v>140</v>
      </c>
      <c r="B14" t="s">
        <v>19</v>
      </c>
      <c r="C14" s="16">
        <v>5.1200000000000002E-2</v>
      </c>
    </row>
    <row r="15" spans="1:14" x14ac:dyDescent="0.15">
      <c r="A15" t="s">
        <v>128</v>
      </c>
      <c r="B15" t="s">
        <v>129</v>
      </c>
    </row>
    <row r="16" spans="1:14" x14ac:dyDescent="0.15">
      <c r="A16" t="s">
        <v>18</v>
      </c>
      <c r="B16" t="s">
        <v>19</v>
      </c>
      <c r="C16">
        <v>50.005000000000003</v>
      </c>
      <c r="D16" t="s">
        <v>22</v>
      </c>
      <c r="F16" t="s">
        <v>127</v>
      </c>
      <c r="G16" t="s">
        <v>21</v>
      </c>
      <c r="H16" s="11">
        <f>'2025年缺口'!E10</f>
        <v>4</v>
      </c>
      <c r="J16" t="s">
        <v>20</v>
      </c>
      <c r="K16" t="s">
        <v>21</v>
      </c>
      <c r="L16">
        <f>C16*H16</f>
        <v>200.02</v>
      </c>
      <c r="M16" t="s">
        <v>22</v>
      </c>
    </row>
    <row r="17" spans="1:13" x14ac:dyDescent="0.15">
      <c r="A17" t="s">
        <v>23</v>
      </c>
      <c r="B17" t="s">
        <v>21</v>
      </c>
      <c r="C17">
        <v>20.010000000000002</v>
      </c>
      <c r="D17" t="s">
        <v>24</v>
      </c>
      <c r="J17" t="s">
        <v>25</v>
      </c>
      <c r="K17" t="s">
        <v>19</v>
      </c>
      <c r="L17">
        <f>C17*H16</f>
        <v>80.040000000000006</v>
      </c>
      <c r="M17" t="s">
        <v>24</v>
      </c>
    </row>
    <row r="18" spans="1:13" x14ac:dyDescent="0.15">
      <c r="A18" t="s">
        <v>26</v>
      </c>
      <c r="B18" t="s">
        <v>21</v>
      </c>
      <c r="C18">
        <v>1.4999999999999999E-2</v>
      </c>
      <c r="D18" t="s">
        <v>27</v>
      </c>
      <c r="J18" t="s">
        <v>145</v>
      </c>
      <c r="K18" t="s">
        <v>19</v>
      </c>
      <c r="L18">
        <f>L16*C18</f>
        <v>3.0003000000000002</v>
      </c>
      <c r="M18" t="s">
        <v>24</v>
      </c>
    </row>
    <row r="19" spans="1:13" x14ac:dyDescent="0.15">
      <c r="A19" t="s">
        <v>135</v>
      </c>
      <c r="B19" t="s">
        <v>29</v>
      </c>
      <c r="C19" s="11">
        <f>单位收入估算!E26</f>
        <v>124.52671460496121</v>
      </c>
      <c r="D19" t="s">
        <v>27</v>
      </c>
    </row>
    <row r="20" spans="1:13" x14ac:dyDescent="0.15">
      <c r="A20" t="s">
        <v>137</v>
      </c>
      <c r="B20" t="s">
        <v>29</v>
      </c>
      <c r="C20">
        <v>1.47</v>
      </c>
      <c r="J20" t="s">
        <v>141</v>
      </c>
      <c r="K20" t="s">
        <v>21</v>
      </c>
      <c r="L20">
        <f>C20*H16</f>
        <v>5.88</v>
      </c>
      <c r="M20" t="s">
        <v>24</v>
      </c>
    </row>
    <row r="22" spans="1:13" x14ac:dyDescent="0.15">
      <c r="A22" t="s">
        <v>76</v>
      </c>
      <c r="B22" t="s">
        <v>28</v>
      </c>
      <c r="C22" t="s">
        <v>29</v>
      </c>
      <c r="D22">
        <f>单位收入估算!E22</f>
        <v>353.39314519096416</v>
      </c>
      <c r="E22" t="s">
        <v>27</v>
      </c>
    </row>
    <row r="23" spans="1:13" x14ac:dyDescent="0.15">
      <c r="A23" t="s">
        <v>77</v>
      </c>
      <c r="B23" t="s">
        <v>28</v>
      </c>
      <c r="C23" t="s">
        <v>29</v>
      </c>
      <c r="D23">
        <f>单位收入估算!E23</f>
        <v>344.19374592213211</v>
      </c>
      <c r="E23" t="s">
        <v>27</v>
      </c>
    </row>
    <row r="24" spans="1:13" x14ac:dyDescent="0.15">
      <c r="A24" t="s">
        <v>78</v>
      </c>
      <c r="B24" t="s">
        <v>28</v>
      </c>
      <c r="C24" t="s">
        <v>29</v>
      </c>
      <c r="D24">
        <f>单位收入估算!E24</f>
        <v>156.9405111297302</v>
      </c>
      <c r="E24" t="s">
        <v>27</v>
      </c>
    </row>
    <row r="25" spans="1:13" x14ac:dyDescent="0.15">
      <c r="A25" t="s">
        <v>79</v>
      </c>
      <c r="B25" t="s">
        <v>28</v>
      </c>
      <c r="C25" t="s">
        <v>29</v>
      </c>
      <c r="D25">
        <f>单位收入估算!E25</f>
        <v>64.417345464786081</v>
      </c>
      <c r="E25" t="s">
        <v>27</v>
      </c>
    </row>
    <row r="26" spans="1:13" x14ac:dyDescent="0.15">
      <c r="A26" t="s">
        <v>80</v>
      </c>
      <c r="B26" t="s">
        <v>28</v>
      </c>
      <c r="C26" t="s">
        <v>29</v>
      </c>
      <c r="D26">
        <f>单位收入估算!E26</f>
        <v>124.52671460496121</v>
      </c>
      <c r="E26" t="s">
        <v>27</v>
      </c>
    </row>
    <row r="27" spans="1:13" x14ac:dyDescent="0.15">
      <c r="A27" t="s">
        <v>81</v>
      </c>
      <c r="B27" t="s">
        <v>28</v>
      </c>
      <c r="C27" t="s">
        <v>29</v>
      </c>
      <c r="D27">
        <f>单位收入估算!E27</f>
        <v>117.28233253771923</v>
      </c>
      <c r="E27" t="s">
        <v>27</v>
      </c>
    </row>
    <row r="28" spans="1:13" x14ac:dyDescent="0.15">
      <c r="A28" t="s">
        <v>82</v>
      </c>
      <c r="B28" t="s">
        <v>28</v>
      </c>
      <c r="C28" t="s">
        <v>29</v>
      </c>
      <c r="D28">
        <f>单位收入估算!E28</f>
        <v>62.733628261402394</v>
      </c>
      <c r="E28" t="s">
        <v>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P15" sqref="A1:XFD1048576"/>
    </sheetView>
  </sheetViews>
  <sheetFormatPr defaultRowHeight="13.5" x14ac:dyDescent="0.15"/>
  <cols>
    <col min="2" max="2" width="12.625" bestFit="1" customWidth="1"/>
  </cols>
  <sheetData>
    <row r="1" spans="1:14" x14ac:dyDescent="0.15">
      <c r="A1" s="11" t="s">
        <v>146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s="11">
        <f>L17</f>
        <v>20.010000000000002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15">
      <c r="A3" t="s">
        <v>137</v>
      </c>
      <c r="B3" s="11"/>
      <c r="C3" s="11"/>
      <c r="D3" s="11">
        <f>$L$20</f>
        <v>1.47</v>
      </c>
      <c r="E3" s="11">
        <f t="shared" ref="E3:N3" si="0">$L$20</f>
        <v>1.47</v>
      </c>
      <c r="F3" s="11">
        <f t="shared" si="0"/>
        <v>1.47</v>
      </c>
      <c r="G3" s="11">
        <f t="shared" si="0"/>
        <v>1.47</v>
      </c>
      <c r="H3" s="11">
        <f t="shared" si="0"/>
        <v>1.47</v>
      </c>
      <c r="I3" s="11">
        <f t="shared" si="0"/>
        <v>1.47</v>
      </c>
      <c r="J3" s="11">
        <f t="shared" si="0"/>
        <v>1.47</v>
      </c>
      <c r="K3" s="11">
        <f t="shared" si="0"/>
        <v>1.47</v>
      </c>
      <c r="L3" s="11">
        <f t="shared" si="0"/>
        <v>1.47</v>
      </c>
      <c r="M3" s="11">
        <f t="shared" si="0"/>
        <v>1.47</v>
      </c>
      <c r="N3" s="11">
        <f t="shared" si="0"/>
        <v>1.47</v>
      </c>
    </row>
    <row r="4" spans="1:14" x14ac:dyDescent="0.15">
      <c r="A4" t="s">
        <v>136</v>
      </c>
      <c r="B4" s="11"/>
      <c r="C4" s="11"/>
      <c r="D4" s="11">
        <f>$L$18</f>
        <v>0.75007500000000005</v>
      </c>
      <c r="E4" s="11">
        <f t="shared" ref="E4:N4" si="1">$L$18</f>
        <v>0.75007500000000005</v>
      </c>
      <c r="F4" s="11">
        <f t="shared" si="1"/>
        <v>0.75007500000000005</v>
      </c>
      <c r="G4" s="11">
        <f t="shared" si="1"/>
        <v>0.75007500000000005</v>
      </c>
      <c r="H4" s="11">
        <f t="shared" si="1"/>
        <v>0.75007500000000005</v>
      </c>
      <c r="I4" s="11">
        <f t="shared" si="1"/>
        <v>0.75007500000000005</v>
      </c>
      <c r="J4" s="11">
        <f t="shared" si="1"/>
        <v>0.75007500000000005</v>
      </c>
      <c r="K4" s="11">
        <f t="shared" si="1"/>
        <v>0.75007500000000005</v>
      </c>
      <c r="L4" s="11">
        <f t="shared" si="1"/>
        <v>0.75007500000000005</v>
      </c>
      <c r="M4" s="11">
        <f t="shared" si="1"/>
        <v>0.75007500000000005</v>
      </c>
      <c r="N4" s="11">
        <f t="shared" si="1"/>
        <v>0.75007500000000005</v>
      </c>
    </row>
    <row r="5" spans="1:14" x14ac:dyDescent="0.15">
      <c r="A5" t="s">
        <v>15</v>
      </c>
      <c r="B5" s="11"/>
      <c r="C5" s="11"/>
      <c r="D5" s="11">
        <f>D12*$C$19</f>
        <v>7847.8102590421586</v>
      </c>
      <c r="E5" s="11">
        <f t="shared" ref="E5:N5" si="2">E12*$C$19</f>
        <v>7847.8102590421586</v>
      </c>
      <c r="F5" s="11">
        <f t="shared" si="2"/>
        <v>7847.8102590421586</v>
      </c>
      <c r="G5" s="11">
        <f t="shared" si="2"/>
        <v>7847.8102590421586</v>
      </c>
      <c r="H5" s="11">
        <f t="shared" si="2"/>
        <v>7324.2092046902708</v>
      </c>
      <c r="I5" s="11">
        <f t="shared" si="2"/>
        <v>6471.548329958021</v>
      </c>
      <c r="J5" s="11">
        <f t="shared" si="2"/>
        <v>5611.10545406249</v>
      </c>
      <c r="K5" s="11">
        <f t="shared" si="2"/>
        <v>4742.5870105753502</v>
      </c>
      <c r="L5" s="11">
        <f t="shared" si="2"/>
        <v>3865.6942600347206</v>
      </c>
      <c r="M5" s="11">
        <f t="shared" si="2"/>
        <v>2980.1231609291599</v>
      </c>
      <c r="N5" s="11">
        <f t="shared" si="2"/>
        <v>2085.5642379782225</v>
      </c>
    </row>
    <row r="6" spans="1:14" x14ac:dyDescent="0.15">
      <c r="A6" t="s">
        <v>138</v>
      </c>
      <c r="B6">
        <f>B5-B4-B3-B2</f>
        <v>-20.010000000000002</v>
      </c>
      <c r="C6">
        <f t="shared" ref="C6:N6" si="3">C5-C4-C3-C2</f>
        <v>0</v>
      </c>
      <c r="D6">
        <f t="shared" si="3"/>
        <v>7845.5901840421584</v>
      </c>
      <c r="E6">
        <f t="shared" si="3"/>
        <v>7845.5901840421584</v>
      </c>
      <c r="F6">
        <f t="shared" si="3"/>
        <v>7845.5901840421584</v>
      </c>
      <c r="G6">
        <f t="shared" si="3"/>
        <v>7845.5901840421584</v>
      </c>
      <c r="H6">
        <f t="shared" si="3"/>
        <v>7321.9891296902706</v>
      </c>
      <c r="I6">
        <f t="shared" si="3"/>
        <v>6469.3282549580208</v>
      </c>
      <c r="J6">
        <f t="shared" si="3"/>
        <v>5608.8853790624898</v>
      </c>
      <c r="K6">
        <f t="shared" si="3"/>
        <v>4740.36693557535</v>
      </c>
      <c r="L6">
        <f t="shared" si="3"/>
        <v>3863.4741850347209</v>
      </c>
      <c r="M6">
        <f t="shared" si="3"/>
        <v>2977.9030859291602</v>
      </c>
      <c r="N6">
        <f t="shared" si="3"/>
        <v>2083.3441629782228</v>
      </c>
    </row>
    <row r="7" spans="1:14" x14ac:dyDescent="0.15">
      <c r="A7" t="s">
        <v>139</v>
      </c>
      <c r="B7" s="17">
        <f>NPV(C14,B6:N6)</f>
        <v>45998.589224404495</v>
      </c>
    </row>
    <row r="10" spans="1:14" x14ac:dyDescent="0.15">
      <c r="A10" t="s">
        <v>130</v>
      </c>
      <c r="B10" s="11">
        <f>缺口量!P16</f>
        <v>-78.32631339648924</v>
      </c>
      <c r="C10" s="11">
        <f>缺口量!Q16</f>
        <v>-73.153272537154407</v>
      </c>
      <c r="D10" s="11">
        <f>缺口量!R16</f>
        <v>-67.941221123322975</v>
      </c>
      <c r="E10" s="11">
        <f>缺口量!S16</f>
        <v>-62.688470018565567</v>
      </c>
      <c r="F10" s="11">
        <f>缺口量!T16</f>
        <v>-57.39330171709662</v>
      </c>
      <c r="G10" s="11">
        <f>缺口量!U16</f>
        <v>-52.053969617055373</v>
      </c>
      <c r="H10" s="11">
        <f>缺口量!V16</f>
        <v>-46.668697278779291</v>
      </c>
      <c r="I10" s="11">
        <f>缺口量!W16</f>
        <v>-41.235677667753407</v>
      </c>
      <c r="J10" s="11">
        <f>缺口量!X16</f>
        <v>-35.753072381829043</v>
      </c>
      <c r="K10" s="11">
        <f>缺口量!Y16</f>
        <v>-30.219010862370851</v>
      </c>
      <c r="L10" s="11">
        <f>缺口量!Z16</f>
        <v>-24.631589588995666</v>
      </c>
      <c r="M10" s="11">
        <f>缺口量!AA16</f>
        <v>-18.988871257502979</v>
      </c>
      <c r="N10" s="11">
        <f>缺口量!AB16</f>
        <v>-13.288883940579581</v>
      </c>
    </row>
    <row r="11" spans="1:14" x14ac:dyDescent="0.15">
      <c r="A11" t="s">
        <v>133</v>
      </c>
      <c r="B11">
        <f>IF(B10&lt;0,-B10,0)</f>
        <v>78.32631339648924</v>
      </c>
      <c r="C11">
        <f t="shared" ref="C11:N11" si="4">IF(C10&lt;0,-C10,0)</f>
        <v>73.153272537154407</v>
      </c>
      <c r="D11">
        <f t="shared" si="4"/>
        <v>67.941221123322975</v>
      </c>
      <c r="E11">
        <f t="shared" si="4"/>
        <v>62.688470018565567</v>
      </c>
      <c r="F11">
        <f t="shared" si="4"/>
        <v>57.39330171709662</v>
      </c>
      <c r="G11">
        <f t="shared" si="4"/>
        <v>52.053969617055373</v>
      </c>
      <c r="H11">
        <f t="shared" si="4"/>
        <v>46.668697278779291</v>
      </c>
      <c r="I11">
        <f t="shared" si="4"/>
        <v>41.235677667753407</v>
      </c>
      <c r="J11">
        <f t="shared" si="4"/>
        <v>35.753072381829043</v>
      </c>
      <c r="K11">
        <f t="shared" si="4"/>
        <v>30.219010862370851</v>
      </c>
      <c r="L11">
        <f t="shared" si="4"/>
        <v>24.631589588995666</v>
      </c>
      <c r="M11">
        <f t="shared" si="4"/>
        <v>18.988871257502979</v>
      </c>
      <c r="N11">
        <f t="shared" si="4"/>
        <v>13.288883940579581</v>
      </c>
    </row>
    <row r="12" spans="1:14" x14ac:dyDescent="0.15">
      <c r="A12" t="s">
        <v>131</v>
      </c>
      <c r="B12">
        <f>MIN(B11,$L$16)</f>
        <v>50.005000000000003</v>
      </c>
      <c r="C12">
        <f t="shared" ref="C12:N12" si="5">MIN(C11,$L$16)</f>
        <v>50.005000000000003</v>
      </c>
      <c r="D12">
        <f t="shared" si="5"/>
        <v>50.005000000000003</v>
      </c>
      <c r="E12">
        <f t="shared" si="5"/>
        <v>50.005000000000003</v>
      </c>
      <c r="F12">
        <f t="shared" si="5"/>
        <v>50.005000000000003</v>
      </c>
      <c r="G12">
        <f t="shared" si="5"/>
        <v>50.005000000000003</v>
      </c>
      <c r="H12">
        <f t="shared" si="5"/>
        <v>46.668697278779291</v>
      </c>
      <c r="I12">
        <f t="shared" si="5"/>
        <v>41.235677667753407</v>
      </c>
      <c r="J12">
        <f t="shared" si="5"/>
        <v>35.753072381829043</v>
      </c>
      <c r="K12">
        <f t="shared" si="5"/>
        <v>30.219010862370851</v>
      </c>
      <c r="L12">
        <f t="shared" si="5"/>
        <v>24.631589588995666</v>
      </c>
      <c r="M12">
        <f t="shared" si="5"/>
        <v>18.988871257502979</v>
      </c>
      <c r="N12">
        <f t="shared" si="5"/>
        <v>13.288883940579581</v>
      </c>
    </row>
    <row r="14" spans="1:14" x14ac:dyDescent="0.15">
      <c r="A14" t="s">
        <v>140</v>
      </c>
      <c r="B14" t="s">
        <v>19</v>
      </c>
      <c r="C14" s="16">
        <v>5.1200000000000002E-2</v>
      </c>
    </row>
    <row r="15" spans="1:14" x14ac:dyDescent="0.15">
      <c r="A15" t="s">
        <v>128</v>
      </c>
      <c r="B15" t="s">
        <v>129</v>
      </c>
    </row>
    <row r="16" spans="1:14" x14ac:dyDescent="0.15">
      <c r="A16" t="s">
        <v>18</v>
      </c>
      <c r="B16" t="s">
        <v>19</v>
      </c>
      <c r="C16">
        <v>50.005000000000003</v>
      </c>
      <c r="D16" t="s">
        <v>22</v>
      </c>
      <c r="F16" t="s">
        <v>127</v>
      </c>
      <c r="G16" t="s">
        <v>21</v>
      </c>
      <c r="H16" s="11">
        <f>'2025年缺口'!E16</f>
        <v>1</v>
      </c>
      <c r="J16" t="s">
        <v>20</v>
      </c>
      <c r="K16" t="s">
        <v>21</v>
      </c>
      <c r="L16">
        <f>C16*H16</f>
        <v>50.005000000000003</v>
      </c>
      <c r="M16" t="s">
        <v>22</v>
      </c>
    </row>
    <row r="17" spans="1:13" x14ac:dyDescent="0.15">
      <c r="A17" t="s">
        <v>23</v>
      </c>
      <c r="B17" t="s">
        <v>21</v>
      </c>
      <c r="C17">
        <v>20.010000000000002</v>
      </c>
      <c r="D17" t="s">
        <v>24</v>
      </c>
      <c r="J17" t="s">
        <v>25</v>
      </c>
      <c r="K17" t="s">
        <v>19</v>
      </c>
      <c r="L17">
        <f>C17*H16</f>
        <v>20.010000000000002</v>
      </c>
      <c r="M17" t="s">
        <v>24</v>
      </c>
    </row>
    <row r="18" spans="1:13" x14ac:dyDescent="0.15">
      <c r="A18" t="s">
        <v>26</v>
      </c>
      <c r="B18" t="s">
        <v>21</v>
      </c>
      <c r="C18">
        <v>1.4999999999999999E-2</v>
      </c>
      <c r="D18" t="s">
        <v>27</v>
      </c>
      <c r="J18" t="s">
        <v>145</v>
      </c>
      <c r="K18" t="s">
        <v>19</v>
      </c>
      <c r="L18">
        <f>L16*C18</f>
        <v>0.75007500000000005</v>
      </c>
      <c r="M18" t="s">
        <v>24</v>
      </c>
    </row>
    <row r="19" spans="1:13" x14ac:dyDescent="0.15">
      <c r="A19" t="s">
        <v>135</v>
      </c>
      <c r="B19" t="s">
        <v>29</v>
      </c>
      <c r="C19" s="11">
        <f>单位收入估算!E24</f>
        <v>156.9405111297302</v>
      </c>
      <c r="D19" t="s">
        <v>27</v>
      </c>
    </row>
    <row r="20" spans="1:13" x14ac:dyDescent="0.15">
      <c r="A20" t="s">
        <v>137</v>
      </c>
      <c r="B20" t="s">
        <v>29</v>
      </c>
      <c r="C20">
        <v>1.47</v>
      </c>
      <c r="J20" t="s">
        <v>141</v>
      </c>
      <c r="K20" t="s">
        <v>21</v>
      </c>
      <c r="L20">
        <f>C20*H16</f>
        <v>1.47</v>
      </c>
      <c r="M20" t="s">
        <v>24</v>
      </c>
    </row>
    <row r="22" spans="1:13" x14ac:dyDescent="0.15">
      <c r="A22" t="s">
        <v>76</v>
      </c>
      <c r="B22" t="s">
        <v>28</v>
      </c>
      <c r="C22" t="s">
        <v>29</v>
      </c>
      <c r="D22">
        <f>单位收入估算!E22</f>
        <v>353.39314519096416</v>
      </c>
      <c r="E22" t="s">
        <v>27</v>
      </c>
    </row>
    <row r="23" spans="1:13" x14ac:dyDescent="0.15">
      <c r="A23" t="s">
        <v>77</v>
      </c>
      <c r="B23" t="s">
        <v>28</v>
      </c>
      <c r="C23" t="s">
        <v>29</v>
      </c>
      <c r="D23">
        <f>单位收入估算!E23</f>
        <v>344.19374592213211</v>
      </c>
      <c r="E23" t="s">
        <v>27</v>
      </c>
    </row>
    <row r="24" spans="1:13" x14ac:dyDescent="0.15">
      <c r="A24" t="s">
        <v>78</v>
      </c>
      <c r="B24" t="s">
        <v>28</v>
      </c>
      <c r="C24" t="s">
        <v>29</v>
      </c>
      <c r="D24">
        <f>单位收入估算!E24</f>
        <v>156.9405111297302</v>
      </c>
      <c r="E24" t="s">
        <v>27</v>
      </c>
    </row>
    <row r="25" spans="1:13" x14ac:dyDescent="0.15">
      <c r="A25" t="s">
        <v>79</v>
      </c>
      <c r="B25" t="s">
        <v>28</v>
      </c>
      <c r="C25" t="s">
        <v>29</v>
      </c>
      <c r="D25">
        <f>单位收入估算!E25</f>
        <v>64.417345464786081</v>
      </c>
      <c r="E25" t="s">
        <v>27</v>
      </c>
    </row>
    <row r="26" spans="1:13" x14ac:dyDescent="0.15">
      <c r="A26" t="s">
        <v>80</v>
      </c>
      <c r="B26" t="s">
        <v>28</v>
      </c>
      <c r="C26" t="s">
        <v>29</v>
      </c>
      <c r="D26">
        <f>单位收入估算!E26</f>
        <v>124.52671460496121</v>
      </c>
      <c r="E26" t="s">
        <v>27</v>
      </c>
    </row>
    <row r="27" spans="1:13" x14ac:dyDescent="0.15">
      <c r="A27" t="s">
        <v>81</v>
      </c>
      <c r="B27" t="s">
        <v>28</v>
      </c>
      <c r="C27" t="s">
        <v>29</v>
      </c>
      <c r="D27">
        <f>单位收入估算!E27</f>
        <v>117.28233253771923</v>
      </c>
      <c r="E27" t="s">
        <v>27</v>
      </c>
    </row>
    <row r="28" spans="1:13" x14ac:dyDescent="0.15">
      <c r="A28" t="s">
        <v>82</v>
      </c>
      <c r="B28" t="s">
        <v>28</v>
      </c>
      <c r="C28" t="s">
        <v>29</v>
      </c>
      <c r="D28">
        <f>单位收入估算!E28</f>
        <v>62.733628261402394</v>
      </c>
      <c r="E28" t="s">
        <v>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J18" sqref="J18"/>
    </sheetView>
  </sheetViews>
  <sheetFormatPr defaultRowHeight="13.5" x14ac:dyDescent="0.15"/>
  <cols>
    <col min="2" max="2" width="12.625" bestFit="1" customWidth="1"/>
  </cols>
  <sheetData>
    <row r="1" spans="1:14" x14ac:dyDescent="0.15">
      <c r="A1" s="11" t="s">
        <v>147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s="11">
        <f>L17</f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15">
      <c r="A3" t="s">
        <v>137</v>
      </c>
      <c r="B3" s="11"/>
      <c r="C3" s="11"/>
      <c r="D3" s="11">
        <f>$L$20</f>
        <v>0</v>
      </c>
      <c r="E3" s="11">
        <f t="shared" ref="E3:N3" si="0">$L$20</f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  <c r="N3" s="11">
        <f t="shared" si="0"/>
        <v>0</v>
      </c>
    </row>
    <row r="4" spans="1:14" x14ac:dyDescent="0.15">
      <c r="A4" t="s">
        <v>136</v>
      </c>
      <c r="B4" s="11"/>
      <c r="C4" s="11"/>
      <c r="D4" s="11">
        <f>$L$18</f>
        <v>0</v>
      </c>
      <c r="E4" s="11">
        <f t="shared" ref="E4:N4" si="1">$L$18</f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</row>
    <row r="5" spans="1:14" x14ac:dyDescent="0.15">
      <c r="A5" t="s">
        <v>15</v>
      </c>
      <c r="B5" s="11"/>
      <c r="C5" s="11"/>
      <c r="D5" s="11">
        <f>D12*$C$19</f>
        <v>0</v>
      </c>
      <c r="E5" s="11">
        <f t="shared" ref="E5:N5" si="2">E12*$C$19</f>
        <v>0</v>
      </c>
      <c r="F5" s="11">
        <f t="shared" si="2"/>
        <v>0</v>
      </c>
      <c r="G5" s="11">
        <f t="shared" si="2"/>
        <v>0</v>
      </c>
      <c r="H5" s="11">
        <f t="shared" si="2"/>
        <v>0</v>
      </c>
      <c r="I5" s="11">
        <f t="shared" si="2"/>
        <v>0</v>
      </c>
      <c r="J5" s="11">
        <f t="shared" si="2"/>
        <v>0</v>
      </c>
      <c r="K5" s="11">
        <f t="shared" si="2"/>
        <v>0</v>
      </c>
      <c r="L5" s="11">
        <f t="shared" si="2"/>
        <v>0</v>
      </c>
      <c r="M5" s="11">
        <f t="shared" si="2"/>
        <v>0</v>
      </c>
      <c r="N5" s="11">
        <f t="shared" si="2"/>
        <v>0</v>
      </c>
    </row>
    <row r="6" spans="1:14" x14ac:dyDescent="0.15">
      <c r="A6" t="s">
        <v>138</v>
      </c>
      <c r="B6">
        <f>B5-B4-B3-B2</f>
        <v>0</v>
      </c>
      <c r="C6">
        <f t="shared" ref="C6:N6" si="3">C5-C4-C3-C2</f>
        <v>0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</row>
    <row r="7" spans="1:14" x14ac:dyDescent="0.15">
      <c r="A7" t="s">
        <v>139</v>
      </c>
      <c r="B7" s="17">
        <f>NPV(C14,B6:N6)</f>
        <v>0</v>
      </c>
    </row>
    <row r="10" spans="1:14" x14ac:dyDescent="0.15">
      <c r="A10" t="s">
        <v>130</v>
      </c>
      <c r="B10" s="11">
        <f>缺口量!P12</f>
        <v>143.36131382739404</v>
      </c>
      <c r="C10" s="11">
        <f>缺口量!Q12</f>
        <v>145.59014579968789</v>
      </c>
      <c r="D10" s="11">
        <f>缺口量!R12</f>
        <v>147.83270211933996</v>
      </c>
      <c r="E10" s="11">
        <f>缺口量!S12</f>
        <v>150.08906884626776</v>
      </c>
      <c r="F10" s="11">
        <f>缺口量!T12</f>
        <v>152.35933257789293</v>
      </c>
      <c r="G10" s="11">
        <f>缺口量!U12</f>
        <v>154.64358045641711</v>
      </c>
      <c r="H10" s="11">
        <f>缺口量!V12</f>
        <v>156.94190016767243</v>
      </c>
      <c r="I10" s="11">
        <f>缺口量!W12</f>
        <v>159.25437995001994</v>
      </c>
      <c r="J10" s="11">
        <f>缺口量!X12</f>
        <v>161.58110859252338</v>
      </c>
      <c r="K10" s="11">
        <f>缺口量!Y12</f>
        <v>163.92217544207961</v>
      </c>
      <c r="L10" s="11">
        <f>缺口量!Z12</f>
        <v>166.27767040416074</v>
      </c>
      <c r="M10" s="11">
        <f>缺口量!AA12</f>
        <v>168.64768394907151</v>
      </c>
      <c r="N10" s="11">
        <f>缺口量!AB12</f>
        <v>171.03230711341894</v>
      </c>
    </row>
    <row r="11" spans="1:14" x14ac:dyDescent="0.15">
      <c r="A11" t="s">
        <v>133</v>
      </c>
      <c r="B11">
        <f>IF(B10&lt;0,-B10,0)</f>
        <v>0</v>
      </c>
      <c r="C11">
        <f t="shared" ref="C11:N11" si="4">IF(C10&lt;0,-C10,0)</f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</row>
    <row r="12" spans="1:14" x14ac:dyDescent="0.15">
      <c r="A12" t="s">
        <v>131</v>
      </c>
      <c r="B12">
        <f>MIN(B11,$L$16)</f>
        <v>0</v>
      </c>
      <c r="C12">
        <f t="shared" ref="C12:N12" si="5">MIN(C11,$L$16)</f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</row>
    <row r="14" spans="1:14" x14ac:dyDescent="0.15">
      <c r="A14" t="s">
        <v>140</v>
      </c>
      <c r="B14" t="s">
        <v>19</v>
      </c>
      <c r="C14" s="16">
        <v>5.1200000000000002E-2</v>
      </c>
    </row>
    <row r="15" spans="1:14" x14ac:dyDescent="0.15">
      <c r="A15" t="s">
        <v>128</v>
      </c>
      <c r="B15" t="s">
        <v>129</v>
      </c>
    </row>
    <row r="16" spans="1:14" x14ac:dyDescent="0.15">
      <c r="A16" t="s">
        <v>18</v>
      </c>
      <c r="B16" t="s">
        <v>19</v>
      </c>
      <c r="C16">
        <v>50.005000000000003</v>
      </c>
      <c r="D16" t="s">
        <v>22</v>
      </c>
      <c r="F16" t="s">
        <v>127</v>
      </c>
      <c r="G16" t="s">
        <v>21</v>
      </c>
      <c r="H16" s="11">
        <f>'2025年缺口'!E12</f>
        <v>0</v>
      </c>
      <c r="J16" t="s">
        <v>20</v>
      </c>
      <c r="K16" t="s">
        <v>21</v>
      </c>
      <c r="L16">
        <f>C16*H16</f>
        <v>0</v>
      </c>
      <c r="M16" t="s">
        <v>22</v>
      </c>
    </row>
    <row r="17" spans="1:13" x14ac:dyDescent="0.15">
      <c r="A17" t="s">
        <v>23</v>
      </c>
      <c r="B17" t="s">
        <v>21</v>
      </c>
      <c r="C17">
        <v>20.010000000000002</v>
      </c>
      <c r="D17" t="s">
        <v>24</v>
      </c>
      <c r="J17" t="s">
        <v>25</v>
      </c>
      <c r="K17" t="s">
        <v>19</v>
      </c>
      <c r="L17">
        <f>C17*H16</f>
        <v>0</v>
      </c>
      <c r="M17" t="s">
        <v>24</v>
      </c>
    </row>
    <row r="18" spans="1:13" x14ac:dyDescent="0.15">
      <c r="A18" t="s">
        <v>26</v>
      </c>
      <c r="B18" t="s">
        <v>21</v>
      </c>
      <c r="C18">
        <v>1.4999999999999999E-2</v>
      </c>
      <c r="D18" t="s">
        <v>27</v>
      </c>
      <c r="J18" t="s">
        <v>145</v>
      </c>
      <c r="K18" t="s">
        <v>19</v>
      </c>
      <c r="L18">
        <f>L16*C18</f>
        <v>0</v>
      </c>
      <c r="M18" t="s">
        <v>24</v>
      </c>
    </row>
    <row r="19" spans="1:13" x14ac:dyDescent="0.15">
      <c r="A19" t="s">
        <v>135</v>
      </c>
      <c r="B19" t="s">
        <v>29</v>
      </c>
      <c r="C19" s="11">
        <f>单位收入估算!E27</f>
        <v>117.28233253771923</v>
      </c>
      <c r="D19" t="s">
        <v>27</v>
      </c>
    </row>
    <row r="20" spans="1:13" x14ac:dyDescent="0.15">
      <c r="A20" t="s">
        <v>137</v>
      </c>
      <c r="B20" t="s">
        <v>29</v>
      </c>
      <c r="C20">
        <v>1.47</v>
      </c>
      <c r="J20" t="s">
        <v>141</v>
      </c>
      <c r="K20" t="s">
        <v>21</v>
      </c>
      <c r="L20">
        <f>C20*H16</f>
        <v>0</v>
      </c>
      <c r="M20" t="s">
        <v>24</v>
      </c>
    </row>
    <row r="22" spans="1:13" x14ac:dyDescent="0.15">
      <c r="A22" t="s">
        <v>76</v>
      </c>
      <c r="B22" t="s">
        <v>28</v>
      </c>
      <c r="C22" t="s">
        <v>29</v>
      </c>
      <c r="D22">
        <f>单位收入估算!E22</f>
        <v>353.39314519096416</v>
      </c>
      <c r="E22" t="s">
        <v>27</v>
      </c>
    </row>
    <row r="23" spans="1:13" x14ac:dyDescent="0.15">
      <c r="A23" t="s">
        <v>77</v>
      </c>
      <c r="B23" t="s">
        <v>28</v>
      </c>
      <c r="C23" t="s">
        <v>29</v>
      </c>
      <c r="D23">
        <f>单位收入估算!E23</f>
        <v>344.19374592213211</v>
      </c>
      <c r="E23" t="s">
        <v>27</v>
      </c>
    </row>
    <row r="24" spans="1:13" x14ac:dyDescent="0.15">
      <c r="A24" t="s">
        <v>78</v>
      </c>
      <c r="B24" t="s">
        <v>28</v>
      </c>
      <c r="C24" t="s">
        <v>29</v>
      </c>
      <c r="D24">
        <f>单位收入估算!E24</f>
        <v>156.9405111297302</v>
      </c>
      <c r="E24" t="s">
        <v>27</v>
      </c>
    </row>
    <row r="25" spans="1:13" x14ac:dyDescent="0.15">
      <c r="A25" t="s">
        <v>79</v>
      </c>
      <c r="B25" t="s">
        <v>28</v>
      </c>
      <c r="C25" t="s">
        <v>29</v>
      </c>
      <c r="D25">
        <f>单位收入估算!E25</f>
        <v>64.417345464786081</v>
      </c>
      <c r="E25" t="s">
        <v>27</v>
      </c>
    </row>
    <row r="26" spans="1:13" x14ac:dyDescent="0.15">
      <c r="A26" t="s">
        <v>80</v>
      </c>
      <c r="B26" t="s">
        <v>28</v>
      </c>
      <c r="C26" t="s">
        <v>29</v>
      </c>
      <c r="D26">
        <f>单位收入估算!E26</f>
        <v>124.52671460496121</v>
      </c>
      <c r="E26" t="s">
        <v>27</v>
      </c>
    </row>
    <row r="27" spans="1:13" x14ac:dyDescent="0.15">
      <c r="A27" t="s">
        <v>81</v>
      </c>
      <c r="B27" t="s">
        <v>28</v>
      </c>
      <c r="C27" t="s">
        <v>29</v>
      </c>
      <c r="D27">
        <f>单位收入估算!E27</f>
        <v>117.28233253771923</v>
      </c>
      <c r="E27" t="s">
        <v>27</v>
      </c>
    </row>
    <row r="28" spans="1:13" x14ac:dyDescent="0.15">
      <c r="A28" t="s">
        <v>82</v>
      </c>
      <c r="B28" t="s">
        <v>28</v>
      </c>
      <c r="C28" t="s">
        <v>29</v>
      </c>
      <c r="D28">
        <f>单位收入估算!E28</f>
        <v>62.733628261402394</v>
      </c>
      <c r="E28" t="s">
        <v>27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9" workbookViewId="0">
      <selection activeCell="Q23" sqref="Q23"/>
    </sheetView>
  </sheetViews>
  <sheetFormatPr defaultRowHeight="13.5" x14ac:dyDescent="0.15"/>
  <sheetData>
    <row r="1" spans="1:14" x14ac:dyDescent="0.15">
      <c r="B1" s="1" t="s">
        <v>148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76</v>
      </c>
      <c r="B2">
        <f>北京投资计算!B6</f>
        <v>-20.010000000000002</v>
      </c>
      <c r="C2">
        <f>北京投资计算!C6</f>
        <v>0</v>
      </c>
      <c r="D2">
        <f>北京投资计算!D6</f>
        <v>7514.9787433097408</v>
      </c>
      <c r="E2">
        <f>北京投资计算!E6</f>
        <v>7249.3123283753612</v>
      </c>
      <c r="F2">
        <f>北京投资计算!F6</f>
        <v>6977.6898685746437</v>
      </c>
      <c r="G2">
        <f>北京投资计算!G6</f>
        <v>6699.8281525983566</v>
      </c>
      <c r="H2">
        <f>北京投资计算!H6</f>
        <v>6415.4328039568554</v>
      </c>
      <c r="I2">
        <f>北京投资计算!I6</f>
        <v>6124.1978241243214</v>
      </c>
      <c r="J2">
        <f>北京投资计算!J6</f>
        <v>5825.8051171361876</v>
      </c>
      <c r="K2">
        <f>北京投资计算!K6</f>
        <v>5519.9239948805543</v>
      </c>
      <c r="L2">
        <f>北京投资计算!L6</f>
        <v>5206.2106623069276</v>
      </c>
      <c r="M2">
        <f>北京投资计算!M6</f>
        <v>4884.30768172837</v>
      </c>
      <c r="N2">
        <f>北京投资计算!N6</f>
        <v>4553.8434153719327</v>
      </c>
    </row>
    <row r="3" spans="1:14" x14ac:dyDescent="0.15">
      <c r="A3" t="s">
        <v>77</v>
      </c>
      <c r="B3">
        <f>天津投资计算!B6</f>
        <v>-20.010000000000002</v>
      </c>
      <c r="C3">
        <f>天津投资计算!C6</f>
        <v>0</v>
      </c>
      <c r="D3">
        <f>天津投资计算!D6</f>
        <v>5608.9460667390285</v>
      </c>
      <c r="E3">
        <f>天津投资计算!E6</f>
        <v>5469.5812058362644</v>
      </c>
      <c r="F3">
        <f>天津投资计算!F6</f>
        <v>5312.3972300869718</v>
      </c>
      <c r="G3">
        <f>天津投资计算!G6</f>
        <v>5135.8568202206407</v>
      </c>
      <c r="H3">
        <f>天津投资计算!H6</f>
        <v>4938.2950393220699</v>
      </c>
      <c r="I3">
        <f>天津投资计算!I6</f>
        <v>4717.9087891416857</v>
      </c>
      <c r="J3">
        <f>天津投资计算!J6</f>
        <v>4472.7453958175129</v>
      </c>
      <c r="K3">
        <f>天津投资计算!K6</f>
        <v>4200.6902531288652</v>
      </c>
      <c r="L3">
        <f>天津投资计算!L6</f>
        <v>3899.4534454683403</v>
      </c>
      <c r="M3">
        <f>天津投资计算!M6</f>
        <v>3566.5552662956848</v>
      </c>
      <c r="N3">
        <f>天津投资计算!N6</f>
        <v>3199.3105408758001</v>
      </c>
    </row>
    <row r="4" spans="1:14" x14ac:dyDescent="0.15">
      <c r="A4" t="s">
        <v>78</v>
      </c>
      <c r="B4">
        <f>山东投资计算!B6</f>
        <v>-20.010000000000002</v>
      </c>
      <c r="C4">
        <f>山东投资计算!C6</f>
        <v>0</v>
      </c>
      <c r="D4">
        <f>山东投资计算!D6</f>
        <v>7845.5901840421584</v>
      </c>
      <c r="E4">
        <f>山东投资计算!E6</f>
        <v>7845.5901840421584</v>
      </c>
      <c r="F4">
        <f>山东投资计算!F6</f>
        <v>7845.5901840421584</v>
      </c>
      <c r="G4">
        <f>山东投资计算!G6</f>
        <v>7845.5901840421584</v>
      </c>
      <c r="H4">
        <f>山东投资计算!H6</f>
        <v>7321.9891296902706</v>
      </c>
      <c r="I4">
        <f>山东投资计算!I6</f>
        <v>6469.3282549580208</v>
      </c>
      <c r="J4">
        <f>山东投资计算!J6</f>
        <v>5608.8853790624898</v>
      </c>
      <c r="K4">
        <f>山东投资计算!K6</f>
        <v>4740.36693557535</v>
      </c>
      <c r="L4">
        <f>山东投资计算!L6</f>
        <v>3863.4741850347209</v>
      </c>
      <c r="M4">
        <f>山东投资计算!M6</f>
        <v>2977.9030859291602</v>
      </c>
      <c r="N4">
        <f>山东投资计算!N6</f>
        <v>2083.3441629782228</v>
      </c>
    </row>
    <row r="5" spans="1:14" x14ac:dyDescent="0.15">
      <c r="A5" t="s">
        <v>79</v>
      </c>
      <c r="B5">
        <f>江苏投资计算!B6</f>
        <v>-240.12</v>
      </c>
      <c r="C5">
        <f>江苏投资计算!C6</f>
        <v>0</v>
      </c>
      <c r="D5">
        <f>江苏投资计算!D6</f>
        <v>29420.584710385185</v>
      </c>
      <c r="E5">
        <f>江苏投资计算!E6</f>
        <v>30116.262846306749</v>
      </c>
      <c r="F5">
        <f>江苏投资计算!F6</f>
        <v>30828.288112216287</v>
      </c>
      <c r="G5">
        <f>江苏投资计算!G6</f>
        <v>31557.042914983816</v>
      </c>
      <c r="H5">
        <f>江苏投资计算!H6</f>
        <v>32302.91857327953</v>
      </c>
      <c r="I5">
        <f>江苏投资计算!I6</f>
        <v>33066.315524586425</v>
      </c>
      <c r="J5">
        <f>江苏投资计算!J6</f>
        <v>33847.643537015058</v>
      </c>
      <c r="K5">
        <f>江苏投资计算!K6</f>
        <v>34647.321926022749</v>
      </c>
      <c r="L5">
        <f>江苏投资计算!L6</f>
        <v>35465.779776156203</v>
      </c>
      <c r="M5">
        <f>江苏投资计算!M6</f>
        <v>36303.456167917939</v>
      </c>
      <c r="N5">
        <f>江苏投资计算!N6</f>
        <v>37160.800409908421</v>
      </c>
    </row>
    <row r="6" spans="1:14" x14ac:dyDescent="0.15">
      <c r="A6" t="s">
        <v>80</v>
      </c>
      <c r="B6">
        <f>上海投资计算!B6</f>
        <v>-80.040000000000006</v>
      </c>
      <c r="C6">
        <f>上海投资计算!C6</f>
        <v>0</v>
      </c>
      <c r="D6">
        <f>上海投资计算!D6</f>
        <v>15788.710969115013</v>
      </c>
      <c r="E6">
        <f>上海投资计算!E6</f>
        <v>16101.027146084894</v>
      </c>
      <c r="F6">
        <f>上海投资计算!F6</f>
        <v>16418.715188170718</v>
      </c>
      <c r="G6">
        <f>上海投资计算!G6</f>
        <v>16741.871541985547</v>
      </c>
      <c r="H6">
        <f>上海投资计算!H6</f>
        <v>17070.594362256259</v>
      </c>
      <c r="I6">
        <f>上海投资计算!I6</f>
        <v>17404.983542205598</v>
      </c>
      <c r="J6">
        <f>上海投资计算!J6</f>
        <v>17745.140744474298</v>
      </c>
      <c r="K6">
        <f>上海投资计算!K6</f>
        <v>18091.169432589966</v>
      </c>
      <c r="L6">
        <f>上海投资计算!L6</f>
        <v>18443.174903000618</v>
      </c>
      <c r="M6">
        <f>上海投资计算!M6</f>
        <v>18801.264317669229</v>
      </c>
      <c r="N6">
        <f>上海投资计算!N6</f>
        <v>19165.546737256092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7" sqref="B7:D7"/>
    </sheetView>
  </sheetViews>
  <sheetFormatPr defaultRowHeight="13.5" x14ac:dyDescent="0.15"/>
  <sheetData>
    <row r="1" spans="1:11" ht="14.25" thickBot="1" x14ac:dyDescent="0.2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.75" thickBot="1" x14ac:dyDescent="0.2">
      <c r="A2" s="2" t="s">
        <v>31</v>
      </c>
      <c r="B2" s="3">
        <v>2010</v>
      </c>
      <c r="C2" s="3">
        <v>2009</v>
      </c>
      <c r="D2" s="3">
        <v>2008</v>
      </c>
      <c r="E2" s="3">
        <v>2005</v>
      </c>
      <c r="F2" s="3">
        <v>2000</v>
      </c>
      <c r="G2" s="3">
        <v>1995</v>
      </c>
      <c r="H2" s="3">
        <v>1990</v>
      </c>
      <c r="I2" s="3">
        <v>1985</v>
      </c>
      <c r="J2" s="3">
        <v>1980</v>
      </c>
      <c r="K2" s="3">
        <v>1978</v>
      </c>
    </row>
    <row r="3" spans="1:11" ht="15" thickBot="1" x14ac:dyDescent="0.2">
      <c r="A3" s="4" t="s">
        <v>32</v>
      </c>
      <c r="B3" s="5">
        <v>401513</v>
      </c>
      <c r="C3" s="5">
        <v>340903</v>
      </c>
      <c r="D3" s="5">
        <v>314045</v>
      </c>
      <c r="E3" s="5">
        <v>184937</v>
      </c>
      <c r="F3" s="5">
        <v>99215</v>
      </c>
      <c r="G3" s="5">
        <v>60794</v>
      </c>
      <c r="H3" s="5">
        <v>18668</v>
      </c>
      <c r="I3" s="6">
        <v>9016.0400000000009</v>
      </c>
      <c r="J3" s="6">
        <v>4545.62</v>
      </c>
      <c r="K3" s="6">
        <v>3645.22</v>
      </c>
    </row>
    <row r="4" spans="1:11" ht="15" thickBot="1" x14ac:dyDescent="0.2">
      <c r="A4" s="7" t="s">
        <v>33</v>
      </c>
      <c r="B4" s="8">
        <v>46013.06</v>
      </c>
      <c r="C4" s="8">
        <v>39482.559999999998</v>
      </c>
      <c r="D4" s="8">
        <v>36796.71</v>
      </c>
      <c r="E4" s="8">
        <v>22557.37</v>
      </c>
      <c r="F4" s="8">
        <v>10741.25</v>
      </c>
      <c r="G4" s="8">
        <v>5933.05</v>
      </c>
      <c r="H4" s="8">
        <v>1559.03</v>
      </c>
      <c r="I4" s="9">
        <v>577.38</v>
      </c>
      <c r="J4" s="9">
        <v>249.65</v>
      </c>
      <c r="K4" s="9">
        <v>185.85</v>
      </c>
    </row>
    <row r="5" spans="1:11" ht="15" thickBot="1" x14ac:dyDescent="0.2">
      <c r="A5" s="7" t="s">
        <v>34</v>
      </c>
      <c r="B5" s="8">
        <v>41425.480000000003</v>
      </c>
      <c r="C5" s="8">
        <v>34457.300000000003</v>
      </c>
      <c r="D5" s="8">
        <v>30981.98</v>
      </c>
      <c r="E5" s="8">
        <v>18598.689999999999</v>
      </c>
      <c r="F5" s="8">
        <v>8553.69</v>
      </c>
      <c r="G5" s="8">
        <v>5155.25</v>
      </c>
      <c r="H5" s="8">
        <v>1416.5</v>
      </c>
      <c r="I5" s="9">
        <v>651.82000000000005</v>
      </c>
      <c r="J5" s="9">
        <v>319.8</v>
      </c>
      <c r="K5" s="9">
        <v>249.24</v>
      </c>
    </row>
    <row r="6" spans="1:11" ht="15" thickBot="1" x14ac:dyDescent="0.2">
      <c r="A6" s="7" t="s">
        <v>35</v>
      </c>
      <c r="B6" s="8">
        <v>39169.919999999998</v>
      </c>
      <c r="C6" s="8">
        <v>33896.65</v>
      </c>
      <c r="D6" s="8">
        <v>30933.279999999999</v>
      </c>
      <c r="E6" s="8">
        <v>18366.87</v>
      </c>
      <c r="F6" s="8">
        <v>8337.4699999999993</v>
      </c>
      <c r="G6" s="8">
        <v>4953.3500000000004</v>
      </c>
      <c r="H6" s="8">
        <v>1511.19</v>
      </c>
      <c r="I6" s="9">
        <v>680.46</v>
      </c>
      <c r="J6" s="9">
        <v>292.13</v>
      </c>
      <c r="K6" s="9">
        <v>225.45</v>
      </c>
    </row>
    <row r="7" spans="1:11" ht="15" thickBot="1" x14ac:dyDescent="0.2">
      <c r="A7" s="7" t="s">
        <v>36</v>
      </c>
      <c r="B7" s="8">
        <v>27722.31</v>
      </c>
      <c r="C7" s="8">
        <v>22990.35</v>
      </c>
      <c r="D7" s="8">
        <v>21462.69</v>
      </c>
      <c r="E7" s="8">
        <v>13417.68</v>
      </c>
      <c r="F7" s="8">
        <v>6141.03</v>
      </c>
      <c r="G7" s="8">
        <v>3557.55</v>
      </c>
      <c r="H7" s="9">
        <v>904.69</v>
      </c>
      <c r="I7" s="9">
        <v>429.16</v>
      </c>
      <c r="J7" s="9">
        <v>179.92</v>
      </c>
      <c r="K7" s="9">
        <v>123.72</v>
      </c>
    </row>
    <row r="8" spans="1:11" ht="15" thickBot="1" x14ac:dyDescent="0.2">
      <c r="A8" s="7" t="s">
        <v>37</v>
      </c>
      <c r="B8" s="8">
        <v>23092.36</v>
      </c>
      <c r="C8" s="8">
        <v>19480.46</v>
      </c>
      <c r="D8" s="8">
        <v>18018.53</v>
      </c>
      <c r="E8" s="8">
        <v>10587.42</v>
      </c>
      <c r="F8" s="8">
        <v>5052.99</v>
      </c>
      <c r="G8" s="8">
        <v>2988.37</v>
      </c>
      <c r="H8" s="9">
        <v>934.65</v>
      </c>
      <c r="I8" s="9">
        <v>451.74</v>
      </c>
      <c r="J8" s="9">
        <v>229.16</v>
      </c>
      <c r="K8" s="9">
        <v>162.91999999999999</v>
      </c>
    </row>
    <row r="9" spans="1:11" ht="15" thickBot="1" x14ac:dyDescent="0.2">
      <c r="A9" s="7" t="s">
        <v>38</v>
      </c>
      <c r="B9" s="8">
        <v>20394.259999999998</v>
      </c>
      <c r="C9" s="8">
        <v>17235.48</v>
      </c>
      <c r="D9" s="8">
        <v>16011.97</v>
      </c>
      <c r="E9" s="8">
        <v>10012.11</v>
      </c>
      <c r="F9" s="8">
        <v>5043.96</v>
      </c>
      <c r="G9" s="8">
        <v>2849.52</v>
      </c>
      <c r="H9" s="9">
        <v>896.33</v>
      </c>
      <c r="I9" s="9">
        <v>396.75</v>
      </c>
      <c r="J9" s="9">
        <v>219.24</v>
      </c>
      <c r="K9" s="9">
        <v>183.06</v>
      </c>
    </row>
    <row r="10" spans="1:11" ht="15" thickBot="1" x14ac:dyDescent="0.2">
      <c r="A10" s="7" t="s">
        <v>39</v>
      </c>
      <c r="B10" s="8">
        <v>18457.27</v>
      </c>
      <c r="C10" s="8">
        <v>15212.5</v>
      </c>
      <c r="D10" s="8">
        <v>13668.6</v>
      </c>
      <c r="E10" s="8">
        <v>8047.3</v>
      </c>
      <c r="F10" s="8">
        <v>4669.1000000000004</v>
      </c>
      <c r="G10" s="8">
        <v>2793.4</v>
      </c>
      <c r="H10" s="8">
        <v>1062.7</v>
      </c>
      <c r="I10" s="9">
        <v>518.6</v>
      </c>
      <c r="J10" s="9">
        <v>281</v>
      </c>
      <c r="K10" s="9">
        <v>229.2</v>
      </c>
    </row>
    <row r="11" spans="1:11" ht="15" thickBot="1" x14ac:dyDescent="0.2">
      <c r="A11" s="7" t="s">
        <v>40</v>
      </c>
      <c r="B11" s="8">
        <v>17185.48</v>
      </c>
      <c r="C11" s="8">
        <v>14151.28</v>
      </c>
      <c r="D11" s="8">
        <v>12601.23</v>
      </c>
      <c r="E11" s="8">
        <v>7385.1</v>
      </c>
      <c r="F11" s="8">
        <v>3928.2</v>
      </c>
      <c r="G11" s="8">
        <v>2443.21</v>
      </c>
      <c r="H11" s="9">
        <v>890.95</v>
      </c>
      <c r="I11" s="9">
        <v>421.15</v>
      </c>
      <c r="J11" s="9">
        <v>229.31</v>
      </c>
      <c r="K11" s="9">
        <v>184.61</v>
      </c>
    </row>
    <row r="12" spans="1:11" ht="15" thickBot="1" x14ac:dyDescent="0.2">
      <c r="A12" s="7" t="s">
        <v>41</v>
      </c>
      <c r="B12" s="8">
        <v>17165.98</v>
      </c>
      <c r="C12" s="8">
        <v>15046.45</v>
      </c>
      <c r="D12" s="8">
        <v>14069.87</v>
      </c>
      <c r="E12" s="8">
        <v>9247.66</v>
      </c>
      <c r="F12" s="8">
        <v>4771.17</v>
      </c>
      <c r="G12" s="8">
        <v>2499.4299999999998</v>
      </c>
      <c r="H12" s="9">
        <v>781.66</v>
      </c>
      <c r="I12" s="9">
        <v>466.75</v>
      </c>
      <c r="J12" s="9">
        <v>311.89</v>
      </c>
      <c r="K12" s="9">
        <v>272.81</v>
      </c>
    </row>
    <row r="13" spans="1:11" ht="15" thickBot="1" x14ac:dyDescent="0.2">
      <c r="A13" s="7" t="s">
        <v>42</v>
      </c>
      <c r="B13" s="8">
        <v>16037.96</v>
      </c>
      <c r="C13" s="8">
        <v>13059.69</v>
      </c>
      <c r="D13" s="8">
        <v>11555</v>
      </c>
      <c r="E13" s="8">
        <v>6596.1</v>
      </c>
      <c r="F13" s="8">
        <v>3551.49</v>
      </c>
      <c r="G13" s="8">
        <v>2132.13</v>
      </c>
      <c r="H13" s="9">
        <v>744.44</v>
      </c>
      <c r="I13" s="9">
        <v>349.95</v>
      </c>
      <c r="J13" s="9">
        <v>191.72</v>
      </c>
      <c r="K13" s="9">
        <v>146.99</v>
      </c>
    </row>
    <row r="14" spans="1:11" ht="15" thickBot="1" x14ac:dyDescent="0.2">
      <c r="A14" s="7" t="s">
        <v>43</v>
      </c>
      <c r="B14" s="8">
        <v>15967.61</v>
      </c>
      <c r="C14" s="8">
        <v>12961.1</v>
      </c>
      <c r="D14" s="8">
        <v>11328.92</v>
      </c>
      <c r="E14" s="8">
        <v>6590.19</v>
      </c>
      <c r="F14" s="8">
        <v>3545.39</v>
      </c>
      <c r="G14" s="8">
        <v>2109.38</v>
      </c>
      <c r="H14" s="9">
        <v>824.38</v>
      </c>
      <c r="I14" s="9">
        <v>396.26</v>
      </c>
      <c r="J14" s="9">
        <v>199.38</v>
      </c>
      <c r="K14" s="9">
        <v>151</v>
      </c>
    </row>
    <row r="15" spans="1:11" ht="15" thickBot="1" x14ac:dyDescent="0.2">
      <c r="A15" s="7" t="s">
        <v>44</v>
      </c>
      <c r="B15" s="8">
        <v>14737.12</v>
      </c>
      <c r="C15" s="8">
        <v>12236.53</v>
      </c>
      <c r="D15" s="8">
        <v>10823.01</v>
      </c>
      <c r="E15" s="8">
        <v>6554.69</v>
      </c>
      <c r="F15" s="8">
        <v>3764.54</v>
      </c>
      <c r="G15" s="8">
        <v>2094.9</v>
      </c>
      <c r="H15" s="9">
        <v>522.28</v>
      </c>
      <c r="I15" s="9">
        <v>200.48</v>
      </c>
      <c r="J15" s="9">
        <v>87.06</v>
      </c>
      <c r="K15" s="9">
        <v>66.37</v>
      </c>
    </row>
    <row r="16" spans="1:11" ht="15" thickBot="1" x14ac:dyDescent="0.2">
      <c r="A16" s="7" t="s">
        <v>16</v>
      </c>
      <c r="B16" s="8">
        <v>14113.58</v>
      </c>
      <c r="C16" s="8">
        <v>12153</v>
      </c>
      <c r="D16" s="8">
        <v>11115</v>
      </c>
      <c r="E16" s="8">
        <v>6969.5</v>
      </c>
      <c r="F16" s="8">
        <v>3161.7</v>
      </c>
      <c r="G16" s="8">
        <v>1507.7</v>
      </c>
      <c r="H16" s="9">
        <v>500.8</v>
      </c>
      <c r="I16" s="9">
        <v>257.10000000000002</v>
      </c>
      <c r="J16" s="9">
        <v>139.1</v>
      </c>
      <c r="K16" s="9">
        <v>108.8</v>
      </c>
    </row>
    <row r="17" spans="1:11" ht="15" thickBot="1" x14ac:dyDescent="0.2">
      <c r="A17" s="7" t="s">
        <v>45</v>
      </c>
      <c r="B17" s="8">
        <v>12359.33</v>
      </c>
      <c r="C17" s="8">
        <v>10062.82</v>
      </c>
      <c r="D17" s="8">
        <v>8851.66</v>
      </c>
      <c r="E17" s="8">
        <v>5350.17</v>
      </c>
      <c r="F17" s="8">
        <v>2902.09</v>
      </c>
      <c r="G17" s="8">
        <v>1810.66</v>
      </c>
      <c r="H17" s="9">
        <v>658</v>
      </c>
      <c r="I17" s="9">
        <v>331.24</v>
      </c>
      <c r="J17" s="9">
        <v>140.88</v>
      </c>
      <c r="K17" s="9">
        <v>113.96</v>
      </c>
    </row>
    <row r="18" spans="1:11" ht="15" thickBot="1" x14ac:dyDescent="0.2">
      <c r="A18" s="7" t="s">
        <v>46</v>
      </c>
      <c r="B18" s="8">
        <v>11672</v>
      </c>
      <c r="C18" s="8">
        <v>9740.25</v>
      </c>
      <c r="D18" s="8">
        <v>8496.2000000000007</v>
      </c>
      <c r="E18" s="8">
        <v>3905.03</v>
      </c>
      <c r="F18" s="8">
        <v>1539.12</v>
      </c>
      <c r="G18" s="9">
        <v>857.06</v>
      </c>
      <c r="H18" s="9">
        <v>319.31</v>
      </c>
      <c r="I18" s="9">
        <v>163.83000000000001</v>
      </c>
      <c r="J18" s="9">
        <v>68.400000000000006</v>
      </c>
      <c r="K18" s="9">
        <v>58.04</v>
      </c>
    </row>
    <row r="19" spans="1:11" ht="15" thickBot="1" x14ac:dyDescent="0.2">
      <c r="A19" s="7" t="s">
        <v>47</v>
      </c>
      <c r="B19" s="8">
        <v>10368.6</v>
      </c>
      <c r="C19" s="8">
        <v>8587</v>
      </c>
      <c r="D19" s="8">
        <v>8314.4</v>
      </c>
      <c r="E19" s="8">
        <v>5513.7</v>
      </c>
      <c r="F19" s="8">
        <v>3151.4</v>
      </c>
      <c r="G19" s="8">
        <v>1991.4</v>
      </c>
      <c r="H19" s="9">
        <v>715.2</v>
      </c>
      <c r="I19" s="9">
        <v>355</v>
      </c>
      <c r="J19" s="9">
        <v>221</v>
      </c>
      <c r="K19" s="9">
        <v>174.8</v>
      </c>
    </row>
    <row r="20" spans="1:11" ht="15" thickBot="1" x14ac:dyDescent="0.2">
      <c r="A20" s="7" t="s">
        <v>48</v>
      </c>
      <c r="B20" s="8">
        <v>10123.48</v>
      </c>
      <c r="C20" s="8">
        <v>8169.8</v>
      </c>
      <c r="D20" s="8">
        <v>7314.58</v>
      </c>
      <c r="E20" s="8">
        <v>3933.72</v>
      </c>
      <c r="F20" s="8">
        <v>1804</v>
      </c>
      <c r="G20" s="8">
        <v>1036.8499999999999</v>
      </c>
      <c r="H20" s="9">
        <v>404.3</v>
      </c>
      <c r="I20" s="9">
        <v>180.87</v>
      </c>
      <c r="J20" s="9">
        <v>94.91</v>
      </c>
      <c r="K20" s="9">
        <v>81.069999999999993</v>
      </c>
    </row>
    <row r="21" spans="1:11" ht="15" thickBot="1" x14ac:dyDescent="0.2">
      <c r="A21" s="7" t="s">
        <v>49</v>
      </c>
      <c r="B21" s="8">
        <v>9569.85</v>
      </c>
      <c r="C21" s="8">
        <v>7759.16</v>
      </c>
      <c r="D21" s="8">
        <v>7021</v>
      </c>
      <c r="E21" s="8">
        <v>3984.1</v>
      </c>
      <c r="F21" s="8">
        <v>2080.04</v>
      </c>
      <c r="G21" s="8">
        <v>1497.56</v>
      </c>
      <c r="H21" s="9">
        <v>449.06</v>
      </c>
      <c r="I21" s="9">
        <v>180.97</v>
      </c>
      <c r="J21" s="9">
        <v>97.33</v>
      </c>
      <c r="K21" s="9">
        <v>75.849999999999994</v>
      </c>
    </row>
    <row r="22" spans="1:11" ht="15" thickBot="1" x14ac:dyDescent="0.2">
      <c r="A22" s="7" t="s">
        <v>50</v>
      </c>
      <c r="B22" s="8">
        <v>9451.26</v>
      </c>
      <c r="C22" s="8">
        <v>7655.18</v>
      </c>
      <c r="D22" s="8">
        <v>6971.05</v>
      </c>
      <c r="E22" s="8">
        <v>4056.76</v>
      </c>
      <c r="F22" s="8">
        <v>2003.07</v>
      </c>
      <c r="G22" s="8">
        <v>1169.73</v>
      </c>
      <c r="H22" s="9">
        <v>428.62</v>
      </c>
      <c r="I22" s="9">
        <v>207.89</v>
      </c>
      <c r="J22" s="9">
        <v>111.15</v>
      </c>
      <c r="K22" s="9">
        <v>87</v>
      </c>
    </row>
    <row r="23" spans="1:11" ht="15" thickBot="1" x14ac:dyDescent="0.2">
      <c r="A23" s="7" t="s">
        <v>51</v>
      </c>
      <c r="B23" s="8">
        <v>9224.4599999999991</v>
      </c>
      <c r="C23" s="8">
        <v>7521.85</v>
      </c>
      <c r="D23" s="8">
        <v>6719.01</v>
      </c>
      <c r="E23" s="8">
        <v>3905.64</v>
      </c>
      <c r="F23" s="8">
        <v>1701.88</v>
      </c>
      <c r="G23" s="9">
        <v>931.97</v>
      </c>
      <c r="H23" s="9">
        <v>310.95</v>
      </c>
      <c r="I23" s="9">
        <v>175.78</v>
      </c>
      <c r="J23" s="9">
        <v>103.53</v>
      </c>
      <c r="K23" s="9">
        <v>82.65</v>
      </c>
    </row>
    <row r="24" spans="1:11" ht="15" thickBot="1" x14ac:dyDescent="0.2">
      <c r="A24" s="7" t="s">
        <v>52</v>
      </c>
      <c r="B24" s="8">
        <v>9200.86</v>
      </c>
      <c r="C24" s="8">
        <v>7358.31</v>
      </c>
      <c r="D24" s="8">
        <v>7315.4</v>
      </c>
      <c r="E24" s="8">
        <v>4230.53</v>
      </c>
      <c r="F24" s="8">
        <v>1845.72</v>
      </c>
      <c r="G24" s="8">
        <v>1076.03</v>
      </c>
      <c r="H24" s="9">
        <v>429.27</v>
      </c>
      <c r="I24" s="9">
        <v>218.99</v>
      </c>
      <c r="J24" s="9">
        <v>108.76</v>
      </c>
      <c r="K24" s="9">
        <v>87.99</v>
      </c>
    </row>
    <row r="25" spans="1:11" ht="15" thickBot="1" x14ac:dyDescent="0.2">
      <c r="A25" s="7" t="s">
        <v>53</v>
      </c>
      <c r="B25" s="8">
        <v>8667.58</v>
      </c>
      <c r="C25" s="8">
        <v>7278.75</v>
      </c>
      <c r="D25" s="8">
        <v>6426.1</v>
      </c>
      <c r="E25" s="8">
        <v>3620.27</v>
      </c>
      <c r="F25" s="8">
        <v>1951.51</v>
      </c>
      <c r="G25" s="8">
        <v>1137.23</v>
      </c>
      <c r="H25" s="9">
        <v>425.28</v>
      </c>
      <c r="I25" s="9">
        <v>200.44</v>
      </c>
      <c r="J25" s="9">
        <v>98.59</v>
      </c>
      <c r="K25" s="9">
        <v>81.98</v>
      </c>
    </row>
    <row r="26" spans="1:11" ht="15" thickBot="1" x14ac:dyDescent="0.2">
      <c r="A26" s="7" t="s">
        <v>54</v>
      </c>
      <c r="B26" s="8">
        <v>7925.58</v>
      </c>
      <c r="C26" s="8">
        <v>6530.01</v>
      </c>
      <c r="D26" s="8">
        <v>5793.66</v>
      </c>
      <c r="E26" s="8">
        <v>3467.72</v>
      </c>
      <c r="F26" s="8">
        <v>1791</v>
      </c>
      <c r="G26" s="8">
        <v>1123.06</v>
      </c>
      <c r="H26" s="9">
        <v>327.75</v>
      </c>
      <c r="I26" s="9">
        <v>164.32</v>
      </c>
      <c r="J26" s="9">
        <v>90.68</v>
      </c>
      <c r="K26" s="9">
        <v>71.7</v>
      </c>
    </row>
    <row r="27" spans="1:11" ht="15" thickBot="1" x14ac:dyDescent="0.2">
      <c r="A27" s="7" t="s">
        <v>55</v>
      </c>
      <c r="B27" s="8">
        <v>7224.18</v>
      </c>
      <c r="C27" s="8">
        <v>6169.75</v>
      </c>
      <c r="D27" s="8">
        <v>5692.12</v>
      </c>
      <c r="E27" s="8">
        <v>3462.73</v>
      </c>
      <c r="F27" s="8">
        <v>2011.19</v>
      </c>
      <c r="G27" s="8">
        <v>1222.1500000000001</v>
      </c>
      <c r="H27" s="9">
        <v>451.67</v>
      </c>
      <c r="I27" s="9">
        <v>164.96</v>
      </c>
      <c r="J27" s="9">
        <v>84.27</v>
      </c>
      <c r="K27" s="9">
        <v>69.05</v>
      </c>
    </row>
    <row r="28" spans="1:11" ht="15" thickBot="1" x14ac:dyDescent="0.2">
      <c r="A28" s="7" t="s">
        <v>56</v>
      </c>
      <c r="B28" s="8">
        <v>5437.47</v>
      </c>
      <c r="C28" s="8">
        <v>4277.05</v>
      </c>
      <c r="D28" s="8">
        <v>4183.21</v>
      </c>
      <c r="E28" s="8">
        <v>2604.14</v>
      </c>
      <c r="F28" s="8">
        <v>1363.56</v>
      </c>
      <c r="G28" s="9">
        <v>814.85</v>
      </c>
      <c r="H28" s="9">
        <v>261.44</v>
      </c>
      <c r="I28" s="9">
        <v>112.24</v>
      </c>
      <c r="J28" s="9">
        <v>53.24</v>
      </c>
      <c r="K28" s="9">
        <v>39.07</v>
      </c>
    </row>
    <row r="29" spans="1:11" ht="15" thickBot="1" x14ac:dyDescent="0.2">
      <c r="A29" s="7" t="s">
        <v>57</v>
      </c>
      <c r="B29" s="8">
        <v>4602.16</v>
      </c>
      <c r="C29" s="8">
        <v>3912.68</v>
      </c>
      <c r="D29" s="8">
        <v>3561.56</v>
      </c>
      <c r="E29" s="8">
        <v>2005.42</v>
      </c>
      <c r="F29" s="8">
        <v>1029.92</v>
      </c>
      <c r="G29" s="9">
        <v>636.21</v>
      </c>
      <c r="H29" s="9">
        <v>260.14</v>
      </c>
      <c r="I29" s="9">
        <v>123.92</v>
      </c>
      <c r="J29" s="9">
        <v>60.26</v>
      </c>
      <c r="K29" s="9">
        <v>46.62</v>
      </c>
    </row>
    <row r="30" spans="1:11" ht="15" thickBot="1" x14ac:dyDescent="0.2">
      <c r="A30" s="7" t="s">
        <v>58</v>
      </c>
      <c r="B30" s="8">
        <v>4120.75</v>
      </c>
      <c r="C30" s="8">
        <v>3387.56</v>
      </c>
      <c r="D30" s="8">
        <v>3166.82</v>
      </c>
      <c r="E30" s="8">
        <v>1933.98</v>
      </c>
      <c r="F30" s="8">
        <v>1052.8800000000001</v>
      </c>
      <c r="G30" s="9">
        <v>557.76</v>
      </c>
      <c r="H30" s="9">
        <v>242.8</v>
      </c>
      <c r="I30" s="9">
        <v>123.39</v>
      </c>
      <c r="J30" s="9">
        <v>73.900000000000006</v>
      </c>
      <c r="K30" s="9">
        <v>64.73</v>
      </c>
    </row>
    <row r="31" spans="1:11" ht="15" thickBot="1" x14ac:dyDescent="0.2">
      <c r="A31" s="7" t="s">
        <v>59</v>
      </c>
      <c r="B31" s="8">
        <v>2064.5</v>
      </c>
      <c r="C31" s="8">
        <v>1654.21</v>
      </c>
      <c r="D31" s="8">
        <v>1503.06</v>
      </c>
      <c r="E31" s="9">
        <v>918.75</v>
      </c>
      <c r="F31" s="9">
        <v>526.82000000000005</v>
      </c>
      <c r="G31" s="9">
        <v>363.25</v>
      </c>
      <c r="H31" s="9">
        <v>102.42</v>
      </c>
      <c r="I31" s="9">
        <v>43.26</v>
      </c>
      <c r="J31" s="9"/>
      <c r="K31" s="9"/>
    </row>
    <row r="32" spans="1:11" ht="15" thickBot="1" x14ac:dyDescent="0.2">
      <c r="A32" s="7" t="s">
        <v>60</v>
      </c>
      <c r="B32" s="8">
        <v>1689.65</v>
      </c>
      <c r="C32" s="8">
        <v>1353.31</v>
      </c>
      <c r="D32" s="8">
        <v>1203.92</v>
      </c>
      <c r="E32" s="9">
        <v>612.61</v>
      </c>
      <c r="F32" s="9">
        <v>295.02</v>
      </c>
      <c r="G32" s="9">
        <v>175.19</v>
      </c>
      <c r="H32" s="9">
        <v>64.84</v>
      </c>
      <c r="I32" s="9">
        <v>30.27</v>
      </c>
      <c r="J32" s="9">
        <v>15.96</v>
      </c>
      <c r="K32" s="9">
        <v>13</v>
      </c>
    </row>
    <row r="33" spans="1:11" ht="15" thickBot="1" x14ac:dyDescent="0.2">
      <c r="A33" s="7" t="s">
        <v>61</v>
      </c>
      <c r="B33" s="8">
        <v>1350.43</v>
      </c>
      <c r="C33" s="8">
        <v>1081.27</v>
      </c>
      <c r="D33" s="8">
        <v>1018.62</v>
      </c>
      <c r="E33" s="9">
        <v>543.32000000000005</v>
      </c>
      <c r="F33" s="9">
        <v>263.68</v>
      </c>
      <c r="G33" s="9">
        <v>167.8</v>
      </c>
      <c r="H33" s="9">
        <v>69.94</v>
      </c>
      <c r="I33" s="9">
        <v>33.01</v>
      </c>
      <c r="J33" s="9">
        <v>17.79</v>
      </c>
      <c r="K33" s="9">
        <v>15.54</v>
      </c>
    </row>
    <row r="34" spans="1:11" ht="15" thickBot="1" x14ac:dyDescent="0.2">
      <c r="A34" s="7" t="s">
        <v>62</v>
      </c>
      <c r="B34" s="9">
        <v>507.46</v>
      </c>
      <c r="C34" s="9">
        <v>441.36</v>
      </c>
      <c r="D34" s="9">
        <v>394.85</v>
      </c>
      <c r="E34" s="9">
        <v>248.8</v>
      </c>
      <c r="F34" s="9">
        <v>117.8</v>
      </c>
      <c r="G34" s="9">
        <v>56.11</v>
      </c>
      <c r="H34" s="9">
        <v>27.7</v>
      </c>
      <c r="I34" s="9">
        <v>17.760000000000002</v>
      </c>
      <c r="J34" s="9">
        <v>8.67</v>
      </c>
      <c r="K34" s="9">
        <v>6.65</v>
      </c>
    </row>
  </sheetData>
  <mergeCells count="1">
    <mergeCell ref="A1:K1"/>
  </mergeCells>
  <phoneticPr fontId="1" type="noConversion"/>
  <hyperlinks>
    <hyperlink ref="A4" r:id="rId1" tooltip="广东省" display="http://zh.wikipedia.org/wiki/%E5%B9%BF%E4%B8%9C%E7%9C%81"/>
    <hyperlink ref="A5" r:id="rId2" tooltip="江苏省" display="http://zh.wikipedia.org/wiki/%E6%B1%9F%E8%8B%8F%E7%9C%81"/>
    <hyperlink ref="A6" r:id="rId3" tooltip="山东省" display="http://zh.wikipedia.org/wiki/%E5%B1%B1%E4%B8%9C%E7%9C%81"/>
    <hyperlink ref="A7" r:id="rId4" tooltip="浙江省" display="http://zh.wikipedia.org/wiki/%E6%B5%99%E6%B1%9F%E7%9C%81"/>
    <hyperlink ref="A8" r:id="rId5" tooltip="河南省" display="http://zh.wikipedia.org/wiki/%E6%B2%B3%E5%8D%97%E7%9C%81"/>
    <hyperlink ref="A9" r:id="rId6" tooltip="河北省" display="http://zh.wikipedia.org/wiki/%E6%B2%B3%E5%8C%97%E7%9C%81"/>
    <hyperlink ref="A10" r:id="rId7" tooltip="辽宁省" display="http://zh.wikipedia.org/wiki/%E8%BE%BD%E5%AE%81%E7%9C%81"/>
    <hyperlink ref="A11" r:id="rId8" tooltip="四川省" display="http://zh.wikipedia.org/wiki/%E5%9B%9B%E5%B7%9D%E7%9C%81"/>
    <hyperlink ref="A12" r:id="rId9" tooltip="上海市" display="http://zh.wikipedia.org/wiki/%E4%B8%8A%E6%B5%B7%E5%B8%82"/>
    <hyperlink ref="A13" r:id="rId10" tooltip="湖南省" display="http://zh.wikipedia.org/wiki/%E6%B9%96%E5%8D%97%E7%9C%81"/>
    <hyperlink ref="A14" r:id="rId11" tooltip="湖北省" display="http://zh.wikipedia.org/wiki/%E6%B9%96%E5%8C%97%E7%9C%81"/>
    <hyperlink ref="A15" r:id="rId12" tooltip="福建省" display="http://zh.wikipedia.org/wiki/%E7%A6%8F%E5%BB%BA%E7%9C%81"/>
    <hyperlink ref="A16" r:id="rId13" tooltip="北京市" display="http://zh.wikipedia.org/wiki/%E5%8C%97%E4%BA%AC%E5%B8%82"/>
    <hyperlink ref="A17" r:id="rId14" tooltip="安徽省" display="http://zh.wikipedia.org/wiki/%E5%AE%89%E5%BE%BD%E7%9C%81"/>
    <hyperlink ref="A18" r:id="rId15" tooltip="内蒙古自治区" display="http://zh.wikipedia.org/wiki/%E5%86%85%E8%92%99%E5%8F%A4%E8%87%AA%E6%B2%BB%E5%8C%BA"/>
    <hyperlink ref="A19" r:id="rId16" tooltip="黑龙江省" display="http://zh.wikipedia.org/wiki/%E9%BB%91%E9%BE%99%E6%B1%9F%E7%9C%81"/>
    <hyperlink ref="A20" r:id="rId17" tooltip="陕西省" display="http://zh.wikipedia.org/wiki/%E9%99%95%E8%A5%BF%E7%9C%81"/>
    <hyperlink ref="A21" r:id="rId18" tooltip="广西壮族自治区" display="http://zh.wikipedia.org/wiki/%E5%B9%BF%E8%A5%BF%E5%A3%AE%E6%97%8F%E8%87%AA%E6%B2%BB%E5%8C%BA"/>
    <hyperlink ref="A22" r:id="rId19" tooltip="江西省" display="http://zh.wikipedia.org/wiki/%E6%B1%9F%E8%A5%BF%E7%9C%81"/>
    <hyperlink ref="A23" r:id="rId20" tooltip="天津市" display="http://zh.wikipedia.org/wiki/%E5%A4%A9%E6%B4%A5%E5%B8%82"/>
    <hyperlink ref="A24" r:id="rId21" tooltip="山西省" display="http://zh.wikipedia.org/wiki/%E5%B1%B1%E8%A5%BF%E7%9C%81"/>
    <hyperlink ref="A25" r:id="rId22" tooltip="吉林省" display="http://zh.wikipedia.org/wiki/%E5%90%89%E6%9E%97%E7%9C%81"/>
    <hyperlink ref="A26" r:id="rId23" tooltip="重庆市" display="http://zh.wikipedia.org/wiki/%E9%87%8D%E5%BA%86%E5%B8%82"/>
    <hyperlink ref="A27" r:id="rId24" tooltip="云南省" display="http://zh.wikipedia.org/wiki/%E4%BA%91%E5%8D%97%E7%9C%81"/>
    <hyperlink ref="A28" r:id="rId25" tooltip="新疆维吾尔自治区" display="http://zh.wikipedia.org/wiki/%E6%96%B0%E7%96%86%E7%BB%B4%E5%90%BE%E5%B0%94%E8%87%AA%E6%B2%BB%E5%8C%BA"/>
    <hyperlink ref="A29" r:id="rId26" tooltip="贵州省" display="http://zh.wikipedia.org/wiki/%E8%B4%B5%E5%B7%9E%E7%9C%81"/>
    <hyperlink ref="A30" r:id="rId27" tooltip="甘肃省" display="http://zh.wikipedia.org/wiki/%E7%94%98%E8%82%83%E7%9C%81"/>
    <hyperlink ref="A31" r:id="rId28" tooltip="海南省" display="http://zh.wikipedia.org/wiki/%E6%B5%B7%E5%8D%97%E7%9C%81"/>
    <hyperlink ref="A32" r:id="rId29" tooltip="宁夏回族自治区" display="http://zh.wikipedia.org/wiki/%E5%AE%81%E5%A4%8F%E5%9B%9E%E6%97%8F%E8%87%AA%E6%B2%BB%E5%8C%BA"/>
    <hyperlink ref="A33" r:id="rId30" tooltip="青海省" display="http://zh.wikipedia.org/wiki/%E9%9D%92%E6%B5%B7%E7%9C%81"/>
    <hyperlink ref="A34" r:id="rId31" tooltip="西藏自治区" display="http://zh.wikipedia.org/wiki/%E8%A5%BF%E8%97%8F%E8%87%AA%E6%B2%BB%E5%8C%BA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K14" sqref="K14:M14"/>
    </sheetView>
  </sheetViews>
  <sheetFormatPr defaultRowHeight="13.5" x14ac:dyDescent="0.15"/>
  <sheetData>
    <row r="1" spans="1:14" x14ac:dyDescent="0.15">
      <c r="A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65</v>
      </c>
      <c r="M1" s="1" t="s">
        <v>66</v>
      </c>
      <c r="N1" s="1" t="s">
        <v>95</v>
      </c>
    </row>
    <row r="2" spans="1:14" x14ac:dyDescent="0.15">
      <c r="A2" t="s">
        <v>96</v>
      </c>
      <c r="B2" s="10">
        <v>41.71</v>
      </c>
      <c r="C2" s="10">
        <v>40.4</v>
      </c>
      <c r="D2" s="10">
        <v>38.93</v>
      </c>
      <c r="E2" s="10">
        <v>34.619999999999997</v>
      </c>
      <c r="F2" s="10">
        <v>35</v>
      </c>
      <c r="G2" s="10">
        <f>AVERAGE(F2,H2)</f>
        <v>34.75</v>
      </c>
      <c r="H2" s="10">
        <v>34.5</v>
      </c>
      <c r="I2" s="10">
        <v>34.296858126702709</v>
      </c>
      <c r="J2" s="10">
        <v>34.805</v>
      </c>
      <c r="K2" s="10">
        <v>35.08</v>
      </c>
      <c r="L2" s="10">
        <v>35.5</v>
      </c>
      <c r="M2" s="10">
        <v>35.196469086468895</v>
      </c>
      <c r="N2" s="10">
        <v>35.196469086468895</v>
      </c>
    </row>
    <row r="3" spans="1:14" x14ac:dyDescent="0.15">
      <c r="A3" t="s">
        <v>97</v>
      </c>
      <c r="B3" s="10">
        <v>25.5</v>
      </c>
      <c r="C3" s="10">
        <v>22.64</v>
      </c>
      <c r="D3" s="10">
        <v>19.14</v>
      </c>
      <c r="E3" s="10">
        <v>19.96</v>
      </c>
      <c r="F3" s="10">
        <v>20.5</v>
      </c>
      <c r="G3" s="10">
        <f t="shared" ref="G3:G32" si="0">AVERAGE(F3,H3)</f>
        <v>21.795000000000002</v>
      </c>
      <c r="H3" s="10">
        <v>23.09</v>
      </c>
      <c r="I3" s="10">
        <v>22.96</v>
      </c>
      <c r="J3" s="10">
        <v>23.37</v>
      </c>
      <c r="K3" s="10">
        <v>22.33</v>
      </c>
      <c r="L3" s="10">
        <v>23.4</v>
      </c>
      <c r="M3" s="10">
        <v>22.485599999999998</v>
      </c>
      <c r="N3" s="10">
        <v>22.485599999999998</v>
      </c>
    </row>
    <row r="4" spans="1:14" x14ac:dyDescent="0.15">
      <c r="A4" t="s">
        <v>98</v>
      </c>
      <c r="B4" s="10">
        <v>224.88</v>
      </c>
      <c r="C4" s="10">
        <v>212.16</v>
      </c>
      <c r="D4" s="10">
        <v>211.24</v>
      </c>
      <c r="E4" s="10">
        <v>211.38</v>
      </c>
      <c r="F4" s="10">
        <v>199.8</v>
      </c>
      <c r="G4" s="10">
        <f t="shared" si="0"/>
        <v>200.79000000000002</v>
      </c>
      <c r="H4" s="10">
        <v>201.78</v>
      </c>
      <c r="I4" s="10">
        <v>204</v>
      </c>
      <c r="J4" s="10">
        <v>202.5</v>
      </c>
      <c r="K4" s="10">
        <v>195.02</v>
      </c>
      <c r="L4" s="10">
        <v>193.7</v>
      </c>
      <c r="M4" s="10">
        <v>193.6807</v>
      </c>
      <c r="N4" s="10">
        <v>193.6807</v>
      </c>
    </row>
    <row r="5" spans="1:14" x14ac:dyDescent="0.15">
      <c r="A5" t="s">
        <v>99</v>
      </c>
      <c r="B5" s="10">
        <v>56.79</v>
      </c>
      <c r="C5" s="10">
        <v>56.36</v>
      </c>
      <c r="D5" s="10">
        <v>57.58</v>
      </c>
      <c r="E5" s="10">
        <v>57.5</v>
      </c>
      <c r="F5" s="10">
        <v>56.2</v>
      </c>
      <c r="G5" s="10">
        <f t="shared" si="0"/>
        <v>55.96</v>
      </c>
      <c r="H5" s="10">
        <v>55.72</v>
      </c>
      <c r="I5" s="10">
        <v>59.285400000000003</v>
      </c>
      <c r="J5" s="10">
        <v>58.742400000000011</v>
      </c>
      <c r="K5" s="10">
        <v>56.92</v>
      </c>
      <c r="L5" s="10">
        <v>56.3</v>
      </c>
      <c r="M5" s="10">
        <v>63.776000000000003</v>
      </c>
      <c r="N5" s="10">
        <v>63.776000000000003</v>
      </c>
    </row>
    <row r="6" spans="1:14" x14ac:dyDescent="0.15">
      <c r="A6" t="s">
        <v>100</v>
      </c>
      <c r="B6" s="10">
        <v>166.58</v>
      </c>
      <c r="C6" s="10">
        <v>172.24</v>
      </c>
      <c r="D6" s="10">
        <v>175.83</v>
      </c>
      <c r="E6" s="10">
        <v>178.23</v>
      </c>
      <c r="F6" s="10">
        <v>166.9</v>
      </c>
      <c r="G6" s="10">
        <f t="shared" si="0"/>
        <v>170.82999999999998</v>
      </c>
      <c r="H6" s="10">
        <v>174.76</v>
      </c>
      <c r="I6" s="10">
        <v>178.69118</v>
      </c>
      <c r="J6" s="10">
        <v>180.03925500000003</v>
      </c>
      <c r="K6" s="10">
        <v>175.78</v>
      </c>
      <c r="L6" s="10">
        <v>181.3</v>
      </c>
      <c r="M6" s="10">
        <v>181.90437737013886</v>
      </c>
      <c r="N6" s="10">
        <v>181.90437737013886</v>
      </c>
    </row>
    <row r="7" spans="1:14" x14ac:dyDescent="0.15">
      <c r="A7" t="s">
        <v>101</v>
      </c>
      <c r="B7" s="10">
        <v>144.79</v>
      </c>
      <c r="C7" s="10">
        <v>136.36000000000001</v>
      </c>
      <c r="D7" s="10">
        <v>128.77000000000001</v>
      </c>
      <c r="E7" s="10">
        <v>127.13</v>
      </c>
      <c r="F7" s="10">
        <v>128.30000000000001</v>
      </c>
      <c r="G7" s="10">
        <f t="shared" si="0"/>
        <v>130.78</v>
      </c>
      <c r="H7" s="10">
        <v>133.26</v>
      </c>
      <c r="I7" s="10">
        <v>141.24</v>
      </c>
      <c r="J7" s="10">
        <v>142.87</v>
      </c>
      <c r="K7" s="10">
        <v>142.78</v>
      </c>
      <c r="L7" s="10">
        <v>142.80000000000001</v>
      </c>
      <c r="M7" s="10">
        <v>143.66999999999999</v>
      </c>
      <c r="N7" s="10">
        <v>143.66999999999999</v>
      </c>
    </row>
    <row r="8" spans="1:14" x14ac:dyDescent="0.15">
      <c r="A8" t="s">
        <v>102</v>
      </c>
      <c r="B8" s="10">
        <v>105.62</v>
      </c>
      <c r="C8" s="10">
        <v>113.46</v>
      </c>
      <c r="D8" s="10">
        <v>105.1</v>
      </c>
      <c r="E8" s="10">
        <v>111.69</v>
      </c>
      <c r="F8" s="10">
        <v>104</v>
      </c>
      <c r="G8" s="10">
        <f t="shared" si="0"/>
        <v>101.19499999999999</v>
      </c>
      <c r="H8" s="10">
        <v>98.39</v>
      </c>
      <c r="I8" s="10">
        <v>102.9</v>
      </c>
      <c r="J8" s="10">
        <v>100.78</v>
      </c>
      <c r="K8" s="10">
        <v>104.08</v>
      </c>
      <c r="L8" s="10">
        <v>111.1</v>
      </c>
      <c r="M8" s="10">
        <v>120.04</v>
      </c>
      <c r="N8" s="10">
        <v>120.04</v>
      </c>
    </row>
    <row r="9" spans="1:14" x14ac:dyDescent="0.15">
      <c r="A9" t="s">
        <v>47</v>
      </c>
      <c r="B9" s="10">
        <v>303.55</v>
      </c>
      <c r="C9" s="10">
        <v>296.75</v>
      </c>
      <c r="D9" s="10">
        <v>287.52999999999997</v>
      </c>
      <c r="E9" s="10">
        <v>252.28</v>
      </c>
      <c r="F9" s="10">
        <v>245.8</v>
      </c>
      <c r="G9" s="10">
        <f t="shared" si="0"/>
        <v>258.65499999999997</v>
      </c>
      <c r="H9" s="10">
        <v>271.51</v>
      </c>
      <c r="I9" s="10">
        <v>286.20999999999998</v>
      </c>
      <c r="J9" s="10">
        <v>291.37</v>
      </c>
      <c r="K9" s="10">
        <v>297.01</v>
      </c>
      <c r="L9" s="10">
        <v>316.3</v>
      </c>
      <c r="M9" s="10">
        <v>325.00330000000008</v>
      </c>
      <c r="N9" s="10">
        <v>325.00330000000008</v>
      </c>
    </row>
    <row r="10" spans="1:14" x14ac:dyDescent="0.15">
      <c r="A10" t="s">
        <v>67</v>
      </c>
      <c r="B10" s="10">
        <v>111.19</v>
      </c>
      <c r="C10" s="10">
        <v>108.38</v>
      </c>
      <c r="D10" s="10">
        <v>106.23</v>
      </c>
      <c r="E10" s="10">
        <v>104.27</v>
      </c>
      <c r="F10" s="10">
        <v>109</v>
      </c>
      <c r="G10" s="10">
        <f t="shared" si="0"/>
        <v>115.14</v>
      </c>
      <c r="H10" s="10">
        <v>121.28</v>
      </c>
      <c r="I10" s="10">
        <v>118.56797440244573</v>
      </c>
      <c r="J10" s="10">
        <v>120.192421</v>
      </c>
      <c r="K10" s="10">
        <v>119.77</v>
      </c>
      <c r="L10" s="10">
        <v>125.2</v>
      </c>
      <c r="M10" s="10">
        <v>126.28845549115573</v>
      </c>
      <c r="N10" s="10">
        <v>126.28845549115573</v>
      </c>
    </row>
    <row r="11" spans="1:14" x14ac:dyDescent="0.15">
      <c r="A11" t="s">
        <v>68</v>
      </c>
      <c r="B11" s="10">
        <v>437.29</v>
      </c>
      <c r="C11" s="10">
        <v>445.6</v>
      </c>
      <c r="D11" s="10">
        <v>466.38</v>
      </c>
      <c r="E11" s="10">
        <v>478.74</v>
      </c>
      <c r="F11" s="10">
        <v>433.5</v>
      </c>
      <c r="G11" s="10">
        <f t="shared" si="0"/>
        <v>476.61</v>
      </c>
      <c r="H11" s="10">
        <v>519.72</v>
      </c>
      <c r="I11" s="10">
        <v>546.38560157411189</v>
      </c>
      <c r="J11" s="10">
        <v>558.34128722985054</v>
      </c>
      <c r="K11" s="10">
        <v>558.32000000000005</v>
      </c>
      <c r="L11" s="10">
        <v>549.20000000000005</v>
      </c>
      <c r="M11" s="10">
        <v>552.19467588313398</v>
      </c>
      <c r="N11" s="10">
        <v>552.19467588313398</v>
      </c>
    </row>
    <row r="12" spans="1:14" x14ac:dyDescent="0.15">
      <c r="A12" t="s">
        <v>103</v>
      </c>
      <c r="B12" s="10">
        <v>204.09</v>
      </c>
      <c r="C12" s="10">
        <v>201.15</v>
      </c>
      <c r="D12" s="10">
        <v>205.36</v>
      </c>
      <c r="E12" s="10">
        <v>208</v>
      </c>
      <c r="F12" s="10">
        <v>206</v>
      </c>
      <c r="G12" s="10">
        <f t="shared" si="0"/>
        <v>207.95499999999998</v>
      </c>
      <c r="H12" s="10">
        <v>209.91</v>
      </c>
      <c r="I12" s="10">
        <v>208.26401070099996</v>
      </c>
      <c r="J12" s="10">
        <v>210.97719999999998</v>
      </c>
      <c r="K12" s="10">
        <v>216.62</v>
      </c>
      <c r="L12" s="10">
        <v>197.8</v>
      </c>
      <c r="M12" s="10">
        <v>203.03909999999996</v>
      </c>
      <c r="N12" s="10">
        <v>203.03909999999996</v>
      </c>
    </row>
    <row r="13" spans="1:14" x14ac:dyDescent="0.15">
      <c r="A13" t="s">
        <v>69</v>
      </c>
      <c r="B13" s="10">
        <v>194.06</v>
      </c>
      <c r="C13" s="10">
        <v>176.69</v>
      </c>
      <c r="D13" s="10">
        <v>192.99</v>
      </c>
      <c r="E13" s="10">
        <v>199.83</v>
      </c>
      <c r="F13" s="10">
        <v>178.6</v>
      </c>
      <c r="G13" s="10">
        <f t="shared" si="0"/>
        <v>193.315</v>
      </c>
      <c r="H13" s="10">
        <v>208.03</v>
      </c>
      <c r="I13" s="10">
        <v>241.87</v>
      </c>
      <c r="J13" s="10">
        <v>232.05</v>
      </c>
      <c r="K13" s="10">
        <v>266.36</v>
      </c>
      <c r="L13" s="10">
        <v>291.89999999999998</v>
      </c>
      <c r="M13" s="10">
        <v>293.11999999999995</v>
      </c>
      <c r="N13" s="10">
        <v>293.11999999999995</v>
      </c>
    </row>
    <row r="14" spans="1:14" x14ac:dyDescent="0.15">
      <c r="A14" t="s">
        <v>104</v>
      </c>
      <c r="B14" s="10">
        <v>179.9</v>
      </c>
      <c r="C14" s="10">
        <v>176.44</v>
      </c>
      <c r="D14" s="10">
        <v>176.41</v>
      </c>
      <c r="E14" s="10">
        <v>182.86</v>
      </c>
      <c r="F14" s="10">
        <v>182.8</v>
      </c>
      <c r="G14" s="10">
        <f t="shared" si="0"/>
        <v>184.83</v>
      </c>
      <c r="H14" s="10">
        <v>186.86</v>
      </c>
      <c r="I14" s="10">
        <v>187.25</v>
      </c>
      <c r="J14" s="10">
        <v>196.28</v>
      </c>
      <c r="K14" s="10">
        <v>198.04</v>
      </c>
      <c r="L14" s="10">
        <v>201.4</v>
      </c>
      <c r="M14" s="10">
        <v>202.45268367737268</v>
      </c>
      <c r="N14" s="10">
        <v>202.45268367737268</v>
      </c>
    </row>
    <row r="15" spans="1:14" x14ac:dyDescent="0.15">
      <c r="A15" t="s">
        <v>70</v>
      </c>
      <c r="B15" s="10">
        <v>217.08</v>
      </c>
      <c r="C15" s="10">
        <v>217.64</v>
      </c>
      <c r="D15" s="10">
        <v>210.92</v>
      </c>
      <c r="E15" s="10">
        <v>202.06</v>
      </c>
      <c r="F15" s="10">
        <v>172.5</v>
      </c>
      <c r="G15" s="10">
        <f t="shared" si="0"/>
        <v>190.27500000000001</v>
      </c>
      <c r="H15" s="10">
        <v>208.05</v>
      </c>
      <c r="I15" s="10">
        <v>205.67545000000004</v>
      </c>
      <c r="J15" s="10">
        <v>234.87109464347824</v>
      </c>
      <c r="K15" s="10">
        <v>234.21</v>
      </c>
      <c r="L15" s="10">
        <v>241.3</v>
      </c>
      <c r="M15" s="10">
        <v>239.7456</v>
      </c>
      <c r="N15" s="10">
        <v>239.7456</v>
      </c>
    </row>
    <row r="16" spans="1:14" x14ac:dyDescent="0.15">
      <c r="A16" t="s">
        <v>105</v>
      </c>
      <c r="B16" s="10">
        <v>255.5</v>
      </c>
      <c r="C16" s="10">
        <v>243.98</v>
      </c>
      <c r="D16" s="10">
        <v>251.57</v>
      </c>
      <c r="E16" s="10">
        <v>252.37</v>
      </c>
      <c r="F16" s="10">
        <v>219.4</v>
      </c>
      <c r="G16" s="10">
        <f t="shared" si="0"/>
        <v>215.215</v>
      </c>
      <c r="H16" s="10">
        <v>211.03</v>
      </c>
      <c r="I16" s="10">
        <v>225.82219999999998</v>
      </c>
      <c r="J16" s="10">
        <v>219.54694699999999</v>
      </c>
      <c r="K16" s="10">
        <v>219.89</v>
      </c>
      <c r="L16" s="10">
        <v>220</v>
      </c>
      <c r="M16" s="10">
        <v>222.46826707343874</v>
      </c>
      <c r="N16" s="10">
        <v>222.46826707343874</v>
      </c>
    </row>
    <row r="17" spans="1:14" x14ac:dyDescent="0.15">
      <c r="A17" t="s">
        <v>106</v>
      </c>
      <c r="B17" s="10">
        <v>228.55</v>
      </c>
      <c r="C17" s="10">
        <v>204.7</v>
      </c>
      <c r="D17" s="10">
        <v>231.4</v>
      </c>
      <c r="E17" s="10">
        <v>218.81</v>
      </c>
      <c r="F17" s="10">
        <v>187.6</v>
      </c>
      <c r="G17" s="10">
        <f t="shared" si="0"/>
        <v>192.69</v>
      </c>
      <c r="H17" s="10">
        <v>197.78</v>
      </c>
      <c r="I17" s="10">
        <v>226.97834818635542</v>
      </c>
      <c r="J17" s="10">
        <v>209.28253266357424</v>
      </c>
      <c r="K17" s="10">
        <v>227.53</v>
      </c>
      <c r="L17" s="10">
        <v>233.7</v>
      </c>
      <c r="M17" s="10">
        <v>224.60656022930871</v>
      </c>
      <c r="N17" s="10">
        <v>224.60656022930871</v>
      </c>
    </row>
    <row r="18" spans="1:14" x14ac:dyDescent="0.15">
      <c r="A18" t="s">
        <v>71</v>
      </c>
      <c r="B18" s="10">
        <v>263.77999999999997</v>
      </c>
      <c r="C18" s="10">
        <v>270.60000000000002</v>
      </c>
      <c r="D18" s="10">
        <v>278.54000000000002</v>
      </c>
      <c r="E18" s="10">
        <v>240.86</v>
      </c>
      <c r="F18" s="10">
        <v>245.1</v>
      </c>
      <c r="G18" s="10">
        <f t="shared" si="0"/>
        <v>249.24</v>
      </c>
      <c r="H18" s="10">
        <v>253.38</v>
      </c>
      <c r="I18" s="10">
        <v>258.79229999999995</v>
      </c>
      <c r="J18" s="10">
        <v>258.73100000000005</v>
      </c>
      <c r="K18" s="10">
        <v>270.70999999999998</v>
      </c>
      <c r="L18" s="10">
        <v>281.39999999999998</v>
      </c>
      <c r="M18" s="10">
        <v>287.99309999999991</v>
      </c>
      <c r="N18" s="10">
        <v>287.99309999999991</v>
      </c>
    </row>
    <row r="19" spans="1:14" x14ac:dyDescent="0.15">
      <c r="A19" t="s">
        <v>72</v>
      </c>
      <c r="B19" s="10">
        <v>317.2</v>
      </c>
      <c r="C19" s="10">
        <v>315.95999999999998</v>
      </c>
      <c r="D19" s="10">
        <v>318.55</v>
      </c>
      <c r="E19" s="10">
        <v>306.91000000000003</v>
      </c>
      <c r="F19" s="10">
        <v>318.8</v>
      </c>
      <c r="G19" s="10">
        <f t="shared" si="0"/>
        <v>323.62</v>
      </c>
      <c r="H19" s="10">
        <v>328.44</v>
      </c>
      <c r="I19" s="10">
        <v>327.72708700000004</v>
      </c>
      <c r="J19" s="10">
        <v>324.26149999999996</v>
      </c>
      <c r="K19" s="10">
        <v>323.62</v>
      </c>
      <c r="L19" s="10">
        <v>322.3</v>
      </c>
      <c r="M19" s="10">
        <v>325.17270000000002</v>
      </c>
      <c r="N19" s="10">
        <v>325.17270000000002</v>
      </c>
    </row>
    <row r="20" spans="1:14" x14ac:dyDescent="0.15">
      <c r="A20" t="s">
        <v>107</v>
      </c>
      <c r="B20" s="10">
        <v>452.91</v>
      </c>
      <c r="C20" s="10">
        <v>429.77</v>
      </c>
      <c r="D20" s="10">
        <v>446.33</v>
      </c>
      <c r="E20" s="10">
        <v>447.03</v>
      </c>
      <c r="F20" s="10">
        <v>457.5</v>
      </c>
      <c r="G20" s="10">
        <f t="shared" si="0"/>
        <v>458.22500000000002</v>
      </c>
      <c r="H20" s="10">
        <v>458.95</v>
      </c>
      <c r="I20" s="10">
        <v>459.4</v>
      </c>
      <c r="J20" s="10">
        <v>462.51</v>
      </c>
      <c r="K20" s="10">
        <v>461.53</v>
      </c>
      <c r="L20" s="10">
        <v>463.4</v>
      </c>
      <c r="M20" s="10">
        <v>469.01260629620555</v>
      </c>
      <c r="N20" s="10">
        <v>469.01260629620555</v>
      </c>
    </row>
    <row r="21" spans="1:14" x14ac:dyDescent="0.15">
      <c r="A21" t="s">
        <v>108</v>
      </c>
      <c r="B21" s="10">
        <v>280.24</v>
      </c>
      <c r="C21" s="10">
        <v>292.5</v>
      </c>
      <c r="D21" s="10">
        <v>291.07</v>
      </c>
      <c r="E21" s="10">
        <v>297.47000000000003</v>
      </c>
      <c r="F21" s="10">
        <v>278.39999999999998</v>
      </c>
      <c r="G21" s="10">
        <f t="shared" si="0"/>
        <v>295.63</v>
      </c>
      <c r="H21" s="10">
        <v>312.86</v>
      </c>
      <c r="I21" s="10">
        <v>314.42151689877693</v>
      </c>
      <c r="J21" s="10">
        <v>310.40564586075317</v>
      </c>
      <c r="K21" s="10">
        <v>310.10000000000002</v>
      </c>
      <c r="L21" s="10">
        <v>303.39999999999998</v>
      </c>
      <c r="M21" s="10">
        <v>301.57880220845914</v>
      </c>
      <c r="N21" s="10">
        <v>301.57880220845914</v>
      </c>
    </row>
    <row r="22" spans="1:14" x14ac:dyDescent="0.15">
      <c r="A22" t="s">
        <v>109</v>
      </c>
      <c r="B22" s="10">
        <v>45.42</v>
      </c>
      <c r="C22" s="10">
        <v>44.01</v>
      </c>
      <c r="D22" s="10">
        <v>43.56</v>
      </c>
      <c r="E22" s="10">
        <v>44.09</v>
      </c>
      <c r="F22" s="10">
        <v>46.3</v>
      </c>
      <c r="G22" s="10">
        <f t="shared" si="0"/>
        <v>45.174999999999997</v>
      </c>
      <c r="H22" s="10">
        <v>44.05</v>
      </c>
      <c r="I22" s="10">
        <v>46.458091428571429</v>
      </c>
      <c r="J22" s="10">
        <v>46.689563310679617</v>
      </c>
      <c r="K22" s="10">
        <v>46.89</v>
      </c>
      <c r="L22" s="10">
        <v>44.5</v>
      </c>
      <c r="M22" s="10">
        <v>44.349999999999994</v>
      </c>
      <c r="N22" s="10">
        <v>44.349999999999994</v>
      </c>
    </row>
    <row r="23" spans="1:14" x14ac:dyDescent="0.15">
      <c r="A23" t="s">
        <v>110</v>
      </c>
      <c r="B23" s="10">
        <v>55.17</v>
      </c>
      <c r="C23" s="10">
        <v>56.33</v>
      </c>
      <c r="D23" s="10">
        <v>57.41</v>
      </c>
      <c r="E23" s="10">
        <v>60.3</v>
      </c>
      <c r="F23" s="10">
        <v>63.2</v>
      </c>
      <c r="G23" s="10">
        <f t="shared" si="0"/>
        <v>67.180000000000007</v>
      </c>
      <c r="H23" s="10">
        <v>71.16</v>
      </c>
      <c r="I23" s="10">
        <v>73.201300000000003</v>
      </c>
      <c r="J23" s="10">
        <v>77.428141744220142</v>
      </c>
      <c r="K23" s="10">
        <v>82.77</v>
      </c>
      <c r="L23" s="10">
        <v>85.3</v>
      </c>
      <c r="M23" s="10">
        <v>86.386642248868071</v>
      </c>
      <c r="N23" s="10">
        <v>86.386642248868071</v>
      </c>
    </row>
    <row r="24" spans="1:14" x14ac:dyDescent="0.15">
      <c r="A24" t="s">
        <v>111</v>
      </c>
      <c r="B24" s="10">
        <v>206.38</v>
      </c>
      <c r="C24" s="10">
        <v>208.53</v>
      </c>
      <c r="D24" s="10">
        <v>207.84</v>
      </c>
      <c r="E24" s="10">
        <v>208.61</v>
      </c>
      <c r="F24" s="10">
        <v>209.9</v>
      </c>
      <c r="G24" s="10">
        <f t="shared" si="0"/>
        <v>211.10000000000002</v>
      </c>
      <c r="H24" s="10">
        <v>212.3</v>
      </c>
      <c r="I24" s="10">
        <v>215.13089999999994</v>
      </c>
      <c r="J24" s="10">
        <v>213.97681773000005</v>
      </c>
      <c r="K24" s="10">
        <v>207.63</v>
      </c>
      <c r="L24" s="10">
        <v>223.5</v>
      </c>
      <c r="M24" s="10">
        <v>230.27000000000004</v>
      </c>
      <c r="N24" s="10">
        <v>230.27000000000004</v>
      </c>
    </row>
    <row r="25" spans="1:14" x14ac:dyDescent="0.15">
      <c r="A25" t="s">
        <v>112</v>
      </c>
      <c r="B25" s="10">
        <v>87.69</v>
      </c>
      <c r="C25" s="10">
        <v>84.16</v>
      </c>
      <c r="D25" s="10">
        <v>87.16</v>
      </c>
      <c r="E25" s="10">
        <v>89.94</v>
      </c>
      <c r="F25" s="10">
        <v>93.7</v>
      </c>
      <c r="G25" s="10">
        <f t="shared" si="0"/>
        <v>95.460000000000008</v>
      </c>
      <c r="H25" s="10">
        <v>97.22</v>
      </c>
      <c r="I25" s="10">
        <v>99.975924994196134</v>
      </c>
      <c r="J25" s="10">
        <v>98.025219666294532</v>
      </c>
      <c r="K25" s="10">
        <v>101.89</v>
      </c>
      <c r="L25" s="10">
        <v>100.4</v>
      </c>
      <c r="M25" s="10">
        <v>101.44728322548788</v>
      </c>
      <c r="N25" s="10">
        <v>101.44728322548788</v>
      </c>
    </row>
    <row r="26" spans="1:14" x14ac:dyDescent="0.15">
      <c r="A26" t="s">
        <v>113</v>
      </c>
      <c r="B26" s="10">
        <v>147.87</v>
      </c>
      <c r="C26" s="10">
        <v>147.11000000000001</v>
      </c>
      <c r="D26" s="10">
        <v>146.21</v>
      </c>
      <c r="E26" s="10">
        <v>148.5</v>
      </c>
      <c r="F26" s="10">
        <v>146.1</v>
      </c>
      <c r="G26" s="10">
        <f t="shared" si="0"/>
        <v>146.45999999999998</v>
      </c>
      <c r="H26" s="10">
        <v>146.82</v>
      </c>
      <c r="I26" s="10">
        <v>144.76587521973048</v>
      </c>
      <c r="J26" s="10">
        <v>150.02542170855943</v>
      </c>
      <c r="K26" s="10">
        <v>153.13999999999999</v>
      </c>
      <c r="L26" s="10">
        <v>152.6</v>
      </c>
      <c r="M26" s="10">
        <v>147.47478434163219</v>
      </c>
      <c r="N26" s="10">
        <v>147.47478434163219</v>
      </c>
    </row>
    <row r="27" spans="1:14" x14ac:dyDescent="0.15">
      <c r="A27" t="s">
        <v>114</v>
      </c>
      <c r="B27" s="10">
        <v>25.79</v>
      </c>
      <c r="C27" s="10">
        <v>27.22</v>
      </c>
      <c r="D27" s="10">
        <v>27.54</v>
      </c>
      <c r="E27" s="10">
        <v>30.08</v>
      </c>
      <c r="F27" s="10">
        <v>25.3</v>
      </c>
      <c r="G27" s="10">
        <f t="shared" si="0"/>
        <v>29.244999999999997</v>
      </c>
      <c r="H27" s="10">
        <v>33.19</v>
      </c>
      <c r="I27" s="10">
        <v>35.025500000000008</v>
      </c>
      <c r="J27" s="10">
        <v>36.700200000000002</v>
      </c>
      <c r="K27" s="10">
        <v>37.53</v>
      </c>
      <c r="L27" s="10">
        <v>30.9</v>
      </c>
      <c r="M27" s="10">
        <v>35.195999999999984</v>
      </c>
      <c r="N27" s="10">
        <v>35.195999999999984</v>
      </c>
    </row>
    <row r="28" spans="1:14" x14ac:dyDescent="0.15">
      <c r="A28" t="s">
        <v>115</v>
      </c>
      <c r="B28" s="10">
        <v>79.48</v>
      </c>
      <c r="C28" s="10">
        <v>78.66</v>
      </c>
      <c r="D28" s="10">
        <v>77.88</v>
      </c>
      <c r="E28" s="10">
        <v>78.010000000000005</v>
      </c>
      <c r="F28" s="10">
        <v>75.099999999999994</v>
      </c>
      <c r="G28" s="10">
        <f t="shared" si="0"/>
        <v>76.930000000000007</v>
      </c>
      <c r="H28" s="10">
        <v>78.760000000000005</v>
      </c>
      <c r="I28" s="10">
        <v>84.08</v>
      </c>
      <c r="J28" s="10">
        <v>81.545255999999995</v>
      </c>
      <c r="K28" s="10">
        <v>85.46</v>
      </c>
      <c r="L28" s="10">
        <v>84.3</v>
      </c>
      <c r="M28" s="10">
        <v>83.397727000000003</v>
      </c>
      <c r="N28" s="10">
        <v>83.397727000000003</v>
      </c>
    </row>
    <row r="29" spans="1:14" x14ac:dyDescent="0.15">
      <c r="A29" t="s">
        <v>116</v>
      </c>
      <c r="B29" s="10">
        <v>121.48</v>
      </c>
      <c r="C29" s="10">
        <v>122.73</v>
      </c>
      <c r="D29" s="10">
        <v>121.37</v>
      </c>
      <c r="E29" s="10">
        <v>122.64</v>
      </c>
      <c r="F29" s="10">
        <v>121.6</v>
      </c>
      <c r="G29" s="10">
        <f t="shared" si="0"/>
        <v>122.285</v>
      </c>
      <c r="H29" s="10">
        <v>122.97</v>
      </c>
      <c r="I29" s="10">
        <v>122.33309999999999</v>
      </c>
      <c r="J29" s="10">
        <v>122.50099999999996</v>
      </c>
      <c r="K29" s="10">
        <v>122.17</v>
      </c>
      <c r="L29" s="10">
        <v>120.6</v>
      </c>
      <c r="M29" s="10">
        <v>121.82380000000002</v>
      </c>
      <c r="N29" s="10">
        <v>121.82380000000002</v>
      </c>
    </row>
    <row r="30" spans="1:14" x14ac:dyDescent="0.15">
      <c r="A30" t="s">
        <v>117</v>
      </c>
      <c r="B30" s="10">
        <v>27.59</v>
      </c>
      <c r="C30" s="10">
        <v>27.87</v>
      </c>
      <c r="D30" s="10">
        <v>27.23</v>
      </c>
      <c r="E30" s="10">
        <v>27.02</v>
      </c>
      <c r="F30" s="10">
        <v>29</v>
      </c>
      <c r="G30" s="10">
        <f t="shared" si="0"/>
        <v>29.824999999999999</v>
      </c>
      <c r="H30" s="10">
        <v>30.65</v>
      </c>
      <c r="I30" s="10">
        <v>32.201399999999992</v>
      </c>
      <c r="J30" s="10">
        <v>31.108900000000006</v>
      </c>
      <c r="K30" s="10">
        <v>34.36</v>
      </c>
      <c r="L30" s="10">
        <v>28.8</v>
      </c>
      <c r="M30" s="10">
        <v>30.773600000000005</v>
      </c>
      <c r="N30" s="10">
        <v>30.773600000000005</v>
      </c>
    </row>
    <row r="31" spans="1:14" x14ac:dyDescent="0.15">
      <c r="A31" t="s">
        <v>118</v>
      </c>
      <c r="B31" s="10">
        <v>96.92</v>
      </c>
      <c r="C31" s="10">
        <v>87.23</v>
      </c>
      <c r="D31" s="10">
        <v>84.23</v>
      </c>
      <c r="E31" s="10">
        <v>81.52</v>
      </c>
      <c r="F31" s="10">
        <v>64</v>
      </c>
      <c r="G31" s="10">
        <f t="shared" si="0"/>
        <v>71.045000000000002</v>
      </c>
      <c r="H31" s="10">
        <v>78.09</v>
      </c>
      <c r="I31" s="10">
        <v>77.628999999999991</v>
      </c>
      <c r="J31" s="10">
        <v>71.001999999999995</v>
      </c>
      <c r="K31" s="10">
        <v>74.180000000000007</v>
      </c>
      <c r="L31" s="10">
        <v>72.2</v>
      </c>
      <c r="M31" s="10">
        <v>72.36999999999999</v>
      </c>
      <c r="N31" s="10">
        <v>72.36999999999999</v>
      </c>
    </row>
    <row r="32" spans="1:14" x14ac:dyDescent="0.15">
      <c r="A32" t="s">
        <v>119</v>
      </c>
      <c r="B32" s="10">
        <v>485.88</v>
      </c>
      <c r="C32" s="10">
        <v>479.95</v>
      </c>
      <c r="D32" s="10">
        <v>487.14</v>
      </c>
      <c r="E32" s="10">
        <v>474.56</v>
      </c>
      <c r="F32" s="10">
        <v>500.7</v>
      </c>
      <c r="G32" s="10">
        <f t="shared" si="0"/>
        <v>504.59000000000003</v>
      </c>
      <c r="H32" s="10">
        <v>508.48</v>
      </c>
      <c r="I32" s="10">
        <v>513.42999999999995</v>
      </c>
      <c r="J32" s="10">
        <v>517.74</v>
      </c>
      <c r="K32" s="10">
        <v>528.22</v>
      </c>
      <c r="L32" s="10">
        <v>530.9</v>
      </c>
      <c r="M32" s="10">
        <v>535.07593908509989</v>
      </c>
      <c r="N32" s="10">
        <v>535.07593908509989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北京投资计算</vt:lpstr>
      <vt:lpstr>天津投资计算</vt:lpstr>
      <vt:lpstr>江苏投资计算</vt:lpstr>
      <vt:lpstr>上海投资计算</vt:lpstr>
      <vt:lpstr>山东投资计算</vt:lpstr>
      <vt:lpstr>浙江投资计算</vt:lpstr>
      <vt:lpstr>综合</vt:lpstr>
      <vt:lpstr>GDP</vt:lpstr>
      <vt:lpstr>用水历史数据</vt:lpstr>
      <vt:lpstr>单位收入估算</vt:lpstr>
      <vt:lpstr>2025年缺口</vt:lpstr>
      <vt:lpstr>缺口量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2013-02-04T22:31:17Z</dcterms:modified>
</cp:coreProperties>
</file>