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yom\Downloads\"/>
    </mc:Choice>
  </mc:AlternateContent>
  <xr:revisionPtr revIDLastSave="0" documentId="8_{54A4B6DA-5062-4942-8E79-83D7E189A792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1992-1998 (Parte 5)" sheetId="1" r:id="rId1"/>
    <sheet name="1999-2004 (Parte 4)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3" l="1"/>
  <c r="L2" i="3"/>
  <c r="J2" i="1"/>
  <c r="Q5" i="3"/>
  <c r="Q4" i="1"/>
  <c r="Q3" i="1"/>
  <c r="R3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4" i="1"/>
  <c r="J3" i="1"/>
  <c r="K2" i="1" l="1"/>
  <c r="L2" i="1" s="1"/>
  <c r="K3" i="1"/>
  <c r="K3" i="3"/>
  <c r="K4" i="1"/>
  <c r="L4" i="1" s="1"/>
  <c r="L3" i="1"/>
  <c r="L3" i="3" l="1"/>
  <c r="K4" i="3"/>
  <c r="K5" i="1"/>
  <c r="L5" i="1"/>
  <c r="K6" i="1"/>
  <c r="L4" i="3" l="1"/>
  <c r="K5" i="3"/>
  <c r="K7" i="1"/>
  <c r="L6" i="1"/>
  <c r="K6" i="3" l="1"/>
  <c r="L5" i="3"/>
  <c r="L7" i="1"/>
  <c r="K8" i="1"/>
  <c r="K7" i="3" l="1"/>
  <c r="L6" i="3"/>
  <c r="L8" i="1"/>
  <c r="K9" i="1"/>
  <c r="K8" i="3" l="1"/>
  <c r="L7" i="3"/>
  <c r="L9" i="1"/>
  <c r="K10" i="1"/>
  <c r="K9" i="3" l="1"/>
  <c r="L8" i="3"/>
  <c r="K11" i="1"/>
  <c r="L10" i="1"/>
  <c r="K10" i="3" l="1"/>
  <c r="L9" i="3"/>
  <c r="K12" i="1"/>
  <c r="L11" i="1"/>
  <c r="K11" i="3" l="1"/>
  <c r="L10" i="3"/>
  <c r="K13" i="1"/>
  <c r="L12" i="1"/>
  <c r="K12" i="3" l="1"/>
  <c r="L11" i="3"/>
  <c r="K14" i="1"/>
  <c r="L13" i="1"/>
  <c r="K13" i="3" l="1"/>
  <c r="L12" i="3"/>
  <c r="K15" i="1"/>
  <c r="L14" i="1"/>
  <c r="K14" i="3" l="1"/>
  <c r="L13" i="3"/>
  <c r="K16" i="1"/>
  <c r="L15" i="1"/>
  <c r="K15" i="3" l="1"/>
  <c r="L14" i="3"/>
  <c r="K17" i="1"/>
  <c r="L16" i="1"/>
  <c r="K16" i="3" l="1"/>
  <c r="L15" i="3"/>
  <c r="K18" i="1"/>
  <c r="L17" i="1"/>
  <c r="K17" i="3" l="1"/>
  <c r="L16" i="3"/>
  <c r="K19" i="1"/>
  <c r="L18" i="1"/>
  <c r="K18" i="3" l="1"/>
  <c r="L17" i="3"/>
  <c r="K20" i="1"/>
  <c r="L19" i="1"/>
  <c r="K19" i="3" l="1"/>
  <c r="L18" i="3"/>
  <c r="K21" i="1"/>
  <c r="L20" i="1"/>
  <c r="K20" i="3" l="1"/>
  <c r="L19" i="3"/>
  <c r="K22" i="1"/>
  <c r="L21" i="1"/>
  <c r="K21" i="3" l="1"/>
  <c r="L20" i="3"/>
  <c r="K23" i="1"/>
  <c r="L22" i="1"/>
  <c r="K22" i="3" l="1"/>
  <c r="L21" i="3"/>
  <c r="K24" i="1"/>
  <c r="L24" i="1" s="1"/>
  <c r="L23" i="1"/>
  <c r="K23" i="3" l="1"/>
  <c r="L22" i="3"/>
  <c r="K25" i="1"/>
  <c r="K24" i="3" l="1"/>
  <c r="L23" i="3"/>
  <c r="K26" i="1"/>
  <c r="L25" i="1"/>
  <c r="K25" i="3" l="1"/>
  <c r="L24" i="3"/>
  <c r="K27" i="1"/>
  <c r="L26" i="1"/>
  <c r="K26" i="3" l="1"/>
  <c r="L25" i="3"/>
  <c r="K28" i="1"/>
  <c r="L27" i="1"/>
  <c r="K27" i="3" l="1"/>
  <c r="L26" i="3"/>
  <c r="K29" i="1"/>
  <c r="L28" i="1"/>
  <c r="K28" i="3" l="1"/>
  <c r="L27" i="3"/>
  <c r="K30" i="1"/>
  <c r="L29" i="1"/>
  <c r="K29" i="3" l="1"/>
  <c r="L28" i="3"/>
  <c r="K31" i="1"/>
  <c r="L30" i="1"/>
  <c r="K30" i="3" l="1"/>
  <c r="L29" i="3"/>
  <c r="K32" i="1"/>
  <c r="L31" i="1"/>
  <c r="K31" i="3" l="1"/>
  <c r="L30" i="3"/>
  <c r="K33" i="1"/>
  <c r="L32" i="1"/>
  <c r="K32" i="3" l="1"/>
  <c r="L31" i="3"/>
  <c r="K34" i="1"/>
  <c r="L33" i="1"/>
  <c r="K33" i="3" l="1"/>
  <c r="L32" i="3"/>
  <c r="K35" i="1"/>
  <c r="L34" i="1"/>
  <c r="K34" i="3" l="1"/>
  <c r="L33" i="3"/>
  <c r="K36" i="1"/>
  <c r="L35" i="1"/>
  <c r="K35" i="3" l="1"/>
  <c r="L34" i="3"/>
  <c r="K37" i="1"/>
  <c r="L36" i="1"/>
  <c r="K36" i="3" l="1"/>
  <c r="L35" i="3"/>
  <c r="K38" i="1"/>
  <c r="L37" i="1"/>
  <c r="K37" i="3" l="1"/>
  <c r="L36" i="3"/>
  <c r="K39" i="1"/>
  <c r="L38" i="1"/>
  <c r="K38" i="3" l="1"/>
  <c r="L37" i="3"/>
  <c r="K40" i="1"/>
  <c r="L39" i="1"/>
  <c r="K39" i="3" l="1"/>
  <c r="L38" i="3"/>
  <c r="K41" i="1"/>
  <c r="L40" i="1"/>
  <c r="K40" i="3" l="1"/>
  <c r="L39" i="3"/>
  <c r="K42" i="1"/>
  <c r="L41" i="1"/>
  <c r="K41" i="3" l="1"/>
  <c r="L40" i="3"/>
  <c r="K43" i="1"/>
  <c r="L42" i="1"/>
  <c r="K42" i="3" l="1"/>
  <c r="L41" i="3"/>
  <c r="K44" i="1"/>
  <c r="L43" i="1"/>
  <c r="K43" i="3" l="1"/>
  <c r="L42" i="3"/>
  <c r="K45" i="1"/>
  <c r="L44" i="1"/>
  <c r="K44" i="3" l="1"/>
  <c r="L43" i="3"/>
  <c r="K46" i="1"/>
  <c r="L45" i="1"/>
  <c r="K45" i="3" l="1"/>
  <c r="L44" i="3"/>
  <c r="K47" i="1"/>
  <c r="L46" i="1"/>
  <c r="K46" i="3" l="1"/>
  <c r="L45" i="3"/>
  <c r="K48" i="1"/>
  <c r="L47" i="1"/>
  <c r="K47" i="3" l="1"/>
  <c r="L46" i="3"/>
  <c r="K49" i="1"/>
  <c r="L48" i="1"/>
  <c r="K48" i="3" l="1"/>
  <c r="L47" i="3"/>
  <c r="K50" i="1"/>
  <c r="L49" i="1"/>
  <c r="K49" i="3" l="1"/>
  <c r="L48" i="3"/>
  <c r="K51" i="1"/>
  <c r="L50" i="1"/>
  <c r="K50" i="3" l="1"/>
  <c r="L49" i="3"/>
  <c r="K52" i="1"/>
  <c r="L51" i="1"/>
  <c r="K51" i="3" l="1"/>
  <c r="L50" i="3"/>
  <c r="K53" i="1"/>
  <c r="L52" i="1"/>
  <c r="K52" i="3" l="1"/>
  <c r="L51" i="3"/>
  <c r="K54" i="1"/>
  <c r="L53" i="1"/>
  <c r="L52" i="3" l="1"/>
  <c r="K53" i="3"/>
  <c r="K55" i="1"/>
  <c r="L54" i="1"/>
  <c r="L53" i="3" l="1"/>
  <c r="K54" i="3"/>
  <c r="K56" i="1"/>
  <c r="L55" i="1"/>
  <c r="L54" i="3" l="1"/>
  <c r="K55" i="3"/>
  <c r="K57" i="1"/>
  <c r="L56" i="1"/>
  <c r="L55" i="3" l="1"/>
  <c r="K56" i="3"/>
  <c r="K58" i="1"/>
  <c r="L57" i="1"/>
  <c r="K57" i="3" l="1"/>
  <c r="L56" i="3"/>
  <c r="K59" i="1"/>
  <c r="L58" i="1"/>
  <c r="K58" i="3" l="1"/>
  <c r="L57" i="3"/>
  <c r="K60" i="1"/>
  <c r="L59" i="1"/>
  <c r="K59" i="3" l="1"/>
  <c r="L58" i="3"/>
  <c r="K61" i="1"/>
  <c r="L60" i="1"/>
  <c r="K60" i="3" l="1"/>
  <c r="L59" i="3"/>
  <c r="K62" i="1"/>
  <c r="L61" i="1"/>
  <c r="K61" i="3" l="1"/>
  <c r="L60" i="3"/>
  <c r="K63" i="1"/>
  <c r="L62" i="1"/>
  <c r="K62" i="3" l="1"/>
  <c r="L61" i="3"/>
  <c r="K64" i="1"/>
  <c r="L63" i="1"/>
  <c r="K63" i="3" l="1"/>
  <c r="L62" i="3"/>
  <c r="K65" i="1"/>
  <c r="L64" i="1"/>
  <c r="K64" i="3" l="1"/>
  <c r="L63" i="3"/>
  <c r="K66" i="1"/>
  <c r="L65" i="1"/>
  <c r="K65" i="3" l="1"/>
  <c r="L64" i="3"/>
  <c r="K67" i="1"/>
  <c r="L66" i="1"/>
  <c r="K66" i="3" l="1"/>
  <c r="L65" i="3"/>
  <c r="K68" i="1"/>
  <c r="L67" i="1"/>
  <c r="K67" i="3" l="1"/>
  <c r="L66" i="3"/>
  <c r="K69" i="1"/>
  <c r="L68" i="1"/>
  <c r="K68" i="3" l="1"/>
  <c r="L67" i="3"/>
  <c r="K70" i="1"/>
  <c r="L69" i="1"/>
  <c r="K69" i="3" l="1"/>
  <c r="L68" i="3"/>
  <c r="K71" i="1"/>
  <c r="L70" i="1"/>
  <c r="K70" i="3" l="1"/>
  <c r="L69" i="3"/>
  <c r="K72" i="1"/>
  <c r="K73" i="1" s="1"/>
  <c r="L71" i="1"/>
  <c r="K71" i="3" l="1"/>
  <c r="L70" i="3"/>
  <c r="L73" i="1"/>
  <c r="L72" i="1"/>
  <c r="K72" i="3" l="1"/>
  <c r="L71" i="3"/>
  <c r="K73" i="3" l="1"/>
  <c r="L73" i="3" s="1"/>
  <c r="I74" i="3" s="1"/>
  <c r="L72" i="3"/>
  <c r="P4" i="3" l="1"/>
  <c r="Q3" i="3"/>
  <c r="P3" i="3" s="1"/>
</calcChain>
</file>

<file path=xl/sharedStrings.xml><?xml version="1.0" encoding="utf-8"?>
<sst xmlns="http://schemas.openxmlformats.org/spreadsheetml/2006/main" count="315" uniqueCount="296">
  <si>
    <t>Data</t>
  </si>
  <si>
    <t>Último</t>
  </si>
  <si>
    <t>Abertura</t>
  </si>
  <si>
    <t>Máxima</t>
  </si>
  <si>
    <t>Mínima</t>
  </si>
  <si>
    <t>Vol.</t>
  </si>
  <si>
    <t>Var%</t>
  </si>
  <si>
    <t>mês</t>
  </si>
  <si>
    <t>Aportes</t>
  </si>
  <si>
    <t>Compra</t>
  </si>
  <si>
    <t>Qtda Total</t>
  </si>
  <si>
    <t>Patrimônio</t>
  </si>
  <si>
    <t>01.11.1992</t>
  </si>
  <si>
    <t>a.a</t>
  </si>
  <si>
    <t>a.m</t>
  </si>
  <si>
    <t>01.12.1992</t>
  </si>
  <si>
    <t>TIR</t>
  </si>
  <si>
    <t>01.01.1993</t>
  </si>
  <si>
    <t>VPL</t>
  </si>
  <si>
    <t>01.02.1993</t>
  </si>
  <si>
    <t>TMA</t>
  </si>
  <si>
    <t>01.03.1993</t>
  </si>
  <si>
    <t>01.04.1993</t>
  </si>
  <si>
    <t>01.05.1993</t>
  </si>
  <si>
    <t>01.06.1993</t>
  </si>
  <si>
    <t>189,48K</t>
  </si>
  <si>
    <t>01.07.1993</t>
  </si>
  <si>
    <t>196,73K</t>
  </si>
  <si>
    <t>01.08.1993</t>
  </si>
  <si>
    <t>727,36K</t>
  </si>
  <si>
    <t>01.09.1993</t>
  </si>
  <si>
    <t>565,24K</t>
  </si>
  <si>
    <t>01.10.1993</t>
  </si>
  <si>
    <t>533,29K</t>
  </si>
  <si>
    <t>01.11.1993</t>
  </si>
  <si>
    <t>418,38K</t>
  </si>
  <si>
    <t>01.12.1993</t>
  </si>
  <si>
    <t>496,53K</t>
  </si>
  <si>
    <t>01.01.1994</t>
  </si>
  <si>
    <t>1,35M</t>
  </si>
  <si>
    <t>01.02.1994</t>
  </si>
  <si>
    <t>2,34M</t>
  </si>
  <si>
    <t>01.03.1994</t>
  </si>
  <si>
    <t>1,63M</t>
  </si>
  <si>
    <t>01.04.1994</t>
  </si>
  <si>
    <t>961,41K</t>
  </si>
  <si>
    <t>01.05.1994</t>
  </si>
  <si>
    <t>437,18K</t>
  </si>
  <si>
    <t>01.06.1994</t>
  </si>
  <si>
    <t>1,78M</t>
  </si>
  <si>
    <t>01.07.1994</t>
  </si>
  <si>
    <t>372,17K</t>
  </si>
  <si>
    <t>01.08.1994</t>
  </si>
  <si>
    <t>561,89K</t>
  </si>
  <si>
    <t>01.09.1994</t>
  </si>
  <si>
    <t>528,14K</t>
  </si>
  <si>
    <t>01.10.1994</t>
  </si>
  <si>
    <t>808,38K</t>
  </si>
  <si>
    <t>01.11.1994</t>
  </si>
  <si>
    <t>357,02K</t>
  </si>
  <si>
    <t>01.12.1994</t>
  </si>
  <si>
    <t>251,60K</t>
  </si>
  <si>
    <t>01.01.1995</t>
  </si>
  <si>
    <t>870,21K</t>
  </si>
  <si>
    <t>01.02.1995</t>
  </si>
  <si>
    <t>644,33K</t>
  </si>
  <si>
    <t>01.03.1995</t>
  </si>
  <si>
    <t>400,64K</t>
  </si>
  <si>
    <t>01.04.1995</t>
  </si>
  <si>
    <t>160,74K</t>
  </si>
  <si>
    <t>01.05.1995</t>
  </si>
  <si>
    <t>139,31K</t>
  </si>
  <si>
    <t>01.06.1995</t>
  </si>
  <si>
    <t>1,53M</t>
  </si>
  <si>
    <t>01.07.1995</t>
  </si>
  <si>
    <t>785,93K</t>
  </si>
  <si>
    <t>01.08.1995</t>
  </si>
  <si>
    <t>2,14M</t>
  </si>
  <si>
    <t>01.09.1995</t>
  </si>
  <si>
    <t>341,55K</t>
  </si>
  <si>
    <t>01.10.1995</t>
  </si>
  <si>
    <t>364,64K</t>
  </si>
  <si>
    <t>01.11.1995</t>
  </si>
  <si>
    <t>690,50K</t>
  </si>
  <si>
    <t>01.12.1995</t>
  </si>
  <si>
    <t>785,12K</t>
  </si>
  <si>
    <t>01.01.1996</t>
  </si>
  <si>
    <t>603,58K</t>
  </si>
  <si>
    <t>01.02.1996</t>
  </si>
  <si>
    <t>507,38K</t>
  </si>
  <si>
    <t>01.03.1996</t>
  </si>
  <si>
    <t>1,95M</t>
  </si>
  <si>
    <t>01.04.1996</t>
  </si>
  <si>
    <t>1,80M</t>
  </si>
  <si>
    <t>01.05.1996</t>
  </si>
  <si>
    <t>01.06.1996</t>
  </si>
  <si>
    <t>638,76K</t>
  </si>
  <si>
    <t>01.07.1996</t>
  </si>
  <si>
    <t>341,39K</t>
  </si>
  <si>
    <t>01.08.1996</t>
  </si>
  <si>
    <t>295,95K</t>
  </si>
  <si>
    <t>01.09.1996</t>
  </si>
  <si>
    <t>373,21K</t>
  </si>
  <si>
    <t>01.10.1996</t>
  </si>
  <si>
    <t>1,43M</t>
  </si>
  <si>
    <t>01.11.1996</t>
  </si>
  <si>
    <t>576,04K</t>
  </si>
  <si>
    <t>01.12.1996</t>
  </si>
  <si>
    <t>814,14K</t>
  </si>
  <si>
    <t>01.01.1997</t>
  </si>
  <si>
    <t>1,14M</t>
  </si>
  <si>
    <t>01.02.1997</t>
  </si>
  <si>
    <t>452,48K</t>
  </si>
  <si>
    <t>01.03.1997</t>
  </si>
  <si>
    <t>690,04K</t>
  </si>
  <si>
    <t>01.04.1997</t>
  </si>
  <si>
    <t>452,23K</t>
  </si>
  <si>
    <t>01.05.1997</t>
  </si>
  <si>
    <t>220,45K</t>
  </si>
  <si>
    <t>01.06.1997</t>
  </si>
  <si>
    <t>1,60M</t>
  </si>
  <si>
    <t>01.07.1997</t>
  </si>
  <si>
    <t>1,59M</t>
  </si>
  <si>
    <t>01.08.1997</t>
  </si>
  <si>
    <t>1,09M</t>
  </si>
  <si>
    <t>01.09.1997</t>
  </si>
  <si>
    <t>538,99K</t>
  </si>
  <si>
    <t>01.10.1997</t>
  </si>
  <si>
    <t>851,86K</t>
  </si>
  <si>
    <t>01.11.1997</t>
  </si>
  <si>
    <t>763,47K</t>
  </si>
  <si>
    <t>01.12.1997</t>
  </si>
  <si>
    <t>85,75M</t>
  </si>
  <si>
    <t>01.01.1998</t>
  </si>
  <si>
    <t>1,38M</t>
  </si>
  <si>
    <t>01.02.1998</t>
  </si>
  <si>
    <t>1,05M</t>
  </si>
  <si>
    <t>01.03.1998</t>
  </si>
  <si>
    <t>1,55M</t>
  </si>
  <si>
    <t>01.04.1998</t>
  </si>
  <si>
    <t>9,67M</t>
  </si>
  <si>
    <t>01.05.1998</t>
  </si>
  <si>
    <t>8,91M</t>
  </si>
  <si>
    <t>01.06.1998</t>
  </si>
  <si>
    <t>2,68M</t>
  </si>
  <si>
    <t>01.07.1998</t>
  </si>
  <si>
    <t>2,15M</t>
  </si>
  <si>
    <t>01.08.1998</t>
  </si>
  <si>
    <t>24,21M</t>
  </si>
  <si>
    <t>01.09.1998</t>
  </si>
  <si>
    <t>1,42M</t>
  </si>
  <si>
    <t>01.10.1998</t>
  </si>
  <si>
    <t>1,06M</t>
  </si>
  <si>
    <t>compra</t>
  </si>
  <si>
    <t>01.11.1998</t>
  </si>
  <si>
    <t>1,70M</t>
  </si>
  <si>
    <t>01.12.1998</t>
  </si>
  <si>
    <t>731,83K</t>
  </si>
  <si>
    <t>01.01.1999</t>
  </si>
  <si>
    <t>664,64K</t>
  </si>
  <si>
    <t>01.02.1999</t>
  </si>
  <si>
    <t>724,97K</t>
  </si>
  <si>
    <t>01.03.1999</t>
  </si>
  <si>
    <t>2,33M</t>
  </si>
  <si>
    <t>01.04.1999</t>
  </si>
  <si>
    <t>2,75M</t>
  </si>
  <si>
    <t>01.05.1999</t>
  </si>
  <si>
    <t>2,25M</t>
  </si>
  <si>
    <t>01.06.1999</t>
  </si>
  <si>
    <t>2,09M</t>
  </si>
  <si>
    <t>01.07.1999</t>
  </si>
  <si>
    <t>998,80K</t>
  </si>
  <si>
    <t>01.08.1999</t>
  </si>
  <si>
    <t>2,44M</t>
  </si>
  <si>
    <t>01.09.1999</t>
  </si>
  <si>
    <t>1,13M</t>
  </si>
  <si>
    <t>01.10.1999</t>
  </si>
  <si>
    <t>01.11.1999</t>
  </si>
  <si>
    <t>3,22M</t>
  </si>
  <si>
    <t>01.12.1999</t>
  </si>
  <si>
    <t>2,69M</t>
  </si>
  <si>
    <t>01.01.2000</t>
  </si>
  <si>
    <t>2,59M</t>
  </si>
  <si>
    <t>01.02.2000</t>
  </si>
  <si>
    <t>3,74M</t>
  </si>
  <si>
    <t>01.03.2000</t>
  </si>
  <si>
    <t>4,97M</t>
  </si>
  <si>
    <t>01.04.2000</t>
  </si>
  <si>
    <t>3,83M</t>
  </si>
  <si>
    <t>01.05.2000</t>
  </si>
  <si>
    <t>2,43M</t>
  </si>
  <si>
    <t>01.06.2000</t>
  </si>
  <si>
    <t>3,42M</t>
  </si>
  <si>
    <t>01.07.2000</t>
  </si>
  <si>
    <t>2,01M</t>
  </si>
  <si>
    <t>01.08.2000</t>
  </si>
  <si>
    <t>3,81M</t>
  </si>
  <si>
    <t>01.09.2000</t>
  </si>
  <si>
    <t>2,66M</t>
  </si>
  <si>
    <t>01.10.2000</t>
  </si>
  <si>
    <t>2,47M</t>
  </si>
  <si>
    <t>01.11.2000</t>
  </si>
  <si>
    <t>1,54M</t>
  </si>
  <si>
    <t>01.12.2000</t>
  </si>
  <si>
    <t>1,57M</t>
  </si>
  <si>
    <t>01.01.2001</t>
  </si>
  <si>
    <t>6,03M</t>
  </si>
  <si>
    <t>01.02.2001</t>
  </si>
  <si>
    <t>2,61M</t>
  </si>
  <si>
    <t>01.03.2001</t>
  </si>
  <si>
    <t>2,98M</t>
  </si>
  <si>
    <t>01.04.2001</t>
  </si>
  <si>
    <t>5,03M</t>
  </si>
  <si>
    <t>01.05.2001</t>
  </si>
  <si>
    <t>2,52M</t>
  </si>
  <si>
    <t>01.06.2001</t>
  </si>
  <si>
    <t>8,56M</t>
  </si>
  <si>
    <t>01.07.2001</t>
  </si>
  <si>
    <t>2,27M</t>
  </si>
  <si>
    <t>01.08.2001</t>
  </si>
  <si>
    <t>5,51M</t>
  </si>
  <si>
    <t>01.09.2001</t>
  </si>
  <si>
    <t>4,10M</t>
  </si>
  <si>
    <t>01.10.2001</t>
  </si>
  <si>
    <t>3,39M</t>
  </si>
  <si>
    <t>01.11.2001</t>
  </si>
  <si>
    <t>3,63M</t>
  </si>
  <si>
    <t>01.12.2001</t>
  </si>
  <si>
    <t>3,86M</t>
  </si>
  <si>
    <t>01.01.2002</t>
  </si>
  <si>
    <t>3,41M</t>
  </si>
  <si>
    <t>01.02.2002</t>
  </si>
  <si>
    <t>3,50M</t>
  </si>
  <si>
    <t>01.03.2002</t>
  </si>
  <si>
    <t>4,69M</t>
  </si>
  <si>
    <t>01.04.2002</t>
  </si>
  <si>
    <t>5,94M</t>
  </si>
  <si>
    <t>01.05.2002</t>
  </si>
  <si>
    <t>3,78M</t>
  </si>
  <si>
    <t>01.06.2002</t>
  </si>
  <si>
    <t>3,62M</t>
  </si>
  <si>
    <t>01.07.2002</t>
  </si>
  <si>
    <t>5,17M</t>
  </si>
  <si>
    <t>01.08.2002</t>
  </si>
  <si>
    <t>5,38M</t>
  </si>
  <si>
    <t>01.09.2002</t>
  </si>
  <si>
    <t>16,36M</t>
  </si>
  <si>
    <t>01.10.2002</t>
  </si>
  <si>
    <t>23,92M</t>
  </si>
  <si>
    <t>01.11.2002</t>
  </si>
  <si>
    <t>24,22M</t>
  </si>
  <si>
    <t>01.12.2002</t>
  </si>
  <si>
    <t>22,90M</t>
  </si>
  <si>
    <t>01.01.2003</t>
  </si>
  <si>
    <t>20,30M</t>
  </si>
  <si>
    <t>01.02.2003</t>
  </si>
  <si>
    <t>12,92M</t>
  </si>
  <si>
    <t>01.03.2003</t>
  </si>
  <si>
    <t>17,50M</t>
  </si>
  <si>
    <t>01.04.2003</t>
  </si>
  <si>
    <t>24,99M</t>
  </si>
  <si>
    <t>01.05.2003</t>
  </si>
  <si>
    <t>22,34M</t>
  </si>
  <si>
    <t>01.06.2003</t>
  </si>
  <si>
    <t>22,64M</t>
  </si>
  <si>
    <t>01.07.2003</t>
  </si>
  <si>
    <t>11,18M</t>
  </si>
  <si>
    <t>01.08.2003</t>
  </si>
  <si>
    <t>14,87M</t>
  </si>
  <si>
    <t>01.09.2003</t>
  </si>
  <si>
    <t>21,06M</t>
  </si>
  <si>
    <t>01.10.2003</t>
  </si>
  <si>
    <t>17,71M</t>
  </si>
  <si>
    <t>01.11.2003</t>
  </si>
  <si>
    <t>15,54M</t>
  </si>
  <si>
    <t>01.12.2003</t>
  </si>
  <si>
    <t>12,62M</t>
  </si>
  <si>
    <t>01.01.2004</t>
  </si>
  <si>
    <t>14,37M</t>
  </si>
  <si>
    <t>01.02.2004</t>
  </si>
  <si>
    <t>12,99M</t>
  </si>
  <si>
    <t>01.03.2004</t>
  </si>
  <si>
    <t>12,12M</t>
  </si>
  <si>
    <t>01.04.2004</t>
  </si>
  <si>
    <t>11,76M</t>
  </si>
  <si>
    <t>01.05.2004</t>
  </si>
  <si>
    <t>12,53M</t>
  </si>
  <si>
    <t>01.06.2004</t>
  </si>
  <si>
    <t>8,99M</t>
  </si>
  <si>
    <t>01.07.2004</t>
  </si>
  <si>
    <t>01.08.2004</t>
  </si>
  <si>
    <t>18,11M</t>
  </si>
  <si>
    <t>01.09.2004</t>
  </si>
  <si>
    <t>10,13M</t>
  </si>
  <si>
    <t>01.10.2004</t>
  </si>
  <si>
    <t>12,95M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</si>
</sst>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* #,##0.00_-;\-&quot;R$&quot;* #,##0.00_-;_-&quot;R$&quot;* &quot;-&quot;??_-;_-@_-"/>
    <numFmt numFmtId="165" formatCode="0.000%"/>
    <numFmt numFmtId="166" formatCode="0.0000%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18" fillId="0" borderId="10" xfId="0" applyFont="1" applyBorder="1"/>
    <xf numFmtId="0" fontId="0" fillId="0" borderId="10" xfId="0" applyBorder="1"/>
    <xf numFmtId="10" fontId="0" fillId="0" borderId="10" xfId="0" applyNumberFormat="1" applyBorder="1"/>
    <xf numFmtId="164" fontId="0" fillId="0" borderId="10" xfId="42" applyFont="1" applyBorder="1"/>
    <xf numFmtId="1" fontId="0" fillId="0" borderId="10" xfId="42" applyNumberFormat="1" applyFont="1" applyBorder="1"/>
    <xf numFmtId="1" fontId="0" fillId="0" borderId="10" xfId="0" applyNumberFormat="1" applyBorder="1"/>
    <xf numFmtId="10" fontId="0" fillId="0" borderId="0" xfId="0" applyNumberFormat="1"/>
    <xf numFmtId="164" fontId="0" fillId="0" borderId="0" xfId="42" applyFont="1" applyBorder="1"/>
    <xf numFmtId="1" fontId="0" fillId="0" borderId="0" xfId="42" applyNumberFormat="1" applyFont="1" applyBorder="1"/>
    <xf numFmtId="1" fontId="0" fillId="0" borderId="0" xfId="0" applyNumberFormat="1"/>
    <xf numFmtId="0" fontId="19" fillId="33" borderId="10" xfId="6" applyFont="1" applyFill="1" applyBorder="1"/>
    <xf numFmtId="0" fontId="20" fillId="33" borderId="10" xfId="6" applyFont="1" applyFill="1" applyBorder="1"/>
    <xf numFmtId="0" fontId="16" fillId="0" borderId="10" xfId="0" applyFont="1" applyBorder="1"/>
    <xf numFmtId="0" fontId="16" fillId="0" borderId="11" xfId="0" applyFont="1" applyBorder="1"/>
    <xf numFmtId="0" fontId="0" fillId="0" borderId="12" xfId="0" applyBorder="1"/>
    <xf numFmtId="165" fontId="19" fillId="33" borderId="12" xfId="6" applyNumberFormat="1" applyFont="1" applyFill="1" applyBorder="1"/>
    <xf numFmtId="0" fontId="20" fillId="33" borderId="11" xfId="6" applyFont="1" applyFill="1" applyBorder="1"/>
    <xf numFmtId="165" fontId="19" fillId="33" borderId="11" xfId="6" applyNumberFormat="1" applyFont="1" applyFill="1" applyBorder="1"/>
    <xf numFmtId="164" fontId="19" fillId="33" borderId="11" xfId="6" applyNumberFormat="1" applyFont="1" applyFill="1" applyBorder="1"/>
    <xf numFmtId="9" fontId="19" fillId="33" borderId="11" xfId="6" applyNumberFormat="1" applyFont="1" applyFill="1" applyBorder="1"/>
    <xf numFmtId="0" fontId="16" fillId="0" borderId="12" xfId="0" applyFont="1" applyBorder="1"/>
    <xf numFmtId="165" fontId="0" fillId="0" borderId="12" xfId="0" applyNumberFormat="1" applyBorder="1"/>
    <xf numFmtId="166" fontId="19" fillId="33" borderId="12" xfId="6" applyNumberFormat="1" applyFont="1" applyFill="1" applyBorder="1"/>
    <xf numFmtId="0" fontId="0" fillId="0" borderId="13" xfId="0" applyBorder="1"/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Moeda" xfId="42" builtinId="4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5"/>
  <sheetViews>
    <sheetView topLeftCell="A45" workbookViewId="0">
      <selection activeCell="K2" sqref="K2"/>
    </sheetView>
  </sheetViews>
  <sheetFormatPr defaultRowHeight="15"/>
  <cols>
    <col min="1" max="1" width="10.28515625" customWidth="1"/>
    <col min="3" max="3" width="10.28515625" customWidth="1"/>
    <col min="9" max="9" width="16.7109375" customWidth="1"/>
    <col min="10" max="10" width="13.85546875" customWidth="1"/>
    <col min="11" max="11" width="12.42578125" customWidth="1"/>
    <col min="12" max="12" width="15.85546875" customWidth="1"/>
    <col min="17" max="17" width="16" customWidth="1"/>
  </cols>
  <sheetData>
    <row r="1" spans="1:18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8">
      <c r="A2" s="13" t="s">
        <v>12</v>
      </c>
      <c r="B2" s="2">
        <v>0.01</v>
      </c>
      <c r="C2" s="2">
        <v>0.02</v>
      </c>
      <c r="D2" s="2">
        <v>0.01</v>
      </c>
      <c r="E2" s="2">
        <v>0.01</v>
      </c>
      <c r="F2" s="2"/>
      <c r="G2" s="3">
        <v>-0.5</v>
      </c>
      <c r="H2" s="2">
        <v>1</v>
      </c>
      <c r="I2" s="4">
        <v>-1500</v>
      </c>
      <c r="J2" s="5">
        <f>ABS(I2/B2)</f>
        <v>150000</v>
      </c>
      <c r="K2" s="6">
        <f>J2</f>
        <v>150000</v>
      </c>
      <c r="L2" s="4">
        <f>K2*B2</f>
        <v>1500</v>
      </c>
      <c r="P2" s="11"/>
      <c r="Q2" s="17" t="s">
        <v>13</v>
      </c>
      <c r="R2" s="21" t="s">
        <v>14</v>
      </c>
    </row>
    <row r="3" spans="1:18">
      <c r="A3" s="13" t="s">
        <v>15</v>
      </c>
      <c r="B3" s="2">
        <v>0.03</v>
      </c>
      <c r="C3" s="2">
        <v>0.02</v>
      </c>
      <c r="D3" s="2">
        <v>0.03</v>
      </c>
      <c r="E3" s="2">
        <v>0.03</v>
      </c>
      <c r="F3" s="2"/>
      <c r="G3" s="3">
        <v>2</v>
      </c>
      <c r="H3" s="2">
        <v>2</v>
      </c>
      <c r="I3" s="4">
        <v>-1500</v>
      </c>
      <c r="J3" s="5">
        <f>ABS(I3/B3)</f>
        <v>50000</v>
      </c>
      <c r="K3" s="6">
        <f>J2+J3</f>
        <v>200000</v>
      </c>
      <c r="L3" s="4">
        <f>K3*B3</f>
        <v>6000</v>
      </c>
      <c r="P3" s="12" t="s">
        <v>16</v>
      </c>
      <c r="Q3" s="18">
        <f>(1+R3)^(12)-1</f>
        <v>0.71111995756886004</v>
      </c>
      <c r="R3" s="16">
        <f>IRR($I$2:$I$74)</f>
        <v>4.5779292390247805E-2</v>
      </c>
    </row>
    <row r="4" spans="1:18">
      <c r="A4" s="13" t="s">
        <v>17</v>
      </c>
      <c r="B4" s="2">
        <v>0.01</v>
      </c>
      <c r="C4" s="2">
        <v>0.01</v>
      </c>
      <c r="D4" s="2">
        <v>0.01</v>
      </c>
      <c r="E4" s="2">
        <v>0.01</v>
      </c>
      <c r="F4" s="2"/>
      <c r="G4" s="3">
        <v>-0.66669999999999996</v>
      </c>
      <c r="H4" s="2">
        <v>3</v>
      </c>
      <c r="I4" s="4">
        <v>-1500</v>
      </c>
      <c r="J4" s="5">
        <f>ABS(I4/B4)</f>
        <v>150000</v>
      </c>
      <c r="K4" s="6">
        <f>K3+J4</f>
        <v>350000</v>
      </c>
      <c r="L4" s="4">
        <f>K4*B4</f>
        <v>3500</v>
      </c>
      <c r="P4" s="12" t="s">
        <v>18</v>
      </c>
      <c r="Q4" s="19">
        <f>NPV(R5,I2:I74)</f>
        <v>717826.2</v>
      </c>
      <c r="R4" s="15"/>
    </row>
    <row r="5" spans="1:18">
      <c r="A5" s="13" t="s">
        <v>19</v>
      </c>
      <c r="B5" s="2">
        <v>0.01</v>
      </c>
      <c r="C5" s="2">
        <v>0.01</v>
      </c>
      <c r="D5" s="2">
        <v>0.01</v>
      </c>
      <c r="E5" s="2">
        <v>0.01</v>
      </c>
      <c r="F5" s="2"/>
      <c r="G5" s="3">
        <v>0</v>
      </c>
      <c r="H5" s="2">
        <v>4</v>
      </c>
      <c r="I5" s="4">
        <v>-1500</v>
      </c>
      <c r="J5" s="5">
        <f t="shared" ref="J5:J68" si="0">ABS(I5/B5)</f>
        <v>150000</v>
      </c>
      <c r="K5" s="6">
        <f>K4+J5</f>
        <v>500000</v>
      </c>
      <c r="L5" s="4">
        <f t="shared" ref="L5:L68" si="1">K5*B5</f>
        <v>5000</v>
      </c>
      <c r="P5" s="12" t="s">
        <v>20</v>
      </c>
      <c r="Q5" s="20">
        <v>0.05</v>
      </c>
      <c r="R5" s="16"/>
    </row>
    <row r="6" spans="1:18">
      <c r="A6" s="13" t="s">
        <v>21</v>
      </c>
      <c r="B6" s="2">
        <v>0.01</v>
      </c>
      <c r="C6" s="2">
        <v>0.01</v>
      </c>
      <c r="D6" s="2">
        <v>0.01</v>
      </c>
      <c r="E6" s="2">
        <v>0.01</v>
      </c>
      <c r="F6" s="2"/>
      <c r="G6" s="3">
        <v>0</v>
      </c>
      <c r="H6" s="2">
        <v>5</v>
      </c>
      <c r="I6" s="4">
        <v>-1500</v>
      </c>
      <c r="J6" s="5">
        <f t="shared" si="0"/>
        <v>150000</v>
      </c>
      <c r="K6" s="6">
        <f>K5+J6</f>
        <v>650000</v>
      </c>
      <c r="L6" s="4">
        <f t="shared" si="1"/>
        <v>6500</v>
      </c>
    </row>
    <row r="7" spans="1:18">
      <c r="A7" s="13" t="s">
        <v>22</v>
      </c>
      <c r="B7" s="2">
        <v>0.02</v>
      </c>
      <c r="C7" s="2">
        <v>0.01</v>
      </c>
      <c r="D7" s="2">
        <v>0.02</v>
      </c>
      <c r="E7" s="2">
        <v>0.02</v>
      </c>
      <c r="F7" s="2"/>
      <c r="G7" s="3">
        <v>1</v>
      </c>
      <c r="H7" s="2">
        <v>6</v>
      </c>
      <c r="I7" s="4">
        <v>-1500</v>
      </c>
      <c r="J7" s="5">
        <f t="shared" si="0"/>
        <v>75000</v>
      </c>
      <c r="K7" s="6">
        <f>K6+J7</f>
        <v>725000</v>
      </c>
      <c r="L7" s="4">
        <f t="shared" si="1"/>
        <v>14500</v>
      </c>
    </row>
    <row r="8" spans="1:18">
      <c r="A8" s="13" t="s">
        <v>23</v>
      </c>
      <c r="B8" s="2">
        <v>0.02</v>
      </c>
      <c r="C8" s="2">
        <v>0.02</v>
      </c>
      <c r="D8" s="2">
        <v>0.02</v>
      </c>
      <c r="E8" s="2">
        <v>0.02</v>
      </c>
      <c r="F8" s="2"/>
      <c r="G8" s="3">
        <v>0</v>
      </c>
      <c r="H8" s="2">
        <v>7</v>
      </c>
      <c r="I8" s="4">
        <v>-1500</v>
      </c>
      <c r="J8" s="5">
        <f t="shared" si="0"/>
        <v>75000</v>
      </c>
      <c r="K8" s="6">
        <f t="shared" ref="K8:K71" si="2">K7+J8</f>
        <v>800000</v>
      </c>
      <c r="L8" s="4">
        <f t="shared" si="1"/>
        <v>16000</v>
      </c>
    </row>
    <row r="9" spans="1:18">
      <c r="A9" s="13" t="s">
        <v>24</v>
      </c>
      <c r="B9" s="2">
        <v>0.03</v>
      </c>
      <c r="C9" s="2">
        <v>0.02</v>
      </c>
      <c r="D9" s="2">
        <v>0.03</v>
      </c>
      <c r="E9" s="2">
        <v>0.03</v>
      </c>
      <c r="F9" s="2" t="s">
        <v>25</v>
      </c>
      <c r="G9" s="3">
        <v>0.5</v>
      </c>
      <c r="H9" s="2">
        <v>8</v>
      </c>
      <c r="I9" s="4">
        <v>-1500</v>
      </c>
      <c r="J9" s="5">
        <f t="shared" si="0"/>
        <v>50000</v>
      </c>
      <c r="K9" s="6">
        <f t="shared" si="2"/>
        <v>850000</v>
      </c>
      <c r="L9" s="4">
        <f t="shared" si="1"/>
        <v>25500</v>
      </c>
    </row>
    <row r="10" spans="1:18">
      <c r="A10" s="13" t="s">
        <v>26</v>
      </c>
      <c r="B10" s="2">
        <v>0.04</v>
      </c>
      <c r="C10" s="2">
        <v>0.03</v>
      </c>
      <c r="D10" s="2">
        <v>0.04</v>
      </c>
      <c r="E10" s="2">
        <v>0.03</v>
      </c>
      <c r="F10" s="2" t="s">
        <v>27</v>
      </c>
      <c r="G10" s="3">
        <v>0.33329999999999999</v>
      </c>
      <c r="H10" s="2">
        <v>9</v>
      </c>
      <c r="I10" s="4">
        <v>-1500</v>
      </c>
      <c r="J10" s="5">
        <f t="shared" si="0"/>
        <v>37500</v>
      </c>
      <c r="K10" s="6">
        <f t="shared" si="2"/>
        <v>887500</v>
      </c>
      <c r="L10" s="4">
        <f t="shared" si="1"/>
        <v>35500</v>
      </c>
    </row>
    <row r="11" spans="1:18">
      <c r="A11" s="13" t="s">
        <v>28</v>
      </c>
      <c r="B11" s="2">
        <v>0.05</v>
      </c>
      <c r="C11" s="2">
        <v>0.04</v>
      </c>
      <c r="D11" s="2">
        <v>0.05</v>
      </c>
      <c r="E11" s="2">
        <v>0.03</v>
      </c>
      <c r="F11" s="2" t="s">
        <v>29</v>
      </c>
      <c r="G11" s="3">
        <v>0.25</v>
      </c>
      <c r="H11" s="2">
        <v>10</v>
      </c>
      <c r="I11" s="4">
        <v>-1500</v>
      </c>
      <c r="J11" s="5">
        <f t="shared" si="0"/>
        <v>30000</v>
      </c>
      <c r="K11" s="6">
        <f>K10+J11</f>
        <v>917500</v>
      </c>
      <c r="L11" s="4">
        <f t="shared" si="1"/>
        <v>45875</v>
      </c>
    </row>
    <row r="12" spans="1:18">
      <c r="A12" s="13" t="s">
        <v>30</v>
      </c>
      <c r="B12" s="2">
        <v>0.09</v>
      </c>
      <c r="C12" s="2">
        <v>0.05</v>
      </c>
      <c r="D12" s="2">
        <v>0.09</v>
      </c>
      <c r="E12" s="2">
        <v>0.05</v>
      </c>
      <c r="F12" s="2" t="s">
        <v>31</v>
      </c>
      <c r="G12" s="3">
        <v>0.8</v>
      </c>
      <c r="H12" s="2">
        <v>11</v>
      </c>
      <c r="I12" s="4">
        <v>-1500</v>
      </c>
      <c r="J12" s="5">
        <f t="shared" si="0"/>
        <v>16666.666666666668</v>
      </c>
      <c r="K12" s="6">
        <f>K11+J12</f>
        <v>934166.66666666663</v>
      </c>
      <c r="L12" s="4">
        <f t="shared" si="1"/>
        <v>84075</v>
      </c>
    </row>
    <row r="13" spans="1:18">
      <c r="A13" s="13" t="s">
        <v>32</v>
      </c>
      <c r="B13" s="2">
        <v>0.09</v>
      </c>
      <c r="C13" s="2">
        <v>0.09</v>
      </c>
      <c r="D13" s="2">
        <v>0.12</v>
      </c>
      <c r="E13" s="2">
        <v>7.0000000000000007E-2</v>
      </c>
      <c r="F13" s="2" t="s">
        <v>33</v>
      </c>
      <c r="G13" s="3">
        <v>0</v>
      </c>
      <c r="H13" s="2">
        <v>12</v>
      </c>
      <c r="I13" s="4">
        <v>-1500</v>
      </c>
      <c r="J13" s="5">
        <f t="shared" si="0"/>
        <v>16666.666666666668</v>
      </c>
      <c r="K13" s="6">
        <f t="shared" si="2"/>
        <v>950833.33333333326</v>
      </c>
      <c r="L13" s="4">
        <f t="shared" si="1"/>
        <v>85574.999999999985</v>
      </c>
    </row>
    <row r="14" spans="1:18">
      <c r="A14" s="13" t="s">
        <v>34</v>
      </c>
      <c r="B14" s="2">
        <v>0.12</v>
      </c>
      <c r="C14" s="2">
        <v>0.09</v>
      </c>
      <c r="D14" s="2">
        <v>0.13</v>
      </c>
      <c r="E14" s="2">
        <v>0.09</v>
      </c>
      <c r="F14" s="2" t="s">
        <v>35</v>
      </c>
      <c r="G14" s="3">
        <v>0.33329999999999999</v>
      </c>
      <c r="H14" s="2">
        <v>13</v>
      </c>
      <c r="I14" s="4">
        <v>-1500</v>
      </c>
      <c r="J14" s="5">
        <f t="shared" si="0"/>
        <v>12500</v>
      </c>
      <c r="K14" s="6">
        <f t="shared" si="2"/>
        <v>963333.33333333326</v>
      </c>
      <c r="L14" s="4">
        <f t="shared" si="1"/>
        <v>115599.99999999999</v>
      </c>
    </row>
    <row r="15" spans="1:18">
      <c r="A15" s="13" t="s">
        <v>36</v>
      </c>
      <c r="B15" s="2">
        <v>0.18</v>
      </c>
      <c r="C15" s="2">
        <v>0.11</v>
      </c>
      <c r="D15" s="2">
        <v>0.19</v>
      </c>
      <c r="E15" s="2">
        <v>0.1</v>
      </c>
      <c r="F15" s="2" t="s">
        <v>37</v>
      </c>
      <c r="G15" s="3">
        <v>0.5</v>
      </c>
      <c r="H15" s="2">
        <v>14</v>
      </c>
      <c r="I15" s="4">
        <v>-1500</v>
      </c>
      <c r="J15" s="5">
        <f t="shared" si="0"/>
        <v>8333.3333333333339</v>
      </c>
      <c r="K15" s="6">
        <f t="shared" si="2"/>
        <v>971666.66666666663</v>
      </c>
      <c r="L15" s="4">
        <f t="shared" si="1"/>
        <v>174900</v>
      </c>
    </row>
    <row r="16" spans="1:18">
      <c r="A16" s="13" t="s">
        <v>38</v>
      </c>
      <c r="B16" s="2">
        <v>0.36</v>
      </c>
      <c r="C16" s="2">
        <v>0.18</v>
      </c>
      <c r="D16" s="2">
        <v>0.39</v>
      </c>
      <c r="E16" s="2">
        <v>0.16</v>
      </c>
      <c r="F16" s="2" t="s">
        <v>39</v>
      </c>
      <c r="G16" s="3">
        <v>1</v>
      </c>
      <c r="H16" s="2">
        <v>15</v>
      </c>
      <c r="I16" s="4">
        <v>-1500</v>
      </c>
      <c r="J16" s="5">
        <f t="shared" si="0"/>
        <v>4166.666666666667</v>
      </c>
      <c r="K16" s="6">
        <f t="shared" si="2"/>
        <v>975833.33333333326</v>
      </c>
      <c r="L16" s="4">
        <f t="shared" si="1"/>
        <v>351299.99999999994</v>
      </c>
    </row>
    <row r="17" spans="1:12">
      <c r="A17" s="13" t="s">
        <v>40</v>
      </c>
      <c r="B17" s="2">
        <v>0.51</v>
      </c>
      <c r="C17" s="2">
        <v>0.36</v>
      </c>
      <c r="D17" s="2">
        <v>0.54</v>
      </c>
      <c r="E17" s="2">
        <v>0.33</v>
      </c>
      <c r="F17" s="2" t="s">
        <v>41</v>
      </c>
      <c r="G17" s="3">
        <v>0.41670000000000001</v>
      </c>
      <c r="H17" s="2">
        <v>16</v>
      </c>
      <c r="I17" s="4">
        <v>-1500</v>
      </c>
      <c r="J17" s="5">
        <f t="shared" si="0"/>
        <v>2941.1764705882351</v>
      </c>
      <c r="K17" s="6">
        <f t="shared" si="2"/>
        <v>978774.50980392145</v>
      </c>
      <c r="L17" s="4">
        <f t="shared" si="1"/>
        <v>499174.99999999994</v>
      </c>
    </row>
    <row r="18" spans="1:12">
      <c r="A18" s="13" t="s">
        <v>42</v>
      </c>
      <c r="B18" s="2">
        <v>0.92</v>
      </c>
      <c r="C18" s="2">
        <v>0.52</v>
      </c>
      <c r="D18" s="2">
        <v>0.97</v>
      </c>
      <c r="E18" s="2">
        <v>0.46</v>
      </c>
      <c r="F18" s="2" t="s">
        <v>43</v>
      </c>
      <c r="G18" s="3">
        <v>0.80389999999999995</v>
      </c>
      <c r="H18" s="2">
        <v>17</v>
      </c>
      <c r="I18" s="4">
        <v>-1500</v>
      </c>
      <c r="J18" s="5">
        <f t="shared" si="0"/>
        <v>1630.4347826086955</v>
      </c>
      <c r="K18" s="6">
        <f t="shared" si="2"/>
        <v>980404.94458653009</v>
      </c>
      <c r="L18" s="4">
        <f t="shared" si="1"/>
        <v>901972.54901960772</v>
      </c>
    </row>
    <row r="19" spans="1:12">
      <c r="A19" s="13" t="s">
        <v>44</v>
      </c>
      <c r="B19" s="2">
        <v>0.93</v>
      </c>
      <c r="C19" s="2">
        <v>0.81</v>
      </c>
      <c r="D19" s="2">
        <v>0.95</v>
      </c>
      <c r="E19" s="2">
        <v>0.74</v>
      </c>
      <c r="F19" s="2" t="s">
        <v>45</v>
      </c>
      <c r="G19" s="3">
        <v>1.09E-2</v>
      </c>
      <c r="H19" s="2">
        <v>18</v>
      </c>
      <c r="I19" s="4">
        <v>-1500</v>
      </c>
      <c r="J19" s="5">
        <f t="shared" si="0"/>
        <v>1612.9032258064515</v>
      </c>
      <c r="K19" s="6">
        <f t="shared" si="2"/>
        <v>982017.84781233652</v>
      </c>
      <c r="L19" s="4">
        <f t="shared" si="1"/>
        <v>913276.59846547304</v>
      </c>
    </row>
    <row r="20" spans="1:12">
      <c r="A20" s="13" t="s">
        <v>46</v>
      </c>
      <c r="B20" s="2">
        <v>1.1399999999999999</v>
      </c>
      <c r="C20" s="2">
        <v>0.95</v>
      </c>
      <c r="D20" s="2">
        <v>1.18</v>
      </c>
      <c r="E20" s="2">
        <v>0.72</v>
      </c>
      <c r="F20" s="2" t="s">
        <v>47</v>
      </c>
      <c r="G20" s="3">
        <v>0.2258</v>
      </c>
      <c r="H20" s="2">
        <v>19</v>
      </c>
      <c r="I20" s="4">
        <v>-1500</v>
      </c>
      <c r="J20" s="5">
        <f t="shared" si="0"/>
        <v>1315.7894736842106</v>
      </c>
      <c r="K20" s="6">
        <f t="shared" si="2"/>
        <v>983333.63728602068</v>
      </c>
      <c r="L20" s="4">
        <f t="shared" si="1"/>
        <v>1121000.3465060634</v>
      </c>
    </row>
    <row r="21" spans="1:12">
      <c r="A21" s="13" t="s">
        <v>48</v>
      </c>
      <c r="B21" s="2">
        <v>1.87</v>
      </c>
      <c r="C21" s="2">
        <v>1.1299999999999999</v>
      </c>
      <c r="D21" s="2">
        <v>1.94</v>
      </c>
      <c r="E21" s="2">
        <v>1.03</v>
      </c>
      <c r="F21" s="2" t="s">
        <v>49</v>
      </c>
      <c r="G21" s="3">
        <v>0.64039999999999997</v>
      </c>
      <c r="H21" s="2">
        <v>20</v>
      </c>
      <c r="I21" s="4">
        <v>-1500</v>
      </c>
      <c r="J21" s="5">
        <f t="shared" si="0"/>
        <v>802.13903743315507</v>
      </c>
      <c r="K21" s="6">
        <f t="shared" si="2"/>
        <v>984135.77632345387</v>
      </c>
      <c r="L21" s="4">
        <f t="shared" si="1"/>
        <v>1840333.9017248589</v>
      </c>
    </row>
    <row r="22" spans="1:12">
      <c r="A22" s="13" t="s">
        <v>50</v>
      </c>
      <c r="B22" s="2">
        <v>2.0299999999999998</v>
      </c>
      <c r="C22" s="2">
        <v>1.78</v>
      </c>
      <c r="D22" s="2">
        <v>2.2200000000000002</v>
      </c>
      <c r="E22" s="2">
        <v>1.78</v>
      </c>
      <c r="F22" s="2" t="s">
        <v>51</v>
      </c>
      <c r="G22" s="3">
        <v>8.5599999999999996E-2</v>
      </c>
      <c r="H22" s="2">
        <v>21</v>
      </c>
      <c r="I22" s="4">
        <v>-1500</v>
      </c>
      <c r="J22" s="5">
        <f t="shared" si="0"/>
        <v>738.91625615763553</v>
      </c>
      <c r="K22" s="6">
        <f t="shared" si="2"/>
        <v>984874.69257961155</v>
      </c>
      <c r="L22" s="4">
        <f t="shared" si="1"/>
        <v>1999295.6259366113</v>
      </c>
    </row>
    <row r="23" spans="1:12">
      <c r="A23" s="13" t="s">
        <v>52</v>
      </c>
      <c r="B23" s="2">
        <v>2.41</v>
      </c>
      <c r="C23" s="2">
        <v>2.1</v>
      </c>
      <c r="D23" s="2">
        <v>2.73</v>
      </c>
      <c r="E23" s="2">
        <v>1.97</v>
      </c>
      <c r="F23" s="2" t="s">
        <v>53</v>
      </c>
      <c r="G23" s="3">
        <v>0.18720000000000001</v>
      </c>
      <c r="H23" s="2">
        <v>22</v>
      </c>
      <c r="I23" s="4">
        <v>-1500</v>
      </c>
      <c r="J23" s="5">
        <f t="shared" si="0"/>
        <v>622.40663900414938</v>
      </c>
      <c r="K23" s="6">
        <f t="shared" si="2"/>
        <v>985497.09921861568</v>
      </c>
      <c r="L23" s="4">
        <f t="shared" si="1"/>
        <v>2375048.0091168638</v>
      </c>
    </row>
    <row r="24" spans="1:12">
      <c r="A24" s="13" t="s">
        <v>54</v>
      </c>
      <c r="B24" s="2">
        <v>2.0299999999999998</v>
      </c>
      <c r="C24" s="2">
        <v>2.41</v>
      </c>
      <c r="D24" s="2">
        <v>2.73</v>
      </c>
      <c r="E24" s="2">
        <v>2.0299999999999998</v>
      </c>
      <c r="F24" s="2" t="s">
        <v>55</v>
      </c>
      <c r="G24" s="3">
        <v>-0.15770000000000001</v>
      </c>
      <c r="H24" s="2">
        <v>23</v>
      </c>
      <c r="I24" s="4">
        <v>-1500</v>
      </c>
      <c r="J24" s="5">
        <f t="shared" si="0"/>
        <v>738.91625615763553</v>
      </c>
      <c r="K24" s="6">
        <f t="shared" si="2"/>
        <v>986236.01547477336</v>
      </c>
      <c r="L24" s="4">
        <f>K24*B24</f>
        <v>2002059.1114137897</v>
      </c>
    </row>
    <row r="25" spans="1:12">
      <c r="A25" s="13" t="s">
        <v>56</v>
      </c>
      <c r="B25" s="2">
        <v>1.94</v>
      </c>
      <c r="C25" s="2">
        <v>2.12</v>
      </c>
      <c r="D25" s="2">
        <v>2.16</v>
      </c>
      <c r="E25" s="2">
        <v>1.84</v>
      </c>
      <c r="F25" s="2" t="s">
        <v>57</v>
      </c>
      <c r="G25" s="3">
        <v>-4.4299999999999999E-2</v>
      </c>
      <c r="H25" s="2">
        <v>24</v>
      </c>
      <c r="I25" s="4">
        <v>-1500</v>
      </c>
      <c r="J25" s="5">
        <f t="shared" si="0"/>
        <v>773.19587628865986</v>
      </c>
      <c r="K25" s="6">
        <f t="shared" si="2"/>
        <v>987009.21135106205</v>
      </c>
      <c r="L25" s="4">
        <f t="shared" si="1"/>
        <v>1914797.8700210603</v>
      </c>
    </row>
    <row r="26" spans="1:12">
      <c r="A26" s="13" t="s">
        <v>58</v>
      </c>
      <c r="B26" s="2">
        <v>2.0299999999999998</v>
      </c>
      <c r="C26" s="2">
        <v>1.94</v>
      </c>
      <c r="D26" s="2">
        <v>2.04</v>
      </c>
      <c r="E26" s="2">
        <v>1.84</v>
      </c>
      <c r="F26" s="2" t="s">
        <v>59</v>
      </c>
      <c r="G26" s="3">
        <v>4.6399999999999997E-2</v>
      </c>
      <c r="H26" s="2">
        <v>25</v>
      </c>
      <c r="I26" s="4">
        <v>-1500</v>
      </c>
      <c r="J26" s="5">
        <f t="shared" si="0"/>
        <v>738.91625615763553</v>
      </c>
      <c r="K26" s="6">
        <f t="shared" si="2"/>
        <v>987748.12760721974</v>
      </c>
      <c r="L26" s="4">
        <f t="shared" si="1"/>
        <v>2005128.6990426558</v>
      </c>
    </row>
    <row r="27" spans="1:12">
      <c r="A27" s="13" t="s">
        <v>60</v>
      </c>
      <c r="B27" s="2">
        <v>1.91</v>
      </c>
      <c r="C27" s="2">
        <v>2.0099999999999998</v>
      </c>
      <c r="D27" s="2">
        <v>2.16</v>
      </c>
      <c r="E27" s="2">
        <v>1.72</v>
      </c>
      <c r="F27" s="2" t="s">
        <v>61</v>
      </c>
      <c r="G27" s="3">
        <v>-5.91E-2</v>
      </c>
      <c r="H27" s="2">
        <v>26</v>
      </c>
      <c r="I27" s="4">
        <v>-1500</v>
      </c>
      <c r="J27" s="5">
        <f t="shared" si="0"/>
        <v>785.3403141361257</v>
      </c>
      <c r="K27" s="6">
        <f t="shared" si="2"/>
        <v>988533.46792135586</v>
      </c>
      <c r="L27" s="4">
        <f t="shared" si="1"/>
        <v>1888098.9237297897</v>
      </c>
    </row>
    <row r="28" spans="1:12">
      <c r="A28" s="13" t="s">
        <v>62</v>
      </c>
      <c r="B28" s="2">
        <v>1.6</v>
      </c>
      <c r="C28" s="2">
        <v>1.91</v>
      </c>
      <c r="D28" s="2">
        <v>1.91</v>
      </c>
      <c r="E28" s="2">
        <v>1.3</v>
      </c>
      <c r="F28" s="2" t="s">
        <v>63</v>
      </c>
      <c r="G28" s="3">
        <v>-0.1623</v>
      </c>
      <c r="H28" s="2">
        <v>27</v>
      </c>
      <c r="I28" s="4">
        <v>-1500</v>
      </c>
      <c r="J28" s="5">
        <f t="shared" si="0"/>
        <v>937.5</v>
      </c>
      <c r="K28" s="6">
        <f t="shared" si="2"/>
        <v>989470.96792135586</v>
      </c>
      <c r="L28" s="4">
        <f t="shared" si="1"/>
        <v>1583153.5486741695</v>
      </c>
    </row>
    <row r="29" spans="1:12">
      <c r="A29" s="13" t="s">
        <v>64</v>
      </c>
      <c r="B29" s="2">
        <v>1.33</v>
      </c>
      <c r="C29" s="2">
        <v>1.65</v>
      </c>
      <c r="D29" s="2">
        <v>1.66</v>
      </c>
      <c r="E29" s="2">
        <v>1.18</v>
      </c>
      <c r="F29" s="2" t="s">
        <v>65</v>
      </c>
      <c r="G29" s="3">
        <v>-0.16869999999999999</v>
      </c>
      <c r="H29" s="2">
        <v>28</v>
      </c>
      <c r="I29" s="4">
        <v>-1500</v>
      </c>
      <c r="J29" s="5">
        <f t="shared" si="0"/>
        <v>1127.8195488721803</v>
      </c>
      <c r="K29" s="6">
        <f t="shared" si="2"/>
        <v>990598.78747022804</v>
      </c>
      <c r="L29" s="4">
        <f t="shared" si="1"/>
        <v>1317496.3873354034</v>
      </c>
    </row>
    <row r="30" spans="1:12">
      <c r="A30" s="13" t="s">
        <v>66</v>
      </c>
      <c r="B30" s="2">
        <v>1.21</v>
      </c>
      <c r="C30" s="2">
        <v>1.31</v>
      </c>
      <c r="D30" s="2">
        <v>1.33</v>
      </c>
      <c r="E30" s="2">
        <v>1.08</v>
      </c>
      <c r="F30" s="2" t="s">
        <v>67</v>
      </c>
      <c r="G30" s="3">
        <v>-9.0200000000000002E-2</v>
      </c>
      <c r="H30" s="2">
        <v>29</v>
      </c>
      <c r="I30" s="4">
        <v>-1500</v>
      </c>
      <c r="J30" s="5">
        <f t="shared" si="0"/>
        <v>1239.6694214876034</v>
      </c>
      <c r="K30" s="6">
        <f t="shared" si="2"/>
        <v>991838.45689171564</v>
      </c>
      <c r="L30" s="4">
        <f t="shared" si="1"/>
        <v>1200124.5328389758</v>
      </c>
    </row>
    <row r="31" spans="1:12">
      <c r="A31" s="13" t="s">
        <v>68</v>
      </c>
      <c r="B31" s="2">
        <v>1.37</v>
      </c>
      <c r="C31" s="2">
        <v>1.1599999999999999</v>
      </c>
      <c r="D31" s="2">
        <v>1.37</v>
      </c>
      <c r="E31" s="2">
        <v>1.06</v>
      </c>
      <c r="F31" s="2" t="s">
        <v>69</v>
      </c>
      <c r="G31" s="3">
        <v>0.13220000000000001</v>
      </c>
      <c r="H31" s="2">
        <v>30</v>
      </c>
      <c r="I31" s="4">
        <v>-1500</v>
      </c>
      <c r="J31" s="5">
        <f t="shared" si="0"/>
        <v>1094.8905109489051</v>
      </c>
      <c r="K31" s="6">
        <f t="shared" si="2"/>
        <v>992933.3474026646</v>
      </c>
      <c r="L31" s="4">
        <f t="shared" si="1"/>
        <v>1360318.6859416505</v>
      </c>
    </row>
    <row r="32" spans="1:12">
      <c r="A32" s="13" t="s">
        <v>70</v>
      </c>
      <c r="B32" s="2">
        <v>1.18</v>
      </c>
      <c r="C32" s="2">
        <v>1.32</v>
      </c>
      <c r="D32" s="2">
        <v>1.53</v>
      </c>
      <c r="E32" s="2">
        <v>1.1399999999999999</v>
      </c>
      <c r="F32" s="2" t="s">
        <v>71</v>
      </c>
      <c r="G32" s="3">
        <v>-0.13869999999999999</v>
      </c>
      <c r="H32" s="2">
        <v>31</v>
      </c>
      <c r="I32" s="4">
        <v>-1500</v>
      </c>
      <c r="J32" s="5">
        <f t="shared" si="0"/>
        <v>1271.1864406779662</v>
      </c>
      <c r="K32" s="6">
        <f t="shared" si="2"/>
        <v>994204.53384334256</v>
      </c>
      <c r="L32" s="4">
        <f t="shared" si="1"/>
        <v>1173161.3499351442</v>
      </c>
    </row>
    <row r="33" spans="1:12">
      <c r="A33" s="13" t="s">
        <v>72</v>
      </c>
      <c r="B33" s="2">
        <v>1.25</v>
      </c>
      <c r="C33" s="2">
        <v>1.18</v>
      </c>
      <c r="D33" s="2">
        <v>1.31</v>
      </c>
      <c r="E33" s="2">
        <v>1.1499999999999999</v>
      </c>
      <c r="F33" s="2" t="s">
        <v>73</v>
      </c>
      <c r="G33" s="3">
        <v>5.9299999999999999E-2</v>
      </c>
      <c r="H33" s="2">
        <v>32</v>
      </c>
      <c r="I33" s="4">
        <v>-1500</v>
      </c>
      <c r="J33" s="5">
        <f t="shared" si="0"/>
        <v>1200</v>
      </c>
      <c r="K33" s="6">
        <f t="shared" si="2"/>
        <v>995404.53384334256</v>
      </c>
      <c r="L33" s="4">
        <f t="shared" si="1"/>
        <v>1244255.6673041782</v>
      </c>
    </row>
    <row r="34" spans="1:12">
      <c r="A34" s="13" t="s">
        <v>74</v>
      </c>
      <c r="B34" s="2">
        <v>1.53</v>
      </c>
      <c r="C34" s="2">
        <v>1.22</v>
      </c>
      <c r="D34" s="2">
        <v>1.65</v>
      </c>
      <c r="E34" s="2">
        <v>1.19</v>
      </c>
      <c r="F34" s="2" t="s">
        <v>75</v>
      </c>
      <c r="G34" s="3">
        <v>0.224</v>
      </c>
      <c r="H34" s="2">
        <v>33</v>
      </c>
      <c r="I34" s="4">
        <v>-1500</v>
      </c>
      <c r="J34" s="5">
        <f t="shared" si="0"/>
        <v>980.39215686274508</v>
      </c>
      <c r="K34" s="6">
        <f t="shared" si="2"/>
        <v>996384.92600020533</v>
      </c>
      <c r="L34" s="4">
        <f t="shared" si="1"/>
        <v>1524468.9367803142</v>
      </c>
    </row>
    <row r="35" spans="1:12">
      <c r="A35" s="13" t="s">
        <v>76</v>
      </c>
      <c r="B35" s="2">
        <v>1.74</v>
      </c>
      <c r="C35" s="2">
        <v>1.48</v>
      </c>
      <c r="D35" s="2">
        <v>1.88</v>
      </c>
      <c r="E35" s="2">
        <v>1.48</v>
      </c>
      <c r="F35" s="2" t="s">
        <v>77</v>
      </c>
      <c r="G35" s="3">
        <v>0.13730000000000001</v>
      </c>
      <c r="H35" s="2">
        <v>34</v>
      </c>
      <c r="I35" s="4">
        <v>-1500</v>
      </c>
      <c r="J35" s="5">
        <f t="shared" si="0"/>
        <v>862.06896551724139</v>
      </c>
      <c r="K35" s="6">
        <f t="shared" si="2"/>
        <v>997246.99496572255</v>
      </c>
      <c r="L35" s="4">
        <f t="shared" si="1"/>
        <v>1735209.7712403573</v>
      </c>
    </row>
    <row r="36" spans="1:12">
      <c r="A36" s="13" t="s">
        <v>78</v>
      </c>
      <c r="B36" s="2">
        <v>1.75</v>
      </c>
      <c r="C36" s="2">
        <v>1.75</v>
      </c>
      <c r="D36" s="2">
        <v>2.0299999999999998</v>
      </c>
      <c r="E36" s="2">
        <v>1.69</v>
      </c>
      <c r="F36" s="2" t="s">
        <v>79</v>
      </c>
      <c r="G36" s="3">
        <v>5.7000000000000002E-3</v>
      </c>
      <c r="H36" s="2">
        <v>35</v>
      </c>
      <c r="I36" s="4">
        <v>-1500</v>
      </c>
      <c r="J36" s="5">
        <f t="shared" si="0"/>
        <v>857.14285714285711</v>
      </c>
      <c r="K36" s="6">
        <f t="shared" si="2"/>
        <v>998104.13782286539</v>
      </c>
      <c r="L36" s="4">
        <f t="shared" si="1"/>
        <v>1746682.2411900144</v>
      </c>
    </row>
    <row r="37" spans="1:12">
      <c r="A37" s="13" t="s">
        <v>80</v>
      </c>
      <c r="B37" s="2">
        <v>1.8</v>
      </c>
      <c r="C37" s="2">
        <v>1.75</v>
      </c>
      <c r="D37" s="2">
        <v>1.87</v>
      </c>
      <c r="E37" s="2">
        <v>1.65</v>
      </c>
      <c r="F37" s="2" t="s">
        <v>81</v>
      </c>
      <c r="G37" s="3">
        <v>2.86E-2</v>
      </c>
      <c r="H37" s="2">
        <v>36</v>
      </c>
      <c r="I37" s="4">
        <v>-1500</v>
      </c>
      <c r="J37" s="5">
        <f t="shared" si="0"/>
        <v>833.33333333333326</v>
      </c>
      <c r="K37" s="6">
        <f t="shared" si="2"/>
        <v>998937.47115619876</v>
      </c>
      <c r="L37" s="4">
        <f t="shared" si="1"/>
        <v>1798087.4480811579</v>
      </c>
    </row>
    <row r="38" spans="1:12">
      <c r="A38" s="13" t="s">
        <v>82</v>
      </c>
      <c r="B38" s="2">
        <v>1.53</v>
      </c>
      <c r="C38" s="2">
        <v>1.79</v>
      </c>
      <c r="D38" s="2">
        <v>1.91</v>
      </c>
      <c r="E38" s="2">
        <v>1.46</v>
      </c>
      <c r="F38" s="2" t="s">
        <v>83</v>
      </c>
      <c r="G38" s="3">
        <v>-0.15</v>
      </c>
      <c r="H38" s="2">
        <v>37</v>
      </c>
      <c r="I38" s="4">
        <v>-1500</v>
      </c>
      <c r="J38" s="5">
        <f t="shared" si="0"/>
        <v>980.39215686274508</v>
      </c>
      <c r="K38" s="6">
        <f t="shared" si="2"/>
        <v>999917.86331306153</v>
      </c>
      <c r="L38" s="4">
        <f t="shared" si="1"/>
        <v>1529874.3308689841</v>
      </c>
    </row>
    <row r="39" spans="1:12">
      <c r="A39" s="13" t="s">
        <v>84</v>
      </c>
      <c r="B39" s="2">
        <v>1.31</v>
      </c>
      <c r="C39" s="2">
        <v>1.51</v>
      </c>
      <c r="D39" s="2">
        <v>1.51</v>
      </c>
      <c r="E39" s="2">
        <v>1.21</v>
      </c>
      <c r="F39" s="2" t="s">
        <v>85</v>
      </c>
      <c r="G39" s="3">
        <v>-0.14380000000000001</v>
      </c>
      <c r="H39" s="2">
        <v>38</v>
      </c>
      <c r="I39" s="4">
        <v>-1500</v>
      </c>
      <c r="J39" s="5">
        <f t="shared" si="0"/>
        <v>1145.0381679389313</v>
      </c>
      <c r="K39" s="6">
        <f t="shared" si="2"/>
        <v>1001062.9014810005</v>
      </c>
      <c r="L39" s="4">
        <f t="shared" si="1"/>
        <v>1311392.4009401107</v>
      </c>
    </row>
    <row r="40" spans="1:12">
      <c r="A40" s="13" t="s">
        <v>86</v>
      </c>
      <c r="B40" s="2">
        <v>1.6</v>
      </c>
      <c r="C40" s="2">
        <v>1.29</v>
      </c>
      <c r="D40" s="2">
        <v>1.64</v>
      </c>
      <c r="E40" s="2">
        <v>1.29</v>
      </c>
      <c r="F40" s="2" t="s">
        <v>87</v>
      </c>
      <c r="G40" s="3">
        <v>0.22140000000000001</v>
      </c>
      <c r="H40" s="2">
        <v>39</v>
      </c>
      <c r="I40" s="4">
        <v>-1500</v>
      </c>
      <c r="J40" s="5">
        <f t="shared" si="0"/>
        <v>937.5</v>
      </c>
      <c r="K40" s="6">
        <f t="shared" si="2"/>
        <v>1002000.4014810005</v>
      </c>
      <c r="L40" s="4">
        <f t="shared" si="1"/>
        <v>1603200.6423696009</v>
      </c>
    </row>
    <row r="41" spans="1:12">
      <c r="A41" s="13" t="s">
        <v>88</v>
      </c>
      <c r="B41" s="2">
        <v>1.65</v>
      </c>
      <c r="C41" s="2">
        <v>1.6</v>
      </c>
      <c r="D41" s="2">
        <v>1.84</v>
      </c>
      <c r="E41" s="2">
        <v>1.6</v>
      </c>
      <c r="F41" s="2" t="s">
        <v>89</v>
      </c>
      <c r="G41" s="3">
        <v>3.1199999999999999E-2</v>
      </c>
      <c r="H41" s="2">
        <v>40</v>
      </c>
      <c r="I41" s="4">
        <v>-1500</v>
      </c>
      <c r="J41" s="5">
        <f t="shared" si="0"/>
        <v>909.09090909090912</v>
      </c>
      <c r="K41" s="6">
        <f t="shared" si="2"/>
        <v>1002909.4923900914</v>
      </c>
      <c r="L41" s="4">
        <f t="shared" si="1"/>
        <v>1654800.6624436507</v>
      </c>
    </row>
    <row r="42" spans="1:12">
      <c r="A42" s="13" t="s">
        <v>90</v>
      </c>
      <c r="B42" s="2">
        <v>1.26</v>
      </c>
      <c r="C42" s="2">
        <v>1.68</v>
      </c>
      <c r="D42" s="2">
        <v>1.68</v>
      </c>
      <c r="E42" s="2">
        <v>1.07</v>
      </c>
      <c r="F42" s="2" t="s">
        <v>91</v>
      </c>
      <c r="G42" s="3">
        <v>-0.2364</v>
      </c>
      <c r="H42" s="2">
        <v>41</v>
      </c>
      <c r="I42" s="4">
        <v>-1500</v>
      </c>
      <c r="J42" s="5">
        <f t="shared" si="0"/>
        <v>1190.4761904761904</v>
      </c>
      <c r="K42" s="6">
        <f t="shared" si="2"/>
        <v>1004099.9685805676</v>
      </c>
      <c r="L42" s="4">
        <f t="shared" si="1"/>
        <v>1265165.9604115153</v>
      </c>
    </row>
    <row r="43" spans="1:12">
      <c r="A43" s="13" t="s">
        <v>92</v>
      </c>
      <c r="B43" s="2">
        <v>1.24</v>
      </c>
      <c r="C43" s="2">
        <v>1.27</v>
      </c>
      <c r="D43" s="2">
        <v>1.4</v>
      </c>
      <c r="E43" s="2">
        <v>1.21</v>
      </c>
      <c r="F43" s="2" t="s">
        <v>93</v>
      </c>
      <c r="G43" s="3">
        <v>-1.5900000000000001E-2</v>
      </c>
      <c r="H43" s="2">
        <v>42</v>
      </c>
      <c r="I43" s="4">
        <v>-1500</v>
      </c>
      <c r="J43" s="5">
        <f t="shared" si="0"/>
        <v>1209.6774193548388</v>
      </c>
      <c r="K43" s="6">
        <f t="shared" si="2"/>
        <v>1005309.6459999224</v>
      </c>
      <c r="L43" s="4">
        <f t="shared" si="1"/>
        <v>1246583.9610399038</v>
      </c>
    </row>
    <row r="44" spans="1:12">
      <c r="A44" s="13" t="s">
        <v>94</v>
      </c>
      <c r="B44" s="2">
        <v>1.18</v>
      </c>
      <c r="C44" s="2">
        <v>1.24</v>
      </c>
      <c r="D44" s="2">
        <v>1.26</v>
      </c>
      <c r="E44" s="2">
        <v>1.1200000000000001</v>
      </c>
      <c r="F44" s="2" t="s">
        <v>43</v>
      </c>
      <c r="G44" s="3">
        <v>-4.8399999999999999E-2</v>
      </c>
      <c r="H44" s="2">
        <v>43</v>
      </c>
      <c r="I44" s="4">
        <v>-1500</v>
      </c>
      <c r="J44" s="5">
        <f t="shared" si="0"/>
        <v>1271.1864406779662</v>
      </c>
      <c r="K44" s="6">
        <f t="shared" si="2"/>
        <v>1006580.8324406004</v>
      </c>
      <c r="L44" s="4">
        <f t="shared" si="1"/>
        <v>1187765.3822799083</v>
      </c>
    </row>
    <row r="45" spans="1:12">
      <c r="A45" s="13" t="s">
        <v>95</v>
      </c>
      <c r="B45" s="2">
        <v>1.04</v>
      </c>
      <c r="C45" s="2">
        <v>1.17</v>
      </c>
      <c r="D45" s="2">
        <v>1.19</v>
      </c>
      <c r="E45" s="2">
        <v>1.03</v>
      </c>
      <c r="F45" s="2" t="s">
        <v>96</v>
      </c>
      <c r="G45" s="3">
        <v>-0.1186</v>
      </c>
      <c r="H45" s="2">
        <v>44</v>
      </c>
      <c r="I45" s="4">
        <v>-1500</v>
      </c>
      <c r="J45" s="5">
        <f t="shared" si="0"/>
        <v>1442.3076923076922</v>
      </c>
      <c r="K45" s="6">
        <f t="shared" si="2"/>
        <v>1008023.1401329081</v>
      </c>
      <c r="L45" s="4">
        <f t="shared" si="1"/>
        <v>1048344.0657382245</v>
      </c>
    </row>
    <row r="46" spans="1:12">
      <c r="A46" s="13" t="s">
        <v>97</v>
      </c>
      <c r="B46" s="2">
        <v>1.1200000000000001</v>
      </c>
      <c r="C46" s="2">
        <v>1.05</v>
      </c>
      <c r="D46" s="2">
        <v>1.26</v>
      </c>
      <c r="E46" s="2">
        <v>1.05</v>
      </c>
      <c r="F46" s="2" t="s">
        <v>98</v>
      </c>
      <c r="G46" s="3">
        <v>7.6899999999999996E-2</v>
      </c>
      <c r="H46" s="2">
        <v>45</v>
      </c>
      <c r="I46" s="4">
        <v>-1500</v>
      </c>
      <c r="J46" s="5">
        <f t="shared" si="0"/>
        <v>1339.2857142857142</v>
      </c>
      <c r="K46" s="6">
        <f t="shared" si="2"/>
        <v>1009362.4258471938</v>
      </c>
      <c r="L46" s="4">
        <f t="shared" si="1"/>
        <v>1130485.9169488573</v>
      </c>
    </row>
    <row r="47" spans="1:12">
      <c r="A47" s="13" t="s">
        <v>99</v>
      </c>
      <c r="B47" s="2">
        <v>1.25</v>
      </c>
      <c r="C47" s="2">
        <v>1.1100000000000001</v>
      </c>
      <c r="D47" s="2">
        <v>1.36</v>
      </c>
      <c r="E47" s="2">
        <v>1.1100000000000001</v>
      </c>
      <c r="F47" s="2" t="s">
        <v>100</v>
      </c>
      <c r="G47" s="3">
        <v>0.11609999999999999</v>
      </c>
      <c r="H47" s="2">
        <v>46</v>
      </c>
      <c r="I47" s="4">
        <v>-1500</v>
      </c>
      <c r="J47" s="5">
        <f t="shared" si="0"/>
        <v>1200</v>
      </c>
      <c r="K47" s="6">
        <f t="shared" si="2"/>
        <v>1010562.4258471938</v>
      </c>
      <c r="L47" s="4">
        <f t="shared" si="1"/>
        <v>1263203.0323089922</v>
      </c>
    </row>
    <row r="48" spans="1:12">
      <c r="A48" s="13" t="s">
        <v>101</v>
      </c>
      <c r="B48" s="2">
        <v>1.25</v>
      </c>
      <c r="C48" s="2">
        <v>1.24</v>
      </c>
      <c r="D48" s="2">
        <v>1.32</v>
      </c>
      <c r="E48" s="2">
        <v>1.22</v>
      </c>
      <c r="F48" s="2" t="s">
        <v>102</v>
      </c>
      <c r="G48" s="3">
        <v>0</v>
      </c>
      <c r="H48" s="2">
        <v>47</v>
      </c>
      <c r="I48" s="4">
        <v>-1500</v>
      </c>
      <c r="J48" s="5">
        <f t="shared" si="0"/>
        <v>1200</v>
      </c>
      <c r="K48" s="6">
        <f t="shared" si="2"/>
        <v>1011762.4258471938</v>
      </c>
      <c r="L48" s="4">
        <f t="shared" si="1"/>
        <v>1264703.0323089922</v>
      </c>
    </row>
    <row r="49" spans="1:12">
      <c r="A49" s="13" t="s">
        <v>103</v>
      </c>
      <c r="B49" s="2">
        <v>1.18</v>
      </c>
      <c r="C49" s="2">
        <v>1.24</v>
      </c>
      <c r="D49" s="2">
        <v>1.25</v>
      </c>
      <c r="E49" s="2">
        <v>1.18</v>
      </c>
      <c r="F49" s="2" t="s">
        <v>104</v>
      </c>
      <c r="G49" s="3">
        <v>-5.6000000000000001E-2</v>
      </c>
      <c r="H49" s="2">
        <v>48</v>
      </c>
      <c r="I49" s="4">
        <v>-1500</v>
      </c>
      <c r="J49" s="5">
        <f t="shared" si="0"/>
        <v>1271.1864406779662</v>
      </c>
      <c r="K49" s="6">
        <f t="shared" si="2"/>
        <v>1013033.6122878718</v>
      </c>
      <c r="L49" s="4">
        <f t="shared" si="1"/>
        <v>1195379.6624996886</v>
      </c>
    </row>
    <row r="50" spans="1:12">
      <c r="A50" s="13" t="s">
        <v>105</v>
      </c>
      <c r="B50" s="2">
        <v>1.19</v>
      </c>
      <c r="C50" s="2">
        <v>1.18</v>
      </c>
      <c r="D50" s="2">
        <v>1.21</v>
      </c>
      <c r="E50" s="2">
        <v>1.18</v>
      </c>
      <c r="F50" s="2" t="s">
        <v>106</v>
      </c>
      <c r="G50" s="3">
        <v>8.5000000000000006E-3</v>
      </c>
      <c r="H50" s="2">
        <v>49</v>
      </c>
      <c r="I50" s="4">
        <v>-1500</v>
      </c>
      <c r="J50" s="5">
        <f t="shared" si="0"/>
        <v>1260.5042016806724</v>
      </c>
      <c r="K50" s="6">
        <f t="shared" si="2"/>
        <v>1014294.1164895524</v>
      </c>
      <c r="L50" s="4">
        <f t="shared" si="1"/>
        <v>1207009.9986225674</v>
      </c>
    </row>
    <row r="51" spans="1:12">
      <c r="A51" s="13" t="s">
        <v>107</v>
      </c>
      <c r="B51" s="2">
        <v>1.21</v>
      </c>
      <c r="C51" s="2">
        <v>1.19</v>
      </c>
      <c r="D51" s="2">
        <v>1.35</v>
      </c>
      <c r="E51" s="2">
        <v>1.17</v>
      </c>
      <c r="F51" s="2" t="s">
        <v>108</v>
      </c>
      <c r="G51" s="3">
        <v>1.6799999999999999E-2</v>
      </c>
      <c r="H51" s="2">
        <v>50</v>
      </c>
      <c r="I51" s="4">
        <v>-1500</v>
      </c>
      <c r="J51" s="5">
        <f t="shared" si="0"/>
        <v>1239.6694214876034</v>
      </c>
      <c r="K51" s="6">
        <f t="shared" si="2"/>
        <v>1015533.78591104</v>
      </c>
      <c r="L51" s="4">
        <f t="shared" si="1"/>
        <v>1228795.8809523585</v>
      </c>
    </row>
    <row r="52" spans="1:12">
      <c r="A52" s="13" t="s">
        <v>109</v>
      </c>
      <c r="B52" s="2">
        <v>1.19</v>
      </c>
      <c r="C52" s="2">
        <v>1.19</v>
      </c>
      <c r="D52" s="2">
        <v>1.21</v>
      </c>
      <c r="E52" s="2">
        <v>1.1200000000000001</v>
      </c>
      <c r="F52" s="2" t="s">
        <v>110</v>
      </c>
      <c r="G52" s="3">
        <v>-1.6500000000000001E-2</v>
      </c>
      <c r="H52" s="2">
        <v>51</v>
      </c>
      <c r="I52" s="4">
        <v>-1500</v>
      </c>
      <c r="J52" s="5">
        <f t="shared" si="0"/>
        <v>1260.5042016806724</v>
      </c>
      <c r="K52" s="6">
        <f t="shared" si="2"/>
        <v>1016794.2901127207</v>
      </c>
      <c r="L52" s="4">
        <f t="shared" si="1"/>
        <v>1209985.2052341376</v>
      </c>
    </row>
    <row r="53" spans="1:12">
      <c r="A53" s="13" t="s">
        <v>111</v>
      </c>
      <c r="B53" s="2">
        <v>1.18</v>
      </c>
      <c r="C53" s="2">
        <v>1.21</v>
      </c>
      <c r="D53" s="2">
        <v>1.33</v>
      </c>
      <c r="E53" s="2">
        <v>1.1399999999999999</v>
      </c>
      <c r="F53" s="2" t="s">
        <v>112</v>
      </c>
      <c r="G53" s="3">
        <v>-8.3999999999999995E-3</v>
      </c>
      <c r="H53" s="2">
        <v>52</v>
      </c>
      <c r="I53" s="4">
        <v>-1500</v>
      </c>
      <c r="J53" s="5">
        <f t="shared" si="0"/>
        <v>1271.1864406779662</v>
      </c>
      <c r="K53" s="6">
        <f t="shared" si="2"/>
        <v>1018065.4765533987</v>
      </c>
      <c r="L53" s="4">
        <f t="shared" si="1"/>
        <v>1201317.2623330103</v>
      </c>
    </row>
    <row r="54" spans="1:12">
      <c r="A54" s="13" t="s">
        <v>113</v>
      </c>
      <c r="B54" s="2">
        <v>1.1599999999999999</v>
      </c>
      <c r="C54" s="2">
        <v>1.18</v>
      </c>
      <c r="D54" s="2">
        <v>1.21</v>
      </c>
      <c r="E54" s="2">
        <v>1.0900000000000001</v>
      </c>
      <c r="F54" s="2" t="s">
        <v>114</v>
      </c>
      <c r="G54" s="3">
        <v>-1.6899999999999998E-2</v>
      </c>
      <c r="H54" s="2">
        <v>53</v>
      </c>
      <c r="I54" s="4">
        <v>-1500</v>
      </c>
      <c r="J54" s="5">
        <f t="shared" si="0"/>
        <v>1293.1034482758621</v>
      </c>
      <c r="K54" s="6">
        <f t="shared" si="2"/>
        <v>1019358.5800016745</v>
      </c>
      <c r="L54" s="4">
        <f t="shared" si="1"/>
        <v>1182455.9528019424</v>
      </c>
    </row>
    <row r="55" spans="1:12">
      <c r="A55" s="13" t="s">
        <v>115</v>
      </c>
      <c r="B55" s="2">
        <v>1.02</v>
      </c>
      <c r="C55" s="2">
        <v>1.1299999999999999</v>
      </c>
      <c r="D55" s="2">
        <v>1.19</v>
      </c>
      <c r="E55" s="2">
        <v>1.02</v>
      </c>
      <c r="F55" s="2" t="s">
        <v>116</v>
      </c>
      <c r="G55" s="3">
        <v>-0.1207</v>
      </c>
      <c r="H55" s="2">
        <v>54</v>
      </c>
      <c r="I55" s="4">
        <v>-1500</v>
      </c>
      <c r="J55" s="5">
        <f t="shared" si="0"/>
        <v>1470.5882352941176</v>
      </c>
      <c r="K55" s="6">
        <f t="shared" si="2"/>
        <v>1020829.1682369686</v>
      </c>
      <c r="L55" s="4">
        <f t="shared" si="1"/>
        <v>1041245.751601708</v>
      </c>
    </row>
    <row r="56" spans="1:12">
      <c r="A56" s="13" t="s">
        <v>117</v>
      </c>
      <c r="B56" s="2">
        <v>1.1399999999999999</v>
      </c>
      <c r="C56" s="2">
        <v>1.02</v>
      </c>
      <c r="D56" s="2">
        <v>1.17</v>
      </c>
      <c r="E56" s="2">
        <v>0.94</v>
      </c>
      <c r="F56" s="2" t="s">
        <v>118</v>
      </c>
      <c r="G56" s="3">
        <v>0.1176</v>
      </c>
      <c r="H56" s="2">
        <v>55</v>
      </c>
      <c r="I56" s="4">
        <v>-1500</v>
      </c>
      <c r="J56" s="5">
        <f t="shared" si="0"/>
        <v>1315.7894736842106</v>
      </c>
      <c r="K56" s="6">
        <f t="shared" si="2"/>
        <v>1022144.9577106527</v>
      </c>
      <c r="L56" s="4">
        <f t="shared" si="1"/>
        <v>1165245.251790144</v>
      </c>
    </row>
    <row r="57" spans="1:12">
      <c r="A57" s="13" t="s">
        <v>119</v>
      </c>
      <c r="B57" s="2">
        <v>1.44</v>
      </c>
      <c r="C57" s="2">
        <v>1.1399999999999999</v>
      </c>
      <c r="D57" s="2">
        <v>1.65</v>
      </c>
      <c r="E57" s="2">
        <v>1.07</v>
      </c>
      <c r="F57" s="2" t="s">
        <v>120</v>
      </c>
      <c r="G57" s="3">
        <v>0.26319999999999999</v>
      </c>
      <c r="H57" s="2">
        <v>56</v>
      </c>
      <c r="I57" s="4">
        <v>-1500</v>
      </c>
      <c r="J57" s="5">
        <f t="shared" si="0"/>
        <v>1041.6666666666667</v>
      </c>
      <c r="K57" s="6">
        <f t="shared" si="2"/>
        <v>1023186.6243773194</v>
      </c>
      <c r="L57" s="4">
        <f t="shared" si="1"/>
        <v>1473388.7391033398</v>
      </c>
    </row>
    <row r="58" spans="1:12">
      <c r="A58" s="13" t="s">
        <v>121</v>
      </c>
      <c r="B58" s="2">
        <v>1.37</v>
      </c>
      <c r="C58" s="2">
        <v>1.46</v>
      </c>
      <c r="D58" s="2">
        <v>1.6</v>
      </c>
      <c r="E58" s="2">
        <v>1.22</v>
      </c>
      <c r="F58" s="2" t="s">
        <v>122</v>
      </c>
      <c r="G58" s="3">
        <v>-4.8599999999999997E-2</v>
      </c>
      <c r="H58" s="2">
        <v>57</v>
      </c>
      <c r="I58" s="4">
        <v>-1500</v>
      </c>
      <c r="J58" s="5">
        <f t="shared" si="0"/>
        <v>1094.8905109489051</v>
      </c>
      <c r="K58" s="6">
        <f t="shared" si="2"/>
        <v>1024281.5148882683</v>
      </c>
      <c r="L58" s="4">
        <f t="shared" si="1"/>
        <v>1403265.6753969276</v>
      </c>
    </row>
    <row r="59" spans="1:12">
      <c r="A59" s="13" t="s">
        <v>123</v>
      </c>
      <c r="B59" s="2">
        <v>1.27</v>
      </c>
      <c r="C59" s="2">
        <v>1.35</v>
      </c>
      <c r="D59" s="2">
        <v>1.53</v>
      </c>
      <c r="E59" s="2">
        <v>1.27</v>
      </c>
      <c r="F59" s="2" t="s">
        <v>124</v>
      </c>
      <c r="G59" s="3">
        <v>-7.2999999999999995E-2</v>
      </c>
      <c r="H59" s="2">
        <v>58</v>
      </c>
      <c r="I59" s="4">
        <v>-1500</v>
      </c>
      <c r="J59" s="5">
        <f t="shared" si="0"/>
        <v>1181.1023622047244</v>
      </c>
      <c r="K59" s="6">
        <f t="shared" si="2"/>
        <v>1025462.617250473</v>
      </c>
      <c r="L59" s="4">
        <f t="shared" si="1"/>
        <v>1302337.5239081008</v>
      </c>
    </row>
    <row r="60" spans="1:12">
      <c r="A60" s="13" t="s">
        <v>125</v>
      </c>
      <c r="B60" s="2">
        <v>1.36</v>
      </c>
      <c r="C60" s="2">
        <v>1.23</v>
      </c>
      <c r="D60" s="2">
        <v>1.4</v>
      </c>
      <c r="E60" s="2">
        <v>1.19</v>
      </c>
      <c r="F60" s="2" t="s">
        <v>126</v>
      </c>
      <c r="G60" s="3">
        <v>7.0900000000000005E-2</v>
      </c>
      <c r="H60" s="2">
        <v>59</v>
      </c>
      <c r="I60" s="4">
        <v>-1500</v>
      </c>
      <c r="J60" s="5">
        <f t="shared" si="0"/>
        <v>1102.9411764705881</v>
      </c>
      <c r="K60" s="6">
        <f t="shared" si="2"/>
        <v>1026565.5584269436</v>
      </c>
      <c r="L60" s="4">
        <f t="shared" si="1"/>
        <v>1396129.1594606433</v>
      </c>
    </row>
    <row r="61" spans="1:12">
      <c r="A61" s="13" t="s">
        <v>127</v>
      </c>
      <c r="B61" s="2">
        <v>1</v>
      </c>
      <c r="C61" s="2">
        <v>1.32</v>
      </c>
      <c r="D61" s="2">
        <v>1.42</v>
      </c>
      <c r="E61" s="2">
        <v>0.97</v>
      </c>
      <c r="F61" s="2" t="s">
        <v>128</v>
      </c>
      <c r="G61" s="3">
        <v>-0.26469999999999999</v>
      </c>
      <c r="H61" s="2">
        <v>60</v>
      </c>
      <c r="I61" s="4">
        <v>-1500</v>
      </c>
      <c r="J61" s="5">
        <f t="shared" si="0"/>
        <v>1500</v>
      </c>
      <c r="K61" s="6">
        <f t="shared" si="2"/>
        <v>1028065.5584269436</v>
      </c>
      <c r="L61" s="4">
        <f t="shared" si="1"/>
        <v>1028065.5584269436</v>
      </c>
    </row>
    <row r="62" spans="1:12">
      <c r="A62" s="13" t="s">
        <v>129</v>
      </c>
      <c r="B62" s="2">
        <v>0.89</v>
      </c>
      <c r="C62" s="2">
        <v>1.03</v>
      </c>
      <c r="D62" s="2">
        <v>1.04</v>
      </c>
      <c r="E62" s="2">
        <v>0.69</v>
      </c>
      <c r="F62" s="2" t="s">
        <v>130</v>
      </c>
      <c r="G62" s="3">
        <v>-0.11</v>
      </c>
      <c r="H62" s="2">
        <v>61</v>
      </c>
      <c r="I62" s="4">
        <v>-1500</v>
      </c>
      <c r="J62" s="5">
        <f t="shared" si="0"/>
        <v>1685.3932584269662</v>
      </c>
      <c r="K62" s="6">
        <f t="shared" si="2"/>
        <v>1029750.9516853705</v>
      </c>
      <c r="L62" s="4">
        <f t="shared" si="1"/>
        <v>916478.34699997981</v>
      </c>
    </row>
    <row r="63" spans="1:12">
      <c r="A63" s="13" t="s">
        <v>131</v>
      </c>
      <c r="B63" s="2">
        <v>0.92</v>
      </c>
      <c r="C63" s="2">
        <v>0.89</v>
      </c>
      <c r="D63" s="2">
        <v>0.97</v>
      </c>
      <c r="E63" s="2">
        <v>0.8</v>
      </c>
      <c r="F63" s="2" t="s">
        <v>132</v>
      </c>
      <c r="G63" s="3">
        <v>3.3700000000000001E-2</v>
      </c>
      <c r="H63" s="2">
        <v>62</v>
      </c>
      <c r="I63" s="4">
        <v>-1500</v>
      </c>
      <c r="J63" s="5">
        <f t="shared" si="0"/>
        <v>1630.4347826086955</v>
      </c>
      <c r="K63" s="6">
        <f t="shared" si="2"/>
        <v>1031381.3864679792</v>
      </c>
      <c r="L63" s="4">
        <f t="shared" si="1"/>
        <v>948870.87555054086</v>
      </c>
    </row>
    <row r="64" spans="1:12">
      <c r="A64" s="13" t="s">
        <v>133</v>
      </c>
      <c r="B64" s="2">
        <v>0.99</v>
      </c>
      <c r="C64" s="2">
        <v>0.95</v>
      </c>
      <c r="D64" s="2">
        <v>1.02</v>
      </c>
      <c r="E64" s="2">
        <v>0.88</v>
      </c>
      <c r="F64" s="2" t="s">
        <v>134</v>
      </c>
      <c r="G64" s="3">
        <v>7.6100000000000001E-2</v>
      </c>
      <c r="H64" s="2">
        <v>63</v>
      </c>
      <c r="I64" s="4">
        <v>-1500</v>
      </c>
      <c r="J64" s="5">
        <f t="shared" si="0"/>
        <v>1515.1515151515152</v>
      </c>
      <c r="K64" s="6">
        <f t="shared" si="2"/>
        <v>1032896.5379831307</v>
      </c>
      <c r="L64" s="4">
        <f t="shared" si="1"/>
        <v>1022567.5726032994</v>
      </c>
    </row>
    <row r="65" spans="1:12">
      <c r="A65" s="13" t="s">
        <v>135</v>
      </c>
      <c r="B65" s="2">
        <v>0.97</v>
      </c>
      <c r="C65" s="2">
        <v>0.99</v>
      </c>
      <c r="D65" s="2">
        <v>1.04</v>
      </c>
      <c r="E65" s="2">
        <v>0.92</v>
      </c>
      <c r="F65" s="2" t="s">
        <v>136</v>
      </c>
      <c r="G65" s="3">
        <v>-2.0199999999999999E-2</v>
      </c>
      <c r="H65" s="2">
        <v>64</v>
      </c>
      <c r="I65" s="4">
        <v>-1500</v>
      </c>
      <c r="J65" s="5">
        <f t="shared" si="0"/>
        <v>1546.3917525773197</v>
      </c>
      <c r="K65" s="6">
        <f t="shared" si="2"/>
        <v>1034442.9297357079</v>
      </c>
      <c r="L65" s="4">
        <f t="shared" si="1"/>
        <v>1003409.6418436366</v>
      </c>
    </row>
    <row r="66" spans="1:12">
      <c r="A66" s="13" t="s">
        <v>137</v>
      </c>
      <c r="B66" s="2">
        <v>1.22</v>
      </c>
      <c r="C66" s="2">
        <v>0.95</v>
      </c>
      <c r="D66" s="2">
        <v>1.23</v>
      </c>
      <c r="E66" s="2">
        <v>0.95</v>
      </c>
      <c r="F66" s="2" t="s">
        <v>138</v>
      </c>
      <c r="G66" s="3">
        <v>0.25769999999999998</v>
      </c>
      <c r="H66" s="2">
        <v>65</v>
      </c>
      <c r="I66" s="4">
        <v>-1500</v>
      </c>
      <c r="J66" s="5">
        <f t="shared" si="0"/>
        <v>1229.5081967213116</v>
      </c>
      <c r="K66" s="6">
        <f t="shared" si="2"/>
        <v>1035672.4379324293</v>
      </c>
      <c r="L66" s="4">
        <f t="shared" si="1"/>
        <v>1263520.3742775638</v>
      </c>
    </row>
    <row r="67" spans="1:12">
      <c r="A67" s="13" t="s">
        <v>139</v>
      </c>
      <c r="B67" s="2">
        <v>1.65</v>
      </c>
      <c r="C67" s="2">
        <v>1.23</v>
      </c>
      <c r="D67" s="2">
        <v>1.72</v>
      </c>
      <c r="E67" s="2">
        <v>1.22</v>
      </c>
      <c r="F67" s="2" t="s">
        <v>140</v>
      </c>
      <c r="G67" s="3">
        <v>0.35249999999999998</v>
      </c>
      <c r="H67" s="2">
        <v>66</v>
      </c>
      <c r="I67" s="4">
        <v>-1500</v>
      </c>
      <c r="J67" s="5">
        <f t="shared" si="0"/>
        <v>909.09090909090912</v>
      </c>
      <c r="K67" s="6">
        <f t="shared" si="2"/>
        <v>1036581.5288415202</v>
      </c>
      <c r="L67" s="4">
        <f t="shared" si="1"/>
        <v>1710359.5225885082</v>
      </c>
    </row>
    <row r="68" spans="1:12">
      <c r="A68" s="13" t="s">
        <v>141</v>
      </c>
      <c r="B68" s="2">
        <v>1.36</v>
      </c>
      <c r="C68" s="2">
        <v>1.5</v>
      </c>
      <c r="D68" s="2">
        <v>1.61</v>
      </c>
      <c r="E68" s="2">
        <v>1.1100000000000001</v>
      </c>
      <c r="F68" s="2" t="s">
        <v>142</v>
      </c>
      <c r="G68" s="3">
        <v>-0.17580000000000001</v>
      </c>
      <c r="H68" s="2">
        <v>67</v>
      </c>
      <c r="I68" s="4">
        <v>-1500</v>
      </c>
      <c r="J68" s="5">
        <f t="shared" si="0"/>
        <v>1102.9411764705881</v>
      </c>
      <c r="K68" s="6">
        <f t="shared" si="2"/>
        <v>1037684.4700179908</v>
      </c>
      <c r="L68" s="4">
        <f t="shared" si="1"/>
        <v>1411250.8792244676</v>
      </c>
    </row>
    <row r="69" spans="1:12">
      <c r="A69" s="13" t="s">
        <v>143</v>
      </c>
      <c r="B69" s="2">
        <v>1.21</v>
      </c>
      <c r="C69" s="2">
        <v>1.33</v>
      </c>
      <c r="D69" s="2">
        <v>1.4</v>
      </c>
      <c r="E69" s="2">
        <v>1.08</v>
      </c>
      <c r="F69" s="2" t="s">
        <v>144</v>
      </c>
      <c r="G69" s="3">
        <v>-0.1103</v>
      </c>
      <c r="H69" s="2">
        <v>68</v>
      </c>
      <c r="I69" s="4">
        <v>-1500</v>
      </c>
      <c r="J69" s="5">
        <f t="shared" ref="J69:J73" si="3">ABS(I69/B69)</f>
        <v>1239.6694214876034</v>
      </c>
      <c r="K69" s="6">
        <f t="shared" si="2"/>
        <v>1038924.1394394784</v>
      </c>
      <c r="L69" s="4">
        <f t="shared" ref="L69:L73" si="4">K69*B69</f>
        <v>1257098.2087217688</v>
      </c>
    </row>
    <row r="70" spans="1:12">
      <c r="A70" s="13" t="s">
        <v>145</v>
      </c>
      <c r="B70" s="2">
        <v>1.23</v>
      </c>
      <c r="C70" s="2">
        <v>1.2</v>
      </c>
      <c r="D70" s="2">
        <v>1.4</v>
      </c>
      <c r="E70" s="2">
        <v>1.18</v>
      </c>
      <c r="F70" s="2" t="s">
        <v>146</v>
      </c>
      <c r="G70" s="3">
        <v>1.6500000000000001E-2</v>
      </c>
      <c r="H70" s="2">
        <v>69</v>
      </c>
      <c r="I70" s="4">
        <v>-1500</v>
      </c>
      <c r="J70" s="5">
        <f t="shared" si="3"/>
        <v>1219.5121951219512</v>
      </c>
      <c r="K70" s="6">
        <f t="shared" si="2"/>
        <v>1040143.6516346004</v>
      </c>
      <c r="L70" s="4">
        <f t="shared" si="4"/>
        <v>1279376.6915105584</v>
      </c>
    </row>
    <row r="71" spans="1:12">
      <c r="A71" s="13" t="s">
        <v>147</v>
      </c>
      <c r="B71" s="2">
        <v>1</v>
      </c>
      <c r="C71" s="2">
        <v>1.23</v>
      </c>
      <c r="D71" s="2">
        <v>1.23</v>
      </c>
      <c r="E71" s="2">
        <v>0.99</v>
      </c>
      <c r="F71" s="2" t="s">
        <v>148</v>
      </c>
      <c r="G71" s="3">
        <v>-0.187</v>
      </c>
      <c r="H71" s="2">
        <v>70</v>
      </c>
      <c r="I71" s="4">
        <v>-1500</v>
      </c>
      <c r="J71" s="5">
        <f t="shared" si="3"/>
        <v>1500</v>
      </c>
      <c r="K71" s="6">
        <f t="shared" si="2"/>
        <v>1041643.6516346004</v>
      </c>
      <c r="L71" s="4">
        <f t="shared" si="4"/>
        <v>1041643.6516346004</v>
      </c>
    </row>
    <row r="72" spans="1:12">
      <c r="A72" s="14" t="s">
        <v>149</v>
      </c>
      <c r="B72" s="2">
        <v>0.83</v>
      </c>
      <c r="C72" s="2">
        <v>1.02</v>
      </c>
      <c r="D72" s="2">
        <v>1.0900000000000001</v>
      </c>
      <c r="E72" s="2">
        <v>0.76</v>
      </c>
      <c r="F72" s="2" t="s">
        <v>150</v>
      </c>
      <c r="G72" s="3">
        <v>-0.17</v>
      </c>
      <c r="H72" s="2">
        <v>71</v>
      </c>
      <c r="I72" s="4">
        <v>-1500</v>
      </c>
      <c r="J72" s="5">
        <f t="shared" si="3"/>
        <v>1807.2289156626507</v>
      </c>
      <c r="K72" s="6">
        <f t="shared" ref="K72" si="5">K71+J72</f>
        <v>1043450.880550263</v>
      </c>
      <c r="L72" s="4">
        <f t="shared" si="4"/>
        <v>866064.23085671826</v>
      </c>
    </row>
    <row r="73" spans="1:12">
      <c r="A73" s="13" t="s">
        <v>151</v>
      </c>
      <c r="B73" s="2">
        <v>0.79</v>
      </c>
      <c r="C73" s="2">
        <v>0.81</v>
      </c>
      <c r="D73" s="2">
        <v>0.89</v>
      </c>
      <c r="E73" s="2">
        <v>0.76</v>
      </c>
      <c r="F73" s="2" t="s">
        <v>152</v>
      </c>
      <c r="G73" s="3">
        <v>-4.82E-2</v>
      </c>
      <c r="H73" s="2">
        <v>72</v>
      </c>
      <c r="I73" s="4">
        <v>-1500</v>
      </c>
      <c r="J73" s="5">
        <f t="shared" si="3"/>
        <v>1898.7341772151897</v>
      </c>
      <c r="K73" s="6">
        <f>K72+J73</f>
        <v>1045349.6147274781</v>
      </c>
      <c r="L73" s="4">
        <f t="shared" si="4"/>
        <v>825826.19563470781</v>
      </c>
    </row>
    <row r="74" spans="1:12">
      <c r="G74" s="7"/>
      <c r="I74" s="4">
        <v>825826.2</v>
      </c>
      <c r="J74" s="9"/>
      <c r="K74" s="10"/>
      <c r="L74" s="8"/>
    </row>
    <row r="75" spans="1:12">
      <c r="G75" s="7"/>
      <c r="I75" s="8"/>
      <c r="J75" s="9"/>
      <c r="K75" s="10"/>
      <c r="L75" s="8"/>
    </row>
    <row r="76" spans="1:12">
      <c r="G76" s="7"/>
      <c r="I76" s="8"/>
      <c r="J76" s="9"/>
      <c r="K76" s="10"/>
      <c r="L76" s="8"/>
    </row>
    <row r="77" spans="1:12">
      <c r="G77" s="7"/>
      <c r="I77" s="8"/>
      <c r="J77" s="9"/>
      <c r="K77" s="10"/>
      <c r="L77" s="8"/>
    </row>
    <row r="78" spans="1:12">
      <c r="G78" s="7"/>
      <c r="I78" s="8"/>
      <c r="J78" s="9"/>
      <c r="K78" s="10"/>
      <c r="L78" s="8"/>
    </row>
    <row r="79" spans="1:12">
      <c r="G79" s="7"/>
      <c r="I79" s="8"/>
      <c r="J79" s="9"/>
      <c r="K79" s="10"/>
      <c r="L79" s="8"/>
    </row>
    <row r="80" spans="1:12">
      <c r="G80" s="7"/>
      <c r="I80" s="8"/>
      <c r="J80" s="9"/>
      <c r="K80" s="10"/>
      <c r="L80" s="8"/>
    </row>
    <row r="81" spans="7:12">
      <c r="G81" s="7"/>
      <c r="I81" s="8"/>
      <c r="J81" s="9"/>
      <c r="K81" s="10"/>
      <c r="L81" s="8"/>
    </row>
    <row r="82" spans="7:12">
      <c r="G82" s="7"/>
      <c r="I82" s="8"/>
      <c r="J82" s="9"/>
      <c r="K82" s="10"/>
      <c r="L82" s="8"/>
    </row>
    <row r="83" spans="7:12">
      <c r="G83" s="7"/>
      <c r="I83" s="8"/>
      <c r="J83" s="9"/>
      <c r="K83" s="10"/>
      <c r="L83" s="8"/>
    </row>
    <row r="84" spans="7:12">
      <c r="G84" s="7"/>
      <c r="I84" s="8"/>
      <c r="J84" s="9"/>
      <c r="K84" s="10"/>
      <c r="L84" s="8"/>
    </row>
    <row r="85" spans="7:12">
      <c r="G85" s="7"/>
      <c r="I85" s="8"/>
      <c r="J85" s="9"/>
      <c r="K85" s="10"/>
      <c r="L85" s="8"/>
    </row>
    <row r="86" spans="7:12">
      <c r="G86" s="7"/>
      <c r="I86" s="8"/>
      <c r="J86" s="9"/>
      <c r="K86" s="10"/>
      <c r="L86" s="8"/>
    </row>
    <row r="87" spans="7:12">
      <c r="G87" s="7"/>
      <c r="I87" s="8"/>
      <c r="J87" s="9"/>
      <c r="K87" s="10"/>
      <c r="L87" s="8"/>
    </row>
    <row r="88" spans="7:12">
      <c r="G88" s="7"/>
      <c r="I88" s="8"/>
      <c r="J88" s="9"/>
      <c r="K88" s="10"/>
      <c r="L88" s="8"/>
    </row>
    <row r="89" spans="7:12">
      <c r="G89" s="7"/>
      <c r="I89" s="8"/>
      <c r="J89" s="9"/>
      <c r="K89" s="10"/>
      <c r="L89" s="8"/>
    </row>
    <row r="90" spans="7:12">
      <c r="G90" s="7"/>
      <c r="I90" s="8"/>
      <c r="J90" s="9"/>
      <c r="K90" s="10"/>
      <c r="L90" s="8"/>
    </row>
    <row r="91" spans="7:12">
      <c r="G91" s="7"/>
      <c r="I91" s="8"/>
      <c r="J91" s="9"/>
      <c r="K91" s="10"/>
      <c r="L91" s="8"/>
    </row>
    <row r="92" spans="7:12">
      <c r="G92" s="7"/>
      <c r="I92" s="8"/>
      <c r="J92" s="9"/>
      <c r="K92" s="10"/>
      <c r="L92" s="8"/>
    </row>
    <row r="93" spans="7:12">
      <c r="G93" s="7"/>
      <c r="I93" s="8"/>
      <c r="J93" s="9"/>
      <c r="K93" s="10"/>
      <c r="L93" s="8"/>
    </row>
    <row r="94" spans="7:12">
      <c r="G94" s="7"/>
      <c r="I94" s="8"/>
      <c r="J94" s="9"/>
      <c r="K94" s="10"/>
      <c r="L94" s="8"/>
    </row>
    <row r="95" spans="7:12">
      <c r="G95" s="7"/>
      <c r="I95" s="8"/>
      <c r="J95" s="9"/>
      <c r="K95" s="10"/>
      <c r="L95" s="8"/>
    </row>
    <row r="96" spans="7:12">
      <c r="G96" s="7"/>
      <c r="I96" s="8"/>
      <c r="J96" s="9"/>
      <c r="K96" s="10"/>
      <c r="L96" s="8"/>
    </row>
    <row r="97" spans="7:12">
      <c r="G97" s="7"/>
      <c r="I97" s="8"/>
      <c r="J97" s="9"/>
      <c r="K97" s="10"/>
      <c r="L97" s="8"/>
    </row>
    <row r="98" spans="7:12">
      <c r="G98" s="7"/>
      <c r="I98" s="8"/>
      <c r="J98" s="9"/>
      <c r="K98" s="10"/>
      <c r="L98" s="8"/>
    </row>
    <row r="99" spans="7:12">
      <c r="G99" s="7"/>
      <c r="I99" s="8"/>
      <c r="J99" s="9"/>
      <c r="K99" s="10"/>
      <c r="L99" s="8"/>
    </row>
    <row r="100" spans="7:12">
      <c r="G100" s="7"/>
      <c r="I100" s="8"/>
      <c r="J100" s="9"/>
      <c r="K100" s="10"/>
      <c r="L100" s="8"/>
    </row>
    <row r="101" spans="7:12">
      <c r="G101" s="7"/>
      <c r="I101" s="8"/>
      <c r="J101" s="9"/>
      <c r="K101" s="10"/>
      <c r="L101" s="8"/>
    </row>
    <row r="102" spans="7:12">
      <c r="G102" s="7"/>
      <c r="I102" s="8"/>
      <c r="J102" s="9"/>
      <c r="K102" s="10"/>
      <c r="L102" s="8"/>
    </row>
    <row r="103" spans="7:12">
      <c r="G103" s="7"/>
      <c r="I103" s="8"/>
      <c r="J103" s="9"/>
      <c r="K103" s="10"/>
      <c r="L103" s="8"/>
    </row>
    <row r="104" spans="7:12">
      <c r="G104" s="7"/>
      <c r="I104" s="8"/>
      <c r="J104" s="9"/>
      <c r="K104" s="10"/>
      <c r="L104" s="8"/>
    </row>
    <row r="105" spans="7:12">
      <c r="G105" s="7"/>
      <c r="I105" s="8"/>
      <c r="J105" s="9"/>
      <c r="K105" s="10"/>
      <c r="L105" s="8"/>
    </row>
    <row r="106" spans="7:12">
      <c r="G106" s="7"/>
      <c r="I106" s="8"/>
      <c r="J106" s="9"/>
      <c r="K106" s="10"/>
      <c r="L106" s="8"/>
    </row>
    <row r="107" spans="7:12">
      <c r="G107" s="7"/>
      <c r="I107" s="8"/>
      <c r="J107" s="9"/>
      <c r="K107" s="10"/>
      <c r="L107" s="8"/>
    </row>
    <row r="108" spans="7:12">
      <c r="G108" s="7"/>
      <c r="I108" s="8"/>
      <c r="J108" s="9"/>
      <c r="K108" s="10"/>
      <c r="L108" s="8"/>
    </row>
    <row r="109" spans="7:12">
      <c r="G109" s="7"/>
      <c r="I109" s="8"/>
      <c r="J109" s="9"/>
      <c r="K109" s="10"/>
      <c r="L109" s="8"/>
    </row>
    <row r="110" spans="7:12">
      <c r="G110" s="7"/>
      <c r="I110" s="8"/>
      <c r="J110" s="9"/>
      <c r="K110" s="10"/>
      <c r="L110" s="8"/>
    </row>
    <row r="111" spans="7:12">
      <c r="G111" s="7"/>
      <c r="I111" s="8"/>
      <c r="J111" s="9"/>
      <c r="K111" s="10"/>
      <c r="L111" s="8"/>
    </row>
    <row r="112" spans="7:12">
      <c r="G112" s="7"/>
      <c r="I112" s="8"/>
      <c r="J112" s="9"/>
      <c r="K112" s="10"/>
      <c r="L112" s="8"/>
    </row>
    <row r="113" spans="7:12">
      <c r="G113" s="7"/>
      <c r="I113" s="8"/>
      <c r="J113" s="9"/>
      <c r="K113" s="10"/>
      <c r="L113" s="8"/>
    </row>
    <row r="114" spans="7:12">
      <c r="G114" s="7"/>
      <c r="I114" s="8"/>
      <c r="J114" s="9"/>
      <c r="K114" s="10"/>
      <c r="L114" s="8"/>
    </row>
    <row r="115" spans="7:12">
      <c r="G115" s="7"/>
      <c r="I115" s="8"/>
      <c r="J115" s="9"/>
      <c r="K115" s="10"/>
      <c r="L115" s="8"/>
    </row>
    <row r="116" spans="7:12">
      <c r="G116" s="7"/>
      <c r="I116" s="8"/>
      <c r="J116" s="9"/>
      <c r="K116" s="10"/>
      <c r="L116" s="8"/>
    </row>
    <row r="117" spans="7:12">
      <c r="G117" s="7"/>
      <c r="I117" s="8"/>
      <c r="J117" s="9"/>
      <c r="K117" s="10"/>
      <c r="L117" s="8"/>
    </row>
    <row r="118" spans="7:12">
      <c r="G118" s="7"/>
      <c r="I118" s="8"/>
      <c r="J118" s="9"/>
      <c r="K118" s="10"/>
      <c r="L118" s="8"/>
    </row>
    <row r="119" spans="7:12">
      <c r="G119" s="7"/>
      <c r="I119" s="8"/>
      <c r="J119" s="9"/>
      <c r="K119" s="10"/>
      <c r="L119" s="8"/>
    </row>
    <row r="120" spans="7:12">
      <c r="G120" s="7"/>
      <c r="I120" s="8"/>
      <c r="J120" s="9"/>
      <c r="K120" s="10"/>
      <c r="L120" s="8"/>
    </row>
    <row r="121" spans="7:12">
      <c r="G121" s="7"/>
      <c r="I121" s="8"/>
      <c r="J121" s="9"/>
      <c r="K121" s="10"/>
      <c r="L121" s="8"/>
    </row>
    <row r="122" spans="7:12">
      <c r="G122" s="7"/>
      <c r="I122" s="8"/>
      <c r="J122" s="9"/>
      <c r="K122" s="10"/>
      <c r="L122" s="8"/>
    </row>
    <row r="123" spans="7:12">
      <c r="G123" s="7"/>
      <c r="I123" s="8"/>
      <c r="J123" s="9"/>
      <c r="K123" s="10"/>
      <c r="L123" s="8"/>
    </row>
    <row r="124" spans="7:12">
      <c r="G124" s="7"/>
      <c r="I124" s="8"/>
      <c r="J124" s="9"/>
      <c r="K124" s="10"/>
      <c r="L124" s="8"/>
    </row>
    <row r="125" spans="7:12">
      <c r="G125" s="7"/>
      <c r="I125" s="8"/>
      <c r="J125" s="9"/>
      <c r="K125" s="10"/>
      <c r="L125" s="8"/>
    </row>
    <row r="126" spans="7:12">
      <c r="G126" s="7"/>
      <c r="I126" s="8"/>
      <c r="J126" s="9"/>
      <c r="K126" s="10"/>
      <c r="L126" s="8"/>
    </row>
    <row r="127" spans="7:12">
      <c r="G127" s="7"/>
      <c r="I127" s="8"/>
      <c r="J127" s="9"/>
      <c r="K127" s="10"/>
      <c r="L127" s="8"/>
    </row>
    <row r="128" spans="7:12">
      <c r="G128" s="7"/>
      <c r="I128" s="8"/>
      <c r="J128" s="9"/>
      <c r="K128" s="10"/>
      <c r="L128" s="8"/>
    </row>
    <row r="129" spans="7:12">
      <c r="G129" s="7"/>
      <c r="I129" s="8"/>
      <c r="J129" s="9"/>
      <c r="K129" s="10"/>
      <c r="L129" s="8"/>
    </row>
    <row r="130" spans="7:12">
      <c r="G130" s="7"/>
      <c r="I130" s="8"/>
      <c r="J130" s="9"/>
      <c r="K130" s="10"/>
      <c r="L130" s="8"/>
    </row>
    <row r="131" spans="7:12">
      <c r="G131" s="7"/>
      <c r="I131" s="8"/>
      <c r="J131" s="9"/>
      <c r="K131" s="10"/>
      <c r="L131" s="8"/>
    </row>
    <row r="132" spans="7:12">
      <c r="G132" s="7"/>
      <c r="I132" s="8"/>
      <c r="J132" s="9"/>
      <c r="K132" s="10"/>
      <c r="L132" s="8"/>
    </row>
    <row r="133" spans="7:12">
      <c r="G133" s="7"/>
      <c r="I133" s="8"/>
      <c r="J133" s="9"/>
      <c r="K133" s="10"/>
      <c r="L133" s="8"/>
    </row>
    <row r="134" spans="7:12">
      <c r="G134" s="7"/>
      <c r="I134" s="8"/>
      <c r="J134" s="9"/>
      <c r="K134" s="10"/>
      <c r="L134" s="8"/>
    </row>
    <row r="135" spans="7:12">
      <c r="G135" s="7"/>
      <c r="I135" s="8"/>
      <c r="J135" s="9"/>
      <c r="K135" s="10"/>
      <c r="L135" s="8"/>
    </row>
    <row r="136" spans="7:12">
      <c r="G136" s="7"/>
      <c r="I136" s="8"/>
      <c r="J136" s="9"/>
      <c r="K136" s="10"/>
      <c r="L136" s="8"/>
    </row>
    <row r="137" spans="7:12">
      <c r="G137" s="7"/>
      <c r="I137" s="8"/>
      <c r="J137" s="9"/>
      <c r="K137" s="10"/>
      <c r="L137" s="8"/>
    </row>
    <row r="138" spans="7:12">
      <c r="G138" s="7"/>
      <c r="I138" s="8"/>
      <c r="J138" s="9"/>
      <c r="K138" s="10"/>
      <c r="L138" s="8"/>
    </row>
    <row r="139" spans="7:12">
      <c r="G139" s="7"/>
      <c r="I139" s="8"/>
      <c r="J139" s="9"/>
      <c r="K139" s="10"/>
      <c r="L139" s="8"/>
    </row>
    <row r="140" spans="7:12">
      <c r="G140" s="7"/>
      <c r="I140" s="8"/>
      <c r="J140" s="9"/>
      <c r="K140" s="10"/>
      <c r="L140" s="8"/>
    </row>
    <row r="141" spans="7:12">
      <c r="G141" s="7"/>
      <c r="I141" s="8"/>
      <c r="J141" s="9"/>
      <c r="K141" s="10"/>
      <c r="L141" s="8"/>
    </row>
    <row r="142" spans="7:12">
      <c r="G142" s="7"/>
      <c r="I142" s="8"/>
      <c r="J142" s="9"/>
      <c r="K142" s="10"/>
      <c r="L142" s="8"/>
    </row>
    <row r="143" spans="7:12">
      <c r="G143" s="7"/>
      <c r="I143" s="8"/>
      <c r="J143" s="9"/>
      <c r="K143" s="10"/>
      <c r="L143" s="8"/>
    </row>
    <row r="144" spans="7:12">
      <c r="G144" s="7"/>
      <c r="I144" s="8"/>
      <c r="J144" s="9"/>
      <c r="K144" s="10"/>
      <c r="L144" s="8"/>
    </row>
    <row r="145" spans="7:12">
      <c r="G145" s="7"/>
      <c r="I145" s="8"/>
      <c r="J145" s="9"/>
      <c r="K145" s="10"/>
      <c r="L145" s="8"/>
    </row>
  </sheetData>
  <sortState xmlns:xlrd2="http://schemas.microsoft.com/office/spreadsheetml/2017/richdata2" ref="H2:H145">
    <sortCondition ref="H2:H145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1CD4D-02EC-473D-B30F-626863316698}">
  <dimension ref="A1:Q74"/>
  <sheetViews>
    <sheetView tabSelected="1" workbookViewId="0">
      <selection activeCell="K3" sqref="K3"/>
    </sheetView>
  </sheetViews>
  <sheetFormatPr defaultRowHeight="15"/>
  <cols>
    <col min="1" max="1" width="13.140625" customWidth="1"/>
    <col min="9" max="9" width="15.85546875" customWidth="1"/>
    <col min="10" max="10" width="10.28515625" customWidth="1"/>
    <col min="11" max="11" width="11" customWidth="1"/>
    <col min="12" max="12" width="19.140625" customWidth="1"/>
    <col min="16" max="16" width="18.7109375" customWidth="1"/>
    <col min="17" max="17" width="10.5703125" customWidth="1"/>
    <col min="19" max="19" width="13.85546875" bestFit="1" customWidth="1"/>
  </cols>
  <sheetData>
    <row r="1" spans="1:17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153</v>
      </c>
      <c r="K1" s="1" t="s">
        <v>10</v>
      </c>
      <c r="L1" s="1" t="s">
        <v>11</v>
      </c>
    </row>
    <row r="2" spans="1:17">
      <c r="A2" s="2" t="s">
        <v>154</v>
      </c>
      <c r="B2" s="2">
        <v>0.98</v>
      </c>
      <c r="C2" s="2">
        <v>0.8</v>
      </c>
      <c r="D2" s="2">
        <v>1.08</v>
      </c>
      <c r="E2" s="2">
        <v>0.79</v>
      </c>
      <c r="F2" s="2" t="s">
        <v>155</v>
      </c>
      <c r="G2" s="3">
        <v>0.24049999999999999</v>
      </c>
      <c r="H2" s="2">
        <v>73</v>
      </c>
      <c r="I2" s="4">
        <v>-750</v>
      </c>
      <c r="J2" s="5">
        <v>765</v>
      </c>
      <c r="K2" s="6">
        <f>J2 + '1992-1998 (Parte 5)'!K73</f>
        <v>1046114.6147274781</v>
      </c>
      <c r="L2" s="4">
        <f>K2*B2</f>
        <v>1025192.3224329286</v>
      </c>
      <c r="O2" s="11"/>
      <c r="P2" s="17" t="s">
        <v>13</v>
      </c>
      <c r="Q2" s="21" t="s">
        <v>14</v>
      </c>
    </row>
    <row r="3" spans="1:17">
      <c r="A3" s="2" t="s">
        <v>156</v>
      </c>
      <c r="B3" s="2">
        <v>0.89</v>
      </c>
      <c r="C3" s="2">
        <v>0.97</v>
      </c>
      <c r="D3" s="2">
        <v>0.98</v>
      </c>
      <c r="E3" s="2">
        <v>0.78</v>
      </c>
      <c r="F3" s="2" t="s">
        <v>157</v>
      </c>
      <c r="G3" s="3">
        <v>-9.1800000000000007E-2</v>
      </c>
      <c r="H3" s="2">
        <v>74</v>
      </c>
      <c r="I3" s="4">
        <v>-750</v>
      </c>
      <c r="J3" s="5">
        <v>842.69662921348311</v>
      </c>
      <c r="K3" s="6">
        <f>K2+J3</f>
        <v>1046957.3113566916</v>
      </c>
      <c r="L3" s="4">
        <f>K3*B3</f>
        <v>931792.00710745563</v>
      </c>
      <c r="N3" s="6"/>
      <c r="O3" s="12" t="s">
        <v>16</v>
      </c>
      <c r="P3" s="18">
        <f>(1+Q3)^(12)-1</f>
        <v>1.7401841997915479</v>
      </c>
      <c r="Q3" s="22">
        <f>IRR(I2:I74)</f>
        <v>8.763117278725896E-2</v>
      </c>
    </row>
    <row r="4" spans="1:17">
      <c r="A4" s="2" t="s">
        <v>158</v>
      </c>
      <c r="B4" s="2">
        <v>0.81</v>
      </c>
      <c r="C4" s="2">
        <v>0.9</v>
      </c>
      <c r="D4" s="2">
        <v>0.97</v>
      </c>
      <c r="E4" s="2">
        <v>0.65</v>
      </c>
      <c r="F4" s="2" t="s">
        <v>159</v>
      </c>
      <c r="G4" s="3">
        <v>-8.9899999999999994E-2</v>
      </c>
      <c r="H4" s="2">
        <v>75</v>
      </c>
      <c r="I4" s="4">
        <v>-750</v>
      </c>
      <c r="J4" s="5">
        <v>925.92592592592587</v>
      </c>
      <c r="K4" s="6">
        <f>K3+J4</f>
        <v>1047883.2372826176</v>
      </c>
      <c r="L4" s="4">
        <f t="shared" ref="L4:L67" si="0">K4*B4</f>
        <v>848785.42219892028</v>
      </c>
      <c r="O4" s="12" t="s">
        <v>18</v>
      </c>
      <c r="P4" s="19">
        <f>NPV(Q5,I2:I74)</f>
        <v>2874971.2253880636</v>
      </c>
      <c r="Q4" s="24"/>
    </row>
    <row r="5" spans="1:17">
      <c r="A5" s="2" t="s">
        <v>160</v>
      </c>
      <c r="B5" s="2">
        <v>0.81</v>
      </c>
      <c r="C5" s="2">
        <v>0.82</v>
      </c>
      <c r="D5" s="2">
        <v>0.92</v>
      </c>
      <c r="E5" s="2">
        <v>0.76</v>
      </c>
      <c r="F5" s="2" t="s">
        <v>161</v>
      </c>
      <c r="G5" s="3">
        <v>0</v>
      </c>
      <c r="H5" s="2">
        <v>76</v>
      </c>
      <c r="I5" s="4">
        <v>-750</v>
      </c>
      <c r="J5" s="5">
        <v>925.92592592592587</v>
      </c>
      <c r="K5" s="6">
        <f t="shared" ref="K5:K68" si="1">K4+J5</f>
        <v>1048809.1632085436</v>
      </c>
      <c r="L5" s="4">
        <f t="shared" si="0"/>
        <v>849535.42219892028</v>
      </c>
      <c r="O5" s="12" t="s">
        <v>20</v>
      </c>
      <c r="P5" s="20">
        <v>0.05</v>
      </c>
      <c r="Q5" s="23">
        <f>(1+P5)^(1/12)-1</f>
        <v>4.0741237836483535E-3</v>
      </c>
    </row>
    <row r="6" spans="1:17">
      <c r="A6" s="2" t="s">
        <v>162</v>
      </c>
      <c r="B6" s="2">
        <v>0.86</v>
      </c>
      <c r="C6" s="2">
        <v>0.83</v>
      </c>
      <c r="D6" s="2">
        <v>0.97</v>
      </c>
      <c r="E6" s="2">
        <v>0.83</v>
      </c>
      <c r="F6" s="2" t="s">
        <v>163</v>
      </c>
      <c r="G6" s="3">
        <v>6.1699999999999998E-2</v>
      </c>
      <c r="H6" s="2">
        <v>77</v>
      </c>
      <c r="I6" s="4">
        <v>-750</v>
      </c>
      <c r="J6" s="5">
        <v>872.09302325581393</v>
      </c>
      <c r="K6" s="6">
        <f t="shared" si="1"/>
        <v>1049681.2562317993</v>
      </c>
      <c r="L6" s="4">
        <f t="shared" si="0"/>
        <v>902725.88035934733</v>
      </c>
    </row>
    <row r="7" spans="1:17">
      <c r="A7" s="2" t="s">
        <v>164</v>
      </c>
      <c r="B7" s="2">
        <v>0.95</v>
      </c>
      <c r="C7" s="2">
        <v>0.89</v>
      </c>
      <c r="D7" s="2">
        <v>1.03</v>
      </c>
      <c r="E7" s="2">
        <v>0.87</v>
      </c>
      <c r="F7" s="2" t="s">
        <v>165</v>
      </c>
      <c r="G7" s="3">
        <v>0.1047</v>
      </c>
      <c r="H7" s="2">
        <v>78</v>
      </c>
      <c r="I7" s="4">
        <v>-750</v>
      </c>
      <c r="J7" s="5">
        <v>789.47368421052636</v>
      </c>
      <c r="K7" s="6">
        <f t="shared" si="1"/>
        <v>1050470.7299160098</v>
      </c>
      <c r="L7" s="4">
        <f t="shared" si="0"/>
        <v>997947.19342020922</v>
      </c>
    </row>
    <row r="8" spans="1:17">
      <c r="A8" s="2" t="s">
        <v>166</v>
      </c>
      <c r="B8" s="2">
        <v>0.94</v>
      </c>
      <c r="C8" s="2">
        <v>0.95</v>
      </c>
      <c r="D8" s="2">
        <v>1.07</v>
      </c>
      <c r="E8" s="2">
        <v>0.89</v>
      </c>
      <c r="F8" s="2" t="s">
        <v>167</v>
      </c>
      <c r="G8" s="3">
        <v>-1.0500000000000001E-2</v>
      </c>
      <c r="H8" s="2">
        <v>79</v>
      </c>
      <c r="I8" s="4">
        <v>-750</v>
      </c>
      <c r="J8" s="5">
        <v>797.872340425532</v>
      </c>
      <c r="K8" s="6">
        <f t="shared" si="1"/>
        <v>1051268.6022564354</v>
      </c>
      <c r="L8" s="4">
        <f t="shared" si="0"/>
        <v>988192.48612104927</v>
      </c>
    </row>
    <row r="9" spans="1:17">
      <c r="A9" s="2" t="s">
        <v>168</v>
      </c>
      <c r="B9" s="2">
        <v>0.89</v>
      </c>
      <c r="C9" s="2">
        <v>0.92</v>
      </c>
      <c r="D9" s="2">
        <v>0.97</v>
      </c>
      <c r="E9" s="2">
        <v>0.8</v>
      </c>
      <c r="F9" s="2" t="s">
        <v>169</v>
      </c>
      <c r="G9" s="3">
        <v>-5.3199999999999997E-2</v>
      </c>
      <c r="H9" s="2">
        <v>80</v>
      </c>
      <c r="I9" s="4">
        <v>-750</v>
      </c>
      <c r="J9" s="5">
        <v>842.69662921348311</v>
      </c>
      <c r="K9" s="6">
        <f t="shared" si="1"/>
        <v>1052111.2988856488</v>
      </c>
      <c r="L9" s="4">
        <f t="shared" si="0"/>
        <v>936379.05600822752</v>
      </c>
    </row>
    <row r="10" spans="1:17">
      <c r="A10" s="2" t="s">
        <v>170</v>
      </c>
      <c r="B10" s="2">
        <v>0.78</v>
      </c>
      <c r="C10" s="2">
        <v>0.89</v>
      </c>
      <c r="D10" s="2">
        <v>0.89</v>
      </c>
      <c r="E10" s="2">
        <v>0.76</v>
      </c>
      <c r="F10" s="2" t="s">
        <v>171</v>
      </c>
      <c r="G10" s="3">
        <v>-0.1236</v>
      </c>
      <c r="H10" s="2">
        <v>81</v>
      </c>
      <c r="I10" s="4">
        <v>-750</v>
      </c>
      <c r="J10" s="5">
        <v>961.53846153846155</v>
      </c>
      <c r="K10" s="6">
        <f t="shared" si="1"/>
        <v>1053072.8373471873</v>
      </c>
      <c r="L10" s="4">
        <f t="shared" si="0"/>
        <v>821396.8131308062</v>
      </c>
    </row>
    <row r="11" spans="1:17">
      <c r="A11" s="2" t="s">
        <v>172</v>
      </c>
      <c r="B11" s="2">
        <v>0.73</v>
      </c>
      <c r="C11" s="2">
        <v>0.76</v>
      </c>
      <c r="D11" s="2">
        <v>0.77</v>
      </c>
      <c r="E11" s="2">
        <v>0.66</v>
      </c>
      <c r="F11" s="2" t="s">
        <v>173</v>
      </c>
      <c r="G11" s="3">
        <v>-6.4100000000000004E-2</v>
      </c>
      <c r="H11" s="2">
        <v>82</v>
      </c>
      <c r="I11" s="4">
        <v>-750</v>
      </c>
      <c r="J11" s="5">
        <v>1027.3972602739727</v>
      </c>
      <c r="K11" s="6">
        <f t="shared" si="1"/>
        <v>1054100.2346074614</v>
      </c>
      <c r="L11" s="4">
        <f t="shared" si="0"/>
        <v>769493.1712634468</v>
      </c>
    </row>
    <row r="12" spans="1:17">
      <c r="A12" s="2" t="s">
        <v>174</v>
      </c>
      <c r="B12" s="2">
        <v>0.77</v>
      </c>
      <c r="C12" s="2">
        <v>0.73</v>
      </c>
      <c r="D12" s="2">
        <v>0.82</v>
      </c>
      <c r="E12" s="2">
        <v>0.72</v>
      </c>
      <c r="F12" s="2" t="s">
        <v>175</v>
      </c>
      <c r="G12" s="3">
        <v>5.4800000000000001E-2</v>
      </c>
      <c r="H12" s="2">
        <v>83</v>
      </c>
      <c r="I12" s="4">
        <v>-750</v>
      </c>
      <c r="J12" s="5">
        <v>974.02597402597405</v>
      </c>
      <c r="K12" s="6">
        <f t="shared" si="1"/>
        <v>1055074.2605814873</v>
      </c>
      <c r="L12" s="4">
        <f t="shared" si="0"/>
        <v>812407.18064774526</v>
      </c>
    </row>
    <row r="13" spans="1:17">
      <c r="A13" s="2" t="s">
        <v>176</v>
      </c>
      <c r="B13" s="2">
        <v>0.83</v>
      </c>
      <c r="C13" s="2">
        <v>0.74</v>
      </c>
      <c r="D13" s="2">
        <v>0.86</v>
      </c>
      <c r="E13" s="2">
        <v>0.72</v>
      </c>
      <c r="F13" s="2" t="s">
        <v>146</v>
      </c>
      <c r="G13" s="3">
        <v>7.7899999999999997E-2</v>
      </c>
      <c r="H13" s="2">
        <v>84</v>
      </c>
      <c r="I13" s="4">
        <v>-750</v>
      </c>
      <c r="J13" s="5">
        <v>903.61445783132535</v>
      </c>
      <c r="K13" s="6">
        <f t="shared" si="1"/>
        <v>1055977.8750393186</v>
      </c>
      <c r="L13" s="4">
        <f t="shared" si="0"/>
        <v>876461.63628263434</v>
      </c>
    </row>
    <row r="14" spans="1:17">
      <c r="A14" s="2" t="s">
        <v>177</v>
      </c>
      <c r="B14" s="2">
        <v>0.95</v>
      </c>
      <c r="C14" s="2">
        <v>0.84</v>
      </c>
      <c r="D14" s="2">
        <v>0.98</v>
      </c>
      <c r="E14" s="2">
        <v>0.83</v>
      </c>
      <c r="F14" s="2" t="s">
        <v>178</v>
      </c>
      <c r="G14" s="3">
        <v>0.14460000000000001</v>
      </c>
      <c r="H14" s="2">
        <v>85</v>
      </c>
      <c r="I14" s="4">
        <v>-750</v>
      </c>
      <c r="J14" s="5">
        <v>789.47368421052636</v>
      </c>
      <c r="K14" s="6">
        <f t="shared" si="1"/>
        <v>1056767.3487235291</v>
      </c>
      <c r="L14" s="4">
        <f t="shared" si="0"/>
        <v>1003928.9812873526</v>
      </c>
    </row>
    <row r="15" spans="1:17">
      <c r="A15" s="2" t="s">
        <v>179</v>
      </c>
      <c r="B15" s="2">
        <v>1.07</v>
      </c>
      <c r="C15" s="2">
        <v>0.95</v>
      </c>
      <c r="D15" s="2">
        <v>1.07</v>
      </c>
      <c r="E15" s="2">
        <v>0.9</v>
      </c>
      <c r="F15" s="2" t="s">
        <v>180</v>
      </c>
      <c r="G15" s="3">
        <v>0.1263</v>
      </c>
      <c r="H15" s="2">
        <v>86</v>
      </c>
      <c r="I15" s="4">
        <v>-750</v>
      </c>
      <c r="J15" s="5">
        <v>700.93457943925227</v>
      </c>
      <c r="K15" s="6">
        <f t="shared" si="1"/>
        <v>1057468.2833029684</v>
      </c>
      <c r="L15" s="4">
        <f t="shared" si="0"/>
        <v>1131491.0631341762</v>
      </c>
    </row>
    <row r="16" spans="1:17">
      <c r="A16" s="2" t="s">
        <v>181</v>
      </c>
      <c r="B16" s="2">
        <v>1</v>
      </c>
      <c r="C16" s="2">
        <v>1.07</v>
      </c>
      <c r="D16" s="2">
        <v>1.0900000000000001</v>
      </c>
      <c r="E16" s="2">
        <v>0.96</v>
      </c>
      <c r="F16" s="2" t="s">
        <v>182</v>
      </c>
      <c r="G16" s="3">
        <v>-6.54E-2</v>
      </c>
      <c r="H16" s="2">
        <v>87</v>
      </c>
      <c r="I16" s="4">
        <v>-750</v>
      </c>
      <c r="J16" s="5">
        <v>750</v>
      </c>
      <c r="K16" s="6">
        <f t="shared" si="1"/>
        <v>1058218.2833029684</v>
      </c>
      <c r="L16" s="4">
        <f t="shared" si="0"/>
        <v>1058218.2833029684</v>
      </c>
    </row>
    <row r="17" spans="1:12">
      <c r="A17" s="2" t="s">
        <v>183</v>
      </c>
      <c r="B17" s="2">
        <v>0.95</v>
      </c>
      <c r="C17" s="2">
        <v>1.01</v>
      </c>
      <c r="D17" s="2">
        <v>1.05</v>
      </c>
      <c r="E17" s="2">
        <v>0.93</v>
      </c>
      <c r="F17" s="2" t="s">
        <v>184</v>
      </c>
      <c r="G17" s="3">
        <v>-0.05</v>
      </c>
      <c r="H17" s="2">
        <v>88</v>
      </c>
      <c r="I17" s="4">
        <v>-750</v>
      </c>
      <c r="J17" s="5">
        <v>789.47368421052636</v>
      </c>
      <c r="K17" s="6">
        <f t="shared" si="1"/>
        <v>1059007.7569871789</v>
      </c>
      <c r="L17" s="4">
        <f t="shared" si="0"/>
        <v>1006057.36913782</v>
      </c>
    </row>
    <row r="18" spans="1:12">
      <c r="A18" s="2" t="s">
        <v>185</v>
      </c>
      <c r="B18" s="2">
        <v>0.8</v>
      </c>
      <c r="C18" s="2">
        <v>0.95</v>
      </c>
      <c r="D18" s="2">
        <v>0.99</v>
      </c>
      <c r="E18" s="2">
        <v>0.79</v>
      </c>
      <c r="F18" s="2" t="s">
        <v>186</v>
      </c>
      <c r="G18" s="3">
        <v>-0.15790000000000001</v>
      </c>
      <c r="H18" s="2">
        <v>89</v>
      </c>
      <c r="I18" s="4">
        <v>-750</v>
      </c>
      <c r="J18" s="5">
        <v>937.5</v>
      </c>
      <c r="K18" s="6">
        <f t="shared" si="1"/>
        <v>1059945.2569871789</v>
      </c>
      <c r="L18" s="4">
        <f t="shared" si="0"/>
        <v>847956.20558974321</v>
      </c>
    </row>
    <row r="19" spans="1:12">
      <c r="A19" s="2" t="s">
        <v>187</v>
      </c>
      <c r="B19" s="2">
        <v>0.76</v>
      </c>
      <c r="C19" s="2">
        <v>0.8</v>
      </c>
      <c r="D19" s="2">
        <v>0.8</v>
      </c>
      <c r="E19" s="2">
        <v>0.67</v>
      </c>
      <c r="F19" s="2" t="s">
        <v>188</v>
      </c>
      <c r="G19" s="3">
        <v>-0.05</v>
      </c>
      <c r="H19" s="2">
        <v>90</v>
      </c>
      <c r="I19" s="4">
        <v>-750</v>
      </c>
      <c r="J19" s="5">
        <v>986.84210526315792</v>
      </c>
      <c r="K19" s="6">
        <f t="shared" si="1"/>
        <v>1060932.0990924421</v>
      </c>
      <c r="L19" s="4">
        <f t="shared" si="0"/>
        <v>806308.39531025593</v>
      </c>
    </row>
    <row r="20" spans="1:12">
      <c r="A20" s="2" t="s">
        <v>189</v>
      </c>
      <c r="B20" s="2">
        <v>0.72</v>
      </c>
      <c r="C20" s="2">
        <v>0.8</v>
      </c>
      <c r="D20" s="2">
        <v>0.81</v>
      </c>
      <c r="E20" s="2">
        <v>0.69</v>
      </c>
      <c r="F20" s="2" t="s">
        <v>190</v>
      </c>
      <c r="G20" s="3">
        <v>-5.2600000000000001E-2</v>
      </c>
      <c r="H20" s="2">
        <v>91</v>
      </c>
      <c r="I20" s="4">
        <v>-750</v>
      </c>
      <c r="J20" s="5">
        <v>1041.6666666666667</v>
      </c>
      <c r="K20" s="6">
        <f t="shared" si="1"/>
        <v>1061973.7657591088</v>
      </c>
      <c r="L20" s="4">
        <f t="shared" si="0"/>
        <v>764621.11134655832</v>
      </c>
    </row>
    <row r="21" spans="1:12">
      <c r="A21" s="2" t="s">
        <v>191</v>
      </c>
      <c r="B21" s="2">
        <v>0.82</v>
      </c>
      <c r="C21" s="2">
        <v>0.72</v>
      </c>
      <c r="D21" s="2">
        <v>0.87</v>
      </c>
      <c r="E21" s="2">
        <v>0.71</v>
      </c>
      <c r="F21" s="2" t="s">
        <v>192</v>
      </c>
      <c r="G21" s="3">
        <v>0.1389</v>
      </c>
      <c r="H21" s="2">
        <v>92</v>
      </c>
      <c r="I21" s="4">
        <v>-750</v>
      </c>
      <c r="J21" s="5">
        <v>914.63414634146352</v>
      </c>
      <c r="K21" s="6">
        <f t="shared" si="1"/>
        <v>1062888.3999054502</v>
      </c>
      <c r="L21" s="4">
        <f t="shared" si="0"/>
        <v>871568.48792246904</v>
      </c>
    </row>
    <row r="22" spans="1:12">
      <c r="A22" s="2" t="s">
        <v>193</v>
      </c>
      <c r="B22" s="2">
        <v>0.79</v>
      </c>
      <c r="C22" s="2">
        <v>0.82</v>
      </c>
      <c r="D22" s="2">
        <v>0.88</v>
      </c>
      <c r="E22" s="2">
        <v>0.78</v>
      </c>
      <c r="F22" s="2" t="s">
        <v>194</v>
      </c>
      <c r="G22" s="3">
        <v>-3.6600000000000001E-2</v>
      </c>
      <c r="H22" s="2">
        <v>93</v>
      </c>
      <c r="I22" s="4">
        <v>-750</v>
      </c>
      <c r="J22" s="5">
        <v>949.36708860759484</v>
      </c>
      <c r="K22" s="6">
        <f t="shared" si="1"/>
        <v>1063837.7669940577</v>
      </c>
      <c r="L22" s="4">
        <f t="shared" si="0"/>
        <v>840431.83592530561</v>
      </c>
    </row>
    <row r="23" spans="1:12">
      <c r="A23" s="2" t="s">
        <v>195</v>
      </c>
      <c r="B23" s="2">
        <v>0.78</v>
      </c>
      <c r="C23" s="2">
        <v>0.78</v>
      </c>
      <c r="D23" s="2">
        <v>0.83</v>
      </c>
      <c r="E23" s="2">
        <v>0.76</v>
      </c>
      <c r="F23" s="2" t="s">
        <v>196</v>
      </c>
      <c r="G23" s="3">
        <v>-1.2699999999999999E-2</v>
      </c>
      <c r="H23" s="2">
        <v>94</v>
      </c>
      <c r="I23" s="4">
        <v>-750</v>
      </c>
      <c r="J23" s="5">
        <v>961.53846153846155</v>
      </c>
      <c r="K23" s="6">
        <f t="shared" si="1"/>
        <v>1064799.3054555962</v>
      </c>
      <c r="L23" s="4">
        <f t="shared" si="0"/>
        <v>830543.45825536503</v>
      </c>
    </row>
    <row r="24" spans="1:12">
      <c r="A24" s="2" t="s">
        <v>197</v>
      </c>
      <c r="B24" s="2">
        <v>0.79</v>
      </c>
      <c r="C24" s="2">
        <v>0.79</v>
      </c>
      <c r="D24" s="2">
        <v>0.88</v>
      </c>
      <c r="E24" s="2">
        <v>0.78</v>
      </c>
      <c r="F24" s="2" t="s">
        <v>198</v>
      </c>
      <c r="G24" s="3">
        <v>1.2800000000000001E-2</v>
      </c>
      <c r="H24" s="2">
        <v>95</v>
      </c>
      <c r="I24" s="4">
        <v>-750</v>
      </c>
      <c r="J24" s="5">
        <v>949.36708860759484</v>
      </c>
      <c r="K24" s="6">
        <f t="shared" si="1"/>
        <v>1065748.6725442037</v>
      </c>
      <c r="L24" s="4">
        <f t="shared" si="0"/>
        <v>841941.45130992099</v>
      </c>
    </row>
    <row r="25" spans="1:12">
      <c r="A25" s="2" t="s">
        <v>199</v>
      </c>
      <c r="B25" s="2">
        <v>0.74</v>
      </c>
      <c r="C25" s="2">
        <v>0.8</v>
      </c>
      <c r="D25" s="2">
        <v>0.85</v>
      </c>
      <c r="E25" s="2">
        <v>0.69</v>
      </c>
      <c r="F25" s="2" t="s">
        <v>200</v>
      </c>
      <c r="G25" s="3">
        <v>-6.3299999999999995E-2</v>
      </c>
      <c r="H25" s="2">
        <v>96</v>
      </c>
      <c r="I25" s="4">
        <v>-750</v>
      </c>
      <c r="J25" s="5">
        <v>1013.5135135135135</v>
      </c>
      <c r="K25" s="6">
        <f t="shared" si="1"/>
        <v>1066762.1860577173</v>
      </c>
      <c r="L25" s="4">
        <f t="shared" si="0"/>
        <v>789404.01768271078</v>
      </c>
    </row>
    <row r="26" spans="1:12">
      <c r="A26" s="2" t="s">
        <v>201</v>
      </c>
      <c r="B26" s="2">
        <v>0.72</v>
      </c>
      <c r="C26" s="2">
        <v>0.74</v>
      </c>
      <c r="D26" s="2">
        <v>0.82</v>
      </c>
      <c r="E26" s="2">
        <v>0.7</v>
      </c>
      <c r="F26" s="2" t="s">
        <v>202</v>
      </c>
      <c r="G26" s="3">
        <v>-2.7E-2</v>
      </c>
      <c r="H26" s="2">
        <v>97</v>
      </c>
      <c r="I26" s="4">
        <v>-750</v>
      </c>
      <c r="J26" s="5">
        <v>1041.6666666666667</v>
      </c>
      <c r="K26" s="6">
        <f t="shared" si="1"/>
        <v>1067803.8527243841</v>
      </c>
      <c r="L26" s="4">
        <f t="shared" si="0"/>
        <v>768818.77396155649</v>
      </c>
    </row>
    <row r="27" spans="1:12">
      <c r="A27" s="2" t="s">
        <v>203</v>
      </c>
      <c r="B27" s="2">
        <v>0.76</v>
      </c>
      <c r="C27" s="2">
        <v>0.76</v>
      </c>
      <c r="D27" s="2">
        <v>0.82</v>
      </c>
      <c r="E27" s="2">
        <v>0.71</v>
      </c>
      <c r="F27" s="2" t="s">
        <v>204</v>
      </c>
      <c r="G27" s="3">
        <v>5.5599999999999997E-2</v>
      </c>
      <c r="H27" s="2">
        <v>98</v>
      </c>
      <c r="I27" s="4">
        <v>-750</v>
      </c>
      <c r="J27" s="5">
        <v>986.84210526315792</v>
      </c>
      <c r="K27" s="6">
        <f t="shared" si="1"/>
        <v>1068790.6948296472</v>
      </c>
      <c r="L27" s="4">
        <f t="shared" si="0"/>
        <v>812280.92807053193</v>
      </c>
    </row>
    <row r="28" spans="1:12">
      <c r="A28" s="2" t="s">
        <v>205</v>
      </c>
      <c r="B28" s="2">
        <v>1.01</v>
      </c>
      <c r="C28" s="2">
        <v>0.74</v>
      </c>
      <c r="D28" s="2">
        <v>1.0900000000000001</v>
      </c>
      <c r="E28" s="2">
        <v>0.74</v>
      </c>
      <c r="F28" s="2" t="s">
        <v>206</v>
      </c>
      <c r="G28" s="3">
        <v>0.32890000000000003</v>
      </c>
      <c r="H28" s="2">
        <v>99</v>
      </c>
      <c r="I28" s="4">
        <v>-750</v>
      </c>
      <c r="J28" s="5">
        <v>742.57425742574253</v>
      </c>
      <c r="K28" s="6">
        <f t="shared" si="1"/>
        <v>1069533.2690870729</v>
      </c>
      <c r="L28" s="4">
        <f t="shared" si="0"/>
        <v>1080228.6017779438</v>
      </c>
    </row>
    <row r="29" spans="1:12">
      <c r="A29" s="2" t="s">
        <v>207</v>
      </c>
      <c r="B29" s="2">
        <v>0.92</v>
      </c>
      <c r="C29" s="2">
        <v>0.99</v>
      </c>
      <c r="D29" s="2">
        <v>1.04</v>
      </c>
      <c r="E29" s="2">
        <v>0.89</v>
      </c>
      <c r="F29" s="2" t="s">
        <v>208</v>
      </c>
      <c r="G29" s="3">
        <v>-8.9099999999999999E-2</v>
      </c>
      <c r="H29" s="2">
        <v>100</v>
      </c>
      <c r="I29" s="4">
        <v>-750</v>
      </c>
      <c r="J29" s="5">
        <v>815.21739130434776</v>
      </c>
      <c r="K29" s="6">
        <f t="shared" si="1"/>
        <v>1070348.4864783774</v>
      </c>
      <c r="L29" s="4">
        <f t="shared" si="0"/>
        <v>984720.60756010725</v>
      </c>
    </row>
    <row r="30" spans="1:12">
      <c r="A30" s="2" t="s">
        <v>209</v>
      </c>
      <c r="B30" s="2">
        <v>0.92</v>
      </c>
      <c r="C30" s="2">
        <v>0.92</v>
      </c>
      <c r="D30" s="2">
        <v>1.05</v>
      </c>
      <c r="E30" s="2">
        <v>0.87</v>
      </c>
      <c r="F30" s="2" t="s">
        <v>210</v>
      </c>
      <c r="G30" s="3">
        <v>0</v>
      </c>
      <c r="H30" s="2">
        <v>101</v>
      </c>
      <c r="I30" s="4">
        <v>-750</v>
      </c>
      <c r="J30" s="5">
        <v>815.21739130434776</v>
      </c>
      <c r="K30" s="6">
        <f t="shared" si="1"/>
        <v>1071163.7038696818</v>
      </c>
      <c r="L30" s="4">
        <f t="shared" si="0"/>
        <v>985470.60756010725</v>
      </c>
    </row>
    <row r="31" spans="1:12">
      <c r="A31" s="2" t="s">
        <v>211</v>
      </c>
      <c r="B31" s="2">
        <v>1.1000000000000001</v>
      </c>
      <c r="C31" s="2">
        <v>0.95</v>
      </c>
      <c r="D31" s="2">
        <v>1.23</v>
      </c>
      <c r="E31" s="2">
        <v>0.86</v>
      </c>
      <c r="F31" s="2" t="s">
        <v>212</v>
      </c>
      <c r="G31" s="3">
        <v>0.19570000000000001</v>
      </c>
      <c r="H31" s="2">
        <v>102</v>
      </c>
      <c r="I31" s="4">
        <v>-750</v>
      </c>
      <c r="J31" s="5">
        <v>681.81818181818176</v>
      </c>
      <c r="K31" s="6">
        <f t="shared" si="1"/>
        <v>1071845.5220514999</v>
      </c>
      <c r="L31" s="4">
        <f t="shared" si="0"/>
        <v>1179030.0742566499</v>
      </c>
    </row>
    <row r="32" spans="1:12">
      <c r="A32" s="2" t="s">
        <v>213</v>
      </c>
      <c r="B32" s="2">
        <v>1</v>
      </c>
      <c r="C32" s="2">
        <v>1.1100000000000001</v>
      </c>
      <c r="D32" s="2">
        <v>1.18</v>
      </c>
      <c r="E32" s="2">
        <v>0.98</v>
      </c>
      <c r="F32" s="2" t="s">
        <v>214</v>
      </c>
      <c r="G32" s="3">
        <v>-9.0899999999999995E-2</v>
      </c>
      <c r="H32" s="2">
        <v>103</v>
      </c>
      <c r="I32" s="4">
        <v>-750</v>
      </c>
      <c r="J32" s="5">
        <v>750</v>
      </c>
      <c r="K32" s="6">
        <f t="shared" si="1"/>
        <v>1072595.5220514999</v>
      </c>
      <c r="L32" s="4">
        <f t="shared" si="0"/>
        <v>1072595.5220514999</v>
      </c>
    </row>
    <row r="33" spans="1:12">
      <c r="A33" s="2" t="s">
        <v>215</v>
      </c>
      <c r="B33" s="2">
        <v>1.22</v>
      </c>
      <c r="C33" s="2">
        <v>1</v>
      </c>
      <c r="D33" s="2">
        <v>1.33</v>
      </c>
      <c r="E33" s="2">
        <v>0.98</v>
      </c>
      <c r="F33" s="2" t="s">
        <v>216</v>
      </c>
      <c r="G33" s="3">
        <v>0.22</v>
      </c>
      <c r="H33" s="2">
        <v>104</v>
      </c>
      <c r="I33" s="4">
        <v>-750</v>
      </c>
      <c r="J33" s="5">
        <v>614.7540983606558</v>
      </c>
      <c r="K33" s="6">
        <f t="shared" si="1"/>
        <v>1073210.2761498606</v>
      </c>
      <c r="L33" s="4">
        <f t="shared" si="0"/>
        <v>1309316.5369028298</v>
      </c>
    </row>
    <row r="34" spans="1:12">
      <c r="A34" s="2" t="s">
        <v>217</v>
      </c>
      <c r="B34" s="2">
        <v>1.1200000000000001</v>
      </c>
      <c r="C34" s="2">
        <v>1.21</v>
      </c>
      <c r="D34" s="2">
        <v>1.27</v>
      </c>
      <c r="E34" s="2">
        <v>1.0900000000000001</v>
      </c>
      <c r="F34" s="2" t="s">
        <v>218</v>
      </c>
      <c r="G34" s="3">
        <v>-8.2000000000000003E-2</v>
      </c>
      <c r="H34" s="2">
        <v>105</v>
      </c>
      <c r="I34" s="4">
        <v>-750</v>
      </c>
      <c r="J34" s="5">
        <v>669.64285714285711</v>
      </c>
      <c r="K34" s="6">
        <f t="shared" si="1"/>
        <v>1073879.9190070035</v>
      </c>
      <c r="L34" s="4">
        <f t="shared" si="0"/>
        <v>1202745.5092878442</v>
      </c>
    </row>
    <row r="35" spans="1:12">
      <c r="A35" s="2" t="s">
        <v>219</v>
      </c>
      <c r="B35" s="2">
        <v>1.1399999999999999</v>
      </c>
      <c r="C35" s="2">
        <v>1.1100000000000001</v>
      </c>
      <c r="D35" s="2">
        <v>1.27</v>
      </c>
      <c r="E35" s="2">
        <v>1.1000000000000001</v>
      </c>
      <c r="F35" s="2" t="s">
        <v>220</v>
      </c>
      <c r="G35" s="3">
        <v>1.7899999999999999E-2</v>
      </c>
      <c r="H35" s="2">
        <v>106</v>
      </c>
      <c r="I35" s="4">
        <v>-750</v>
      </c>
      <c r="J35" s="5">
        <v>657.89473684210532</v>
      </c>
      <c r="K35" s="6">
        <f t="shared" si="1"/>
        <v>1074537.8137438456</v>
      </c>
      <c r="L35" s="4">
        <f t="shared" si="0"/>
        <v>1224973.1076679837</v>
      </c>
    </row>
    <row r="36" spans="1:12">
      <c r="A36" s="2" t="s">
        <v>221</v>
      </c>
      <c r="B36" s="2">
        <v>0.94</v>
      </c>
      <c r="C36" s="2">
        <v>1.1399999999999999</v>
      </c>
      <c r="D36" s="2">
        <v>1.22</v>
      </c>
      <c r="E36" s="2">
        <v>0.86</v>
      </c>
      <c r="F36" s="2" t="s">
        <v>222</v>
      </c>
      <c r="G36" s="3">
        <v>-0.1754</v>
      </c>
      <c r="H36" s="2">
        <v>107</v>
      </c>
      <c r="I36" s="4">
        <v>-750</v>
      </c>
      <c r="J36" s="5">
        <v>797.872340425532</v>
      </c>
      <c r="K36" s="6">
        <f t="shared" si="1"/>
        <v>1075335.6860842712</v>
      </c>
      <c r="L36" s="4">
        <f t="shared" si="0"/>
        <v>1010815.5449192148</v>
      </c>
    </row>
    <row r="37" spans="1:12">
      <c r="A37" s="2" t="s">
        <v>223</v>
      </c>
      <c r="B37" s="2">
        <v>0.98</v>
      </c>
      <c r="C37" s="2">
        <v>0.9</v>
      </c>
      <c r="D37" s="2">
        <v>1.02</v>
      </c>
      <c r="E37" s="2">
        <v>0.83</v>
      </c>
      <c r="F37" s="2" t="s">
        <v>224</v>
      </c>
      <c r="G37" s="3">
        <v>4.2599999999999999E-2</v>
      </c>
      <c r="H37" s="2">
        <v>108</v>
      </c>
      <c r="I37" s="4">
        <v>-750</v>
      </c>
      <c r="J37" s="5">
        <v>765.30612244897964</v>
      </c>
      <c r="K37" s="6">
        <f t="shared" si="1"/>
        <v>1076100.9922067202</v>
      </c>
      <c r="L37" s="4">
        <f t="shared" si="0"/>
        <v>1054578.9723625858</v>
      </c>
    </row>
    <row r="38" spans="1:12">
      <c r="A38" s="2" t="s">
        <v>225</v>
      </c>
      <c r="B38" s="2">
        <v>1.1599999999999999</v>
      </c>
      <c r="C38" s="2">
        <v>0.98</v>
      </c>
      <c r="D38" s="2">
        <v>1.25</v>
      </c>
      <c r="E38" s="2">
        <v>0.95</v>
      </c>
      <c r="F38" s="2" t="s">
        <v>226</v>
      </c>
      <c r="G38" s="3">
        <v>0.1837</v>
      </c>
      <c r="H38" s="2">
        <v>109</v>
      </c>
      <c r="I38" s="4">
        <v>-750</v>
      </c>
      <c r="J38" s="5">
        <v>646.55172413793105</v>
      </c>
      <c r="K38" s="6">
        <f t="shared" si="1"/>
        <v>1076747.5439308581</v>
      </c>
      <c r="L38" s="4">
        <f t="shared" si="0"/>
        <v>1249027.1509597953</v>
      </c>
    </row>
    <row r="39" spans="1:12">
      <c r="A39" s="2" t="s">
        <v>227</v>
      </c>
      <c r="B39" s="2">
        <v>1.35</v>
      </c>
      <c r="C39" s="2">
        <v>1.1599999999999999</v>
      </c>
      <c r="D39" s="2">
        <v>1.39</v>
      </c>
      <c r="E39" s="2">
        <v>1.1599999999999999</v>
      </c>
      <c r="F39" s="2" t="s">
        <v>228</v>
      </c>
      <c r="G39" s="3">
        <v>0.1638</v>
      </c>
      <c r="H39" s="2">
        <v>110</v>
      </c>
      <c r="I39" s="4">
        <v>-750</v>
      </c>
      <c r="J39" s="5">
        <v>555.55555555555554</v>
      </c>
      <c r="K39" s="6">
        <f t="shared" si="1"/>
        <v>1077303.0994864136</v>
      </c>
      <c r="L39" s="4">
        <f t="shared" si="0"/>
        <v>1454359.1843066586</v>
      </c>
    </row>
    <row r="40" spans="1:12">
      <c r="A40" s="2" t="s">
        <v>229</v>
      </c>
      <c r="B40" s="2">
        <v>1.1399999999999999</v>
      </c>
      <c r="C40" s="2">
        <v>1.35</v>
      </c>
      <c r="D40" s="2">
        <v>1.4</v>
      </c>
      <c r="E40" s="2">
        <v>1.1200000000000001</v>
      </c>
      <c r="F40" s="2" t="s">
        <v>230</v>
      </c>
      <c r="G40" s="3">
        <v>-0.15559999999999999</v>
      </c>
      <c r="H40" s="2">
        <v>111</v>
      </c>
      <c r="I40" s="4">
        <v>-750</v>
      </c>
      <c r="J40" s="5">
        <v>657.89473684210532</v>
      </c>
      <c r="K40" s="6">
        <f t="shared" si="1"/>
        <v>1077960.9942232557</v>
      </c>
      <c r="L40" s="4">
        <f t="shared" si="0"/>
        <v>1228875.5334145112</v>
      </c>
    </row>
    <row r="41" spans="1:12">
      <c r="A41" s="2" t="s">
        <v>231</v>
      </c>
      <c r="B41" s="2">
        <v>1.32</v>
      </c>
      <c r="C41" s="2">
        <v>1.1499999999999999</v>
      </c>
      <c r="D41" s="2">
        <v>1.42</v>
      </c>
      <c r="E41" s="2">
        <v>1.1299999999999999</v>
      </c>
      <c r="F41" s="2" t="s">
        <v>232</v>
      </c>
      <c r="G41" s="3">
        <v>0.15790000000000001</v>
      </c>
      <c r="H41" s="2">
        <v>112</v>
      </c>
      <c r="I41" s="4">
        <v>-750</v>
      </c>
      <c r="J41" s="5">
        <v>568.18181818181813</v>
      </c>
      <c r="K41" s="6">
        <f t="shared" si="1"/>
        <v>1078529.1760414375</v>
      </c>
      <c r="L41" s="4">
        <f t="shared" si="0"/>
        <v>1423658.5123746977</v>
      </c>
    </row>
    <row r="42" spans="1:12">
      <c r="A42" s="2" t="s">
        <v>233</v>
      </c>
      <c r="B42" s="2">
        <v>1.47</v>
      </c>
      <c r="C42" s="2">
        <v>1.31</v>
      </c>
      <c r="D42" s="2">
        <v>1.59</v>
      </c>
      <c r="E42" s="2">
        <v>1.31</v>
      </c>
      <c r="F42" s="2" t="s">
        <v>234</v>
      </c>
      <c r="G42" s="3">
        <v>0.11360000000000001</v>
      </c>
      <c r="H42" s="2">
        <v>113</v>
      </c>
      <c r="I42" s="4">
        <v>-750</v>
      </c>
      <c r="J42" s="5">
        <v>510.20408163265307</v>
      </c>
      <c r="K42" s="6">
        <f t="shared" si="1"/>
        <v>1079039.3801230702</v>
      </c>
      <c r="L42" s="4">
        <f t="shared" si="0"/>
        <v>1586187.8887809131</v>
      </c>
    </row>
    <row r="43" spans="1:12">
      <c r="A43" s="2" t="s">
        <v>235</v>
      </c>
      <c r="B43" s="2">
        <v>1.71</v>
      </c>
      <c r="C43" s="2">
        <v>1.49</v>
      </c>
      <c r="D43" s="2">
        <v>1.94</v>
      </c>
      <c r="E43" s="2">
        <v>1.49</v>
      </c>
      <c r="F43" s="2" t="s">
        <v>236</v>
      </c>
      <c r="G43" s="3">
        <v>0.1633</v>
      </c>
      <c r="H43" s="2">
        <v>114</v>
      </c>
      <c r="I43" s="4">
        <v>-750</v>
      </c>
      <c r="J43" s="5">
        <v>438.59649122807019</v>
      </c>
      <c r="K43" s="6">
        <f t="shared" si="1"/>
        <v>1079477.9766142983</v>
      </c>
      <c r="L43" s="4">
        <f t="shared" si="0"/>
        <v>1845907.34001045</v>
      </c>
    </row>
    <row r="44" spans="1:12">
      <c r="A44" s="2" t="s">
        <v>237</v>
      </c>
      <c r="B44" s="2">
        <v>1.66</v>
      </c>
      <c r="C44" s="2">
        <v>1.74</v>
      </c>
      <c r="D44" s="2">
        <v>1.77</v>
      </c>
      <c r="E44" s="2">
        <v>1.47</v>
      </c>
      <c r="F44" s="2" t="s">
        <v>238</v>
      </c>
      <c r="G44" s="3">
        <v>-2.92E-2</v>
      </c>
      <c r="H44" s="2">
        <v>115</v>
      </c>
      <c r="I44" s="4">
        <v>-750</v>
      </c>
      <c r="J44" s="5">
        <v>451.80722891566268</v>
      </c>
      <c r="K44" s="6">
        <f t="shared" si="1"/>
        <v>1079929.7838432139</v>
      </c>
      <c r="L44" s="4">
        <f t="shared" si="0"/>
        <v>1792683.4411797351</v>
      </c>
    </row>
    <row r="45" spans="1:12">
      <c r="A45" s="2" t="s">
        <v>239</v>
      </c>
      <c r="B45" s="2">
        <v>1.1299999999999999</v>
      </c>
      <c r="C45" s="2">
        <v>1.65</v>
      </c>
      <c r="D45" s="2">
        <v>1.66</v>
      </c>
      <c r="E45" s="2">
        <v>1.0900000000000001</v>
      </c>
      <c r="F45" s="2" t="s">
        <v>240</v>
      </c>
      <c r="G45" s="3">
        <v>-0.31929999999999997</v>
      </c>
      <c r="H45" s="2">
        <v>116</v>
      </c>
      <c r="I45" s="4">
        <v>-750</v>
      </c>
      <c r="J45" s="5">
        <v>663.71681415929208</v>
      </c>
      <c r="K45" s="6">
        <f t="shared" si="1"/>
        <v>1080593.5006573731</v>
      </c>
      <c r="L45" s="4">
        <f t="shared" si="0"/>
        <v>1221070.6557428315</v>
      </c>
    </row>
    <row r="46" spans="1:12">
      <c r="A46" s="2" t="s">
        <v>241</v>
      </c>
      <c r="B46" s="2">
        <v>1.1000000000000001</v>
      </c>
      <c r="C46" s="2">
        <v>1.1299999999999999</v>
      </c>
      <c r="D46" s="2">
        <v>1.45</v>
      </c>
      <c r="E46" s="2">
        <v>1.07</v>
      </c>
      <c r="F46" s="2" t="s">
        <v>242</v>
      </c>
      <c r="G46" s="3">
        <v>-2.6499999999999999E-2</v>
      </c>
      <c r="H46" s="2">
        <v>117</v>
      </c>
      <c r="I46" s="4">
        <v>-750</v>
      </c>
      <c r="J46" s="5">
        <v>681.81818181818176</v>
      </c>
      <c r="K46" s="6">
        <f t="shared" si="1"/>
        <v>1081275.3188391912</v>
      </c>
      <c r="L46" s="4">
        <f t="shared" si="0"/>
        <v>1189402.8507231104</v>
      </c>
    </row>
    <row r="47" spans="1:12">
      <c r="A47" s="2" t="s">
        <v>243</v>
      </c>
      <c r="B47" s="2">
        <v>1.38</v>
      </c>
      <c r="C47" s="2">
        <v>1.18</v>
      </c>
      <c r="D47" s="2">
        <v>1.44</v>
      </c>
      <c r="E47" s="2">
        <v>1.04</v>
      </c>
      <c r="F47" s="2" t="s">
        <v>244</v>
      </c>
      <c r="G47" s="3">
        <v>0.2545</v>
      </c>
      <c r="H47" s="2">
        <v>118</v>
      </c>
      <c r="I47" s="4">
        <v>-750</v>
      </c>
      <c r="J47" s="5">
        <v>543.47826086956525</v>
      </c>
      <c r="K47" s="6">
        <f t="shared" si="1"/>
        <v>1081818.7971000609</v>
      </c>
      <c r="L47" s="4">
        <f t="shared" si="0"/>
        <v>1492909.9399980837</v>
      </c>
    </row>
    <row r="48" spans="1:12">
      <c r="A48" s="2" t="s">
        <v>245</v>
      </c>
      <c r="B48" s="2">
        <v>1.02</v>
      </c>
      <c r="C48" s="2">
        <v>1.38</v>
      </c>
      <c r="D48" s="2">
        <v>1.42</v>
      </c>
      <c r="E48" s="2">
        <v>0.97</v>
      </c>
      <c r="F48" s="2" t="s">
        <v>246</v>
      </c>
      <c r="G48" s="3">
        <v>-0.26090000000000002</v>
      </c>
      <c r="H48" s="2">
        <v>119</v>
      </c>
      <c r="I48" s="4">
        <v>-750</v>
      </c>
      <c r="J48" s="5">
        <v>735.29411764705878</v>
      </c>
      <c r="K48" s="6">
        <f t="shared" si="1"/>
        <v>1082554.0912177078</v>
      </c>
      <c r="L48" s="4">
        <f t="shared" si="0"/>
        <v>1104205.173042062</v>
      </c>
    </row>
    <row r="49" spans="1:12">
      <c r="A49" s="2" t="s">
        <v>247</v>
      </c>
      <c r="B49" s="2">
        <v>1.23</v>
      </c>
      <c r="C49" s="2">
        <v>1.06</v>
      </c>
      <c r="D49" s="2">
        <v>1.27</v>
      </c>
      <c r="E49" s="2">
        <v>1.02</v>
      </c>
      <c r="F49" s="2" t="s">
        <v>248</v>
      </c>
      <c r="G49" s="3">
        <v>0.2059</v>
      </c>
      <c r="H49" s="2">
        <v>120</v>
      </c>
      <c r="I49" s="4">
        <v>-750</v>
      </c>
      <c r="J49" s="5">
        <v>609.7560975609756</v>
      </c>
      <c r="K49" s="6">
        <f t="shared" si="1"/>
        <v>1083163.8473152688</v>
      </c>
      <c r="L49" s="4">
        <f t="shared" si="0"/>
        <v>1332291.5321977807</v>
      </c>
    </row>
    <row r="50" spans="1:12">
      <c r="A50" s="2" t="s">
        <v>249</v>
      </c>
      <c r="B50" s="2">
        <v>1.28</v>
      </c>
      <c r="C50" s="2">
        <v>1.25</v>
      </c>
      <c r="D50" s="2">
        <v>1.34</v>
      </c>
      <c r="E50" s="2">
        <v>1.21</v>
      </c>
      <c r="F50" s="2" t="s">
        <v>250</v>
      </c>
      <c r="G50" s="3">
        <v>4.07E-2</v>
      </c>
      <c r="H50" s="2">
        <v>121</v>
      </c>
      <c r="I50" s="4">
        <v>-750</v>
      </c>
      <c r="J50" s="5">
        <v>585.9375</v>
      </c>
      <c r="K50" s="6">
        <f t="shared" si="1"/>
        <v>1083749.7848152688</v>
      </c>
      <c r="L50" s="4">
        <f t="shared" si="0"/>
        <v>1387199.7245635442</v>
      </c>
    </row>
    <row r="51" spans="1:12">
      <c r="A51" s="2" t="s">
        <v>251</v>
      </c>
      <c r="B51" s="2">
        <v>1.25</v>
      </c>
      <c r="C51" s="2">
        <v>1.29</v>
      </c>
      <c r="D51" s="2">
        <v>1.31</v>
      </c>
      <c r="E51" s="2">
        <v>1.18</v>
      </c>
      <c r="F51" s="2" t="s">
        <v>252</v>
      </c>
      <c r="G51" s="3">
        <v>-2.3400000000000001E-2</v>
      </c>
      <c r="H51" s="2">
        <v>122</v>
      </c>
      <c r="I51" s="4">
        <v>-750</v>
      </c>
      <c r="J51" s="5">
        <v>600</v>
      </c>
      <c r="K51" s="6">
        <f t="shared" si="1"/>
        <v>1084349.7848152688</v>
      </c>
      <c r="L51" s="4">
        <f t="shared" si="0"/>
        <v>1355437.231019086</v>
      </c>
    </row>
    <row r="52" spans="1:12">
      <c r="A52" s="2" t="s">
        <v>253</v>
      </c>
      <c r="B52" s="2">
        <v>1.22</v>
      </c>
      <c r="C52" s="2">
        <v>1.26</v>
      </c>
      <c r="D52" s="2">
        <v>1.38</v>
      </c>
      <c r="E52" s="2">
        <v>1.1599999999999999</v>
      </c>
      <c r="F52" s="2" t="s">
        <v>254</v>
      </c>
      <c r="G52" s="3">
        <v>-2.4E-2</v>
      </c>
      <c r="H52" s="2">
        <v>123</v>
      </c>
      <c r="I52" s="4">
        <v>-750</v>
      </c>
      <c r="J52" s="5">
        <v>614.7540983606558</v>
      </c>
      <c r="K52" s="6">
        <f t="shared" si="1"/>
        <v>1084964.5389136295</v>
      </c>
      <c r="L52" s="4">
        <f t="shared" si="0"/>
        <v>1323656.737474628</v>
      </c>
    </row>
    <row r="53" spans="1:12">
      <c r="A53" s="2" t="s">
        <v>255</v>
      </c>
      <c r="B53" s="2">
        <v>1.22</v>
      </c>
      <c r="C53" s="2">
        <v>1.23</v>
      </c>
      <c r="D53" s="2">
        <v>1.26</v>
      </c>
      <c r="E53" s="2">
        <v>1.1499999999999999</v>
      </c>
      <c r="F53" s="2" t="s">
        <v>256</v>
      </c>
      <c r="G53" s="3">
        <v>0</v>
      </c>
      <c r="H53" s="2">
        <v>124</v>
      </c>
      <c r="I53" s="4">
        <v>-750</v>
      </c>
      <c r="J53" s="5">
        <v>614.7540983606558</v>
      </c>
      <c r="K53" s="6">
        <f t="shared" si="1"/>
        <v>1085579.2930119901</v>
      </c>
      <c r="L53" s="4">
        <f t="shared" si="0"/>
        <v>1324406.737474628</v>
      </c>
    </row>
    <row r="54" spans="1:12">
      <c r="A54" s="2" t="s">
        <v>257</v>
      </c>
      <c r="B54" s="2">
        <v>1.34</v>
      </c>
      <c r="C54" s="2">
        <v>1.22</v>
      </c>
      <c r="D54" s="2">
        <v>1.39</v>
      </c>
      <c r="E54" s="2">
        <v>1.18</v>
      </c>
      <c r="F54" s="2" t="s">
        <v>258</v>
      </c>
      <c r="G54" s="3">
        <v>9.8400000000000001E-2</v>
      </c>
      <c r="H54" s="2">
        <v>125</v>
      </c>
      <c r="I54" s="4">
        <v>-750</v>
      </c>
      <c r="J54" s="5">
        <v>559.70149253731336</v>
      </c>
      <c r="K54" s="6">
        <f t="shared" si="1"/>
        <v>1086138.9945045274</v>
      </c>
      <c r="L54" s="4">
        <f t="shared" si="0"/>
        <v>1455426.2526360669</v>
      </c>
    </row>
    <row r="55" spans="1:12">
      <c r="A55" s="2" t="s">
        <v>259</v>
      </c>
      <c r="B55" s="2">
        <v>1.61</v>
      </c>
      <c r="C55" s="2">
        <v>1.35</v>
      </c>
      <c r="D55" s="2">
        <v>1.73</v>
      </c>
      <c r="E55" s="2">
        <v>1.34</v>
      </c>
      <c r="F55" s="2" t="s">
        <v>260</v>
      </c>
      <c r="G55" s="3">
        <v>0.20150000000000001</v>
      </c>
      <c r="H55" s="2">
        <v>126</v>
      </c>
      <c r="I55" s="4">
        <v>-750</v>
      </c>
      <c r="J55" s="5">
        <v>465.83850931677017</v>
      </c>
      <c r="K55" s="6">
        <f t="shared" si="1"/>
        <v>1086604.8330138442</v>
      </c>
      <c r="L55" s="4">
        <f t="shared" si="0"/>
        <v>1749433.7811522894</v>
      </c>
    </row>
    <row r="56" spans="1:12">
      <c r="A56" s="2" t="s">
        <v>261</v>
      </c>
      <c r="B56" s="2">
        <v>1.94</v>
      </c>
      <c r="C56" s="2">
        <v>1.62</v>
      </c>
      <c r="D56" s="2">
        <v>1.96</v>
      </c>
      <c r="E56" s="2">
        <v>1.6</v>
      </c>
      <c r="F56" s="2" t="s">
        <v>262</v>
      </c>
      <c r="G56" s="3">
        <v>0.20499999999999999</v>
      </c>
      <c r="H56" s="2">
        <v>127</v>
      </c>
      <c r="I56" s="4">
        <v>-750</v>
      </c>
      <c r="J56" s="5">
        <v>386.59793814432993</v>
      </c>
      <c r="K56" s="6">
        <f t="shared" si="1"/>
        <v>1086991.4309519886</v>
      </c>
      <c r="L56" s="4">
        <f t="shared" si="0"/>
        <v>2108763.3760468578</v>
      </c>
    </row>
    <row r="57" spans="1:12">
      <c r="A57" s="2" t="s">
        <v>263</v>
      </c>
      <c r="B57" s="2">
        <v>1.66</v>
      </c>
      <c r="C57" s="2">
        <v>1.94</v>
      </c>
      <c r="D57" s="2">
        <v>2.15</v>
      </c>
      <c r="E57" s="2">
        <v>1.6</v>
      </c>
      <c r="F57" s="2" t="s">
        <v>264</v>
      </c>
      <c r="G57" s="3">
        <v>-0.14430000000000001</v>
      </c>
      <c r="H57" s="2">
        <v>128</v>
      </c>
      <c r="I57" s="4">
        <v>-750</v>
      </c>
      <c r="J57" s="5">
        <v>451.80722891566268</v>
      </c>
      <c r="K57" s="6">
        <f t="shared" si="1"/>
        <v>1087443.2381809042</v>
      </c>
      <c r="L57" s="4">
        <f t="shared" si="0"/>
        <v>1805155.7753803008</v>
      </c>
    </row>
    <row r="58" spans="1:12">
      <c r="A58" s="2" t="s">
        <v>265</v>
      </c>
      <c r="B58" s="2">
        <v>1.8</v>
      </c>
      <c r="C58" s="2">
        <v>1.65</v>
      </c>
      <c r="D58" s="2">
        <v>1.85</v>
      </c>
      <c r="E58" s="2">
        <v>1.64</v>
      </c>
      <c r="F58" s="2" t="s">
        <v>266</v>
      </c>
      <c r="G58" s="3">
        <v>8.43E-2</v>
      </c>
      <c r="H58" s="2">
        <v>129</v>
      </c>
      <c r="I58" s="4">
        <v>-750</v>
      </c>
      <c r="J58" s="5">
        <v>416.66666666666663</v>
      </c>
      <c r="K58" s="6">
        <f t="shared" si="1"/>
        <v>1087859.9048475709</v>
      </c>
      <c r="L58" s="4">
        <f t="shared" si="0"/>
        <v>1958147.8287256276</v>
      </c>
    </row>
    <row r="59" spans="1:12">
      <c r="A59" s="2" t="s">
        <v>267</v>
      </c>
      <c r="B59" s="2">
        <v>1.96</v>
      </c>
      <c r="C59" s="2">
        <v>1.78</v>
      </c>
      <c r="D59" s="2">
        <v>2.0299999999999998</v>
      </c>
      <c r="E59" s="2">
        <v>1.73</v>
      </c>
      <c r="F59" s="2" t="s">
        <v>268</v>
      </c>
      <c r="G59" s="3">
        <v>8.8900000000000007E-2</v>
      </c>
      <c r="H59" s="2">
        <v>130</v>
      </c>
      <c r="I59" s="4">
        <v>-750</v>
      </c>
      <c r="J59" s="5">
        <v>382.65306122448982</v>
      </c>
      <c r="K59" s="6">
        <f t="shared" si="1"/>
        <v>1088242.5579087953</v>
      </c>
      <c r="L59" s="4">
        <f t="shared" si="0"/>
        <v>2132955.4135012389</v>
      </c>
    </row>
    <row r="60" spans="1:12">
      <c r="A60" s="2" t="s">
        <v>269</v>
      </c>
      <c r="B60" s="2">
        <v>2.0299999999999998</v>
      </c>
      <c r="C60" s="2">
        <v>1.94</v>
      </c>
      <c r="D60" s="2">
        <v>2.2599999999999998</v>
      </c>
      <c r="E60" s="2">
        <v>1.94</v>
      </c>
      <c r="F60" s="2" t="s">
        <v>270</v>
      </c>
      <c r="G60" s="3">
        <v>3.5700000000000003E-2</v>
      </c>
      <c r="H60" s="2">
        <v>131</v>
      </c>
      <c r="I60" s="4">
        <v>-750</v>
      </c>
      <c r="J60" s="5">
        <v>369.45812807881777</v>
      </c>
      <c r="K60" s="6">
        <f t="shared" si="1"/>
        <v>1088612.0160368741</v>
      </c>
      <c r="L60" s="4">
        <f t="shared" si="0"/>
        <v>2209882.3925548545</v>
      </c>
    </row>
    <row r="61" spans="1:12">
      <c r="A61" s="2" t="s">
        <v>271</v>
      </c>
      <c r="B61" s="2">
        <v>2.39</v>
      </c>
      <c r="C61" s="2">
        <v>2.0299999999999998</v>
      </c>
      <c r="D61" s="2">
        <v>2.5299999999999998</v>
      </c>
      <c r="E61" s="2">
        <v>2.0299999999999998</v>
      </c>
      <c r="F61" s="2" t="s">
        <v>272</v>
      </c>
      <c r="G61" s="3">
        <v>0.17730000000000001</v>
      </c>
      <c r="H61" s="2">
        <v>132</v>
      </c>
      <c r="I61" s="4">
        <v>-750</v>
      </c>
      <c r="J61" s="5">
        <v>313.80753138075312</v>
      </c>
      <c r="K61" s="6">
        <f t="shared" si="1"/>
        <v>1088925.8235682549</v>
      </c>
      <c r="L61" s="4">
        <f t="shared" si="0"/>
        <v>2602532.7183281295</v>
      </c>
    </row>
    <row r="62" spans="1:12">
      <c r="A62" s="2" t="s">
        <v>273</v>
      </c>
      <c r="B62" s="2">
        <v>3.11</v>
      </c>
      <c r="C62" s="2">
        <v>2.41</v>
      </c>
      <c r="D62" s="2">
        <v>3.16</v>
      </c>
      <c r="E62" s="2">
        <v>2.41</v>
      </c>
      <c r="F62" s="2" t="s">
        <v>274</v>
      </c>
      <c r="G62" s="3">
        <v>0.30130000000000001</v>
      </c>
      <c r="H62" s="2">
        <v>133</v>
      </c>
      <c r="I62" s="4">
        <v>-750</v>
      </c>
      <c r="J62" s="5">
        <v>241.15755627009648</v>
      </c>
      <c r="K62" s="6">
        <f t="shared" si="1"/>
        <v>1089166.981124525</v>
      </c>
      <c r="L62" s="4">
        <f t="shared" si="0"/>
        <v>3387309.3112972723</v>
      </c>
    </row>
    <row r="63" spans="1:12">
      <c r="A63" s="2" t="s">
        <v>275</v>
      </c>
      <c r="B63" s="2">
        <v>3.05</v>
      </c>
      <c r="C63" s="2">
        <v>3.12</v>
      </c>
      <c r="D63" s="2">
        <v>3.23</v>
      </c>
      <c r="E63" s="2">
        <v>2.96</v>
      </c>
      <c r="F63" s="2" t="s">
        <v>276</v>
      </c>
      <c r="G63" s="3">
        <v>-1.9300000000000001E-2</v>
      </c>
      <c r="H63" s="2">
        <v>134</v>
      </c>
      <c r="I63" s="4">
        <v>-750</v>
      </c>
      <c r="J63" s="5">
        <v>245.90163934426232</v>
      </c>
      <c r="K63" s="6">
        <f t="shared" si="1"/>
        <v>1089412.8827638691</v>
      </c>
      <c r="L63" s="4">
        <f t="shared" si="0"/>
        <v>3322709.2924298006</v>
      </c>
    </row>
    <row r="64" spans="1:12">
      <c r="A64" s="2" t="s">
        <v>277</v>
      </c>
      <c r="B64" s="2">
        <v>2.59</v>
      </c>
      <c r="C64" s="2">
        <v>3.05</v>
      </c>
      <c r="D64" s="2">
        <v>3.45</v>
      </c>
      <c r="E64" s="2">
        <v>2.56</v>
      </c>
      <c r="F64" s="2" t="s">
        <v>278</v>
      </c>
      <c r="G64" s="3">
        <v>-0.15079999999999999</v>
      </c>
      <c r="H64" s="2">
        <v>135</v>
      </c>
      <c r="I64" s="4">
        <v>-750</v>
      </c>
      <c r="J64" s="5">
        <v>289.57528957528962</v>
      </c>
      <c r="K64" s="6">
        <f t="shared" si="1"/>
        <v>1089702.4580534445</v>
      </c>
      <c r="L64" s="4">
        <f t="shared" si="0"/>
        <v>2822329.3663584213</v>
      </c>
    </row>
    <row r="65" spans="1:12">
      <c r="A65" s="2" t="s">
        <v>279</v>
      </c>
      <c r="B65" s="2">
        <v>2.75</v>
      </c>
      <c r="C65" s="2">
        <v>2.61</v>
      </c>
      <c r="D65" s="2">
        <v>3.02</v>
      </c>
      <c r="E65" s="2">
        <v>2.52</v>
      </c>
      <c r="F65" s="2" t="s">
        <v>280</v>
      </c>
      <c r="G65" s="3">
        <v>6.1800000000000001E-2</v>
      </c>
      <c r="H65" s="2">
        <v>136</v>
      </c>
      <c r="I65" s="4">
        <v>-750</v>
      </c>
      <c r="J65" s="5">
        <v>272.72727272727275</v>
      </c>
      <c r="K65" s="6">
        <f t="shared" si="1"/>
        <v>1089975.1853261718</v>
      </c>
      <c r="L65" s="4">
        <f t="shared" si="0"/>
        <v>2997431.7596469726</v>
      </c>
    </row>
    <row r="66" spans="1:12">
      <c r="A66" s="2" t="s">
        <v>281</v>
      </c>
      <c r="B66" s="2">
        <v>2.96</v>
      </c>
      <c r="C66" s="2">
        <v>2.75</v>
      </c>
      <c r="D66" s="2">
        <v>3.11</v>
      </c>
      <c r="E66" s="2">
        <v>2.71</v>
      </c>
      <c r="F66" s="2" t="s">
        <v>282</v>
      </c>
      <c r="G66" s="3">
        <v>7.6399999999999996E-2</v>
      </c>
      <c r="H66" s="2">
        <v>137</v>
      </c>
      <c r="I66" s="4">
        <v>-750</v>
      </c>
      <c r="J66" s="5">
        <v>253.37837837837839</v>
      </c>
      <c r="K66" s="6">
        <f t="shared" si="1"/>
        <v>1090228.5637045503</v>
      </c>
      <c r="L66" s="4">
        <f t="shared" si="0"/>
        <v>3227076.5485654688</v>
      </c>
    </row>
    <row r="67" spans="1:12">
      <c r="A67" s="2" t="s">
        <v>283</v>
      </c>
      <c r="B67" s="2">
        <v>2.4300000000000002</v>
      </c>
      <c r="C67" s="2">
        <v>2.96</v>
      </c>
      <c r="D67" s="2">
        <v>3.1</v>
      </c>
      <c r="E67" s="2">
        <v>2.4</v>
      </c>
      <c r="F67" s="2" t="s">
        <v>284</v>
      </c>
      <c r="G67" s="3">
        <v>-0.17910000000000001</v>
      </c>
      <c r="H67" s="2">
        <v>138</v>
      </c>
      <c r="I67" s="4">
        <v>-750</v>
      </c>
      <c r="J67" s="5">
        <v>308.64197530864197</v>
      </c>
      <c r="K67" s="6">
        <f t="shared" si="1"/>
        <v>1090537.2056798588</v>
      </c>
      <c r="L67" s="4">
        <f t="shared" si="0"/>
        <v>2650005.4098020568</v>
      </c>
    </row>
    <row r="68" spans="1:12">
      <c r="A68" s="2" t="s">
        <v>285</v>
      </c>
      <c r="B68" s="2">
        <v>2.64</v>
      </c>
      <c r="C68" s="2">
        <v>2.4300000000000002</v>
      </c>
      <c r="D68" s="2">
        <v>2.71</v>
      </c>
      <c r="E68" s="2">
        <v>2.2400000000000002</v>
      </c>
      <c r="F68" s="2" t="s">
        <v>286</v>
      </c>
      <c r="G68" s="3">
        <v>8.6400000000000005E-2</v>
      </c>
      <c r="H68" s="2">
        <v>139</v>
      </c>
      <c r="I68" s="4">
        <v>-750</v>
      </c>
      <c r="J68" s="5">
        <v>284.09090909090907</v>
      </c>
      <c r="K68" s="6">
        <f t="shared" si="1"/>
        <v>1090821.2965889496</v>
      </c>
      <c r="L68" s="4">
        <f t="shared" ref="L68:L73" si="2">K68*B68</f>
        <v>2879768.2229948272</v>
      </c>
    </row>
    <row r="69" spans="1:12">
      <c r="A69" s="2" t="s">
        <v>287</v>
      </c>
      <c r="B69" s="2">
        <v>2.86</v>
      </c>
      <c r="C69" s="2">
        <v>2.63</v>
      </c>
      <c r="D69" s="2">
        <v>2.9</v>
      </c>
      <c r="E69" s="2">
        <v>2.5499999999999998</v>
      </c>
      <c r="F69" s="2" t="s">
        <v>288</v>
      </c>
      <c r="G69" s="3">
        <v>8.3299999999999999E-2</v>
      </c>
      <c r="H69" s="2">
        <v>140</v>
      </c>
      <c r="I69" s="4">
        <v>-750</v>
      </c>
      <c r="J69" s="5">
        <v>262.23776223776224</v>
      </c>
      <c r="K69" s="6">
        <f t="shared" ref="K69:K73" si="3">K68+J69</f>
        <v>1091083.5343511873</v>
      </c>
      <c r="L69" s="4">
        <f t="shared" si="2"/>
        <v>3120498.9082443956</v>
      </c>
    </row>
    <row r="70" spans="1:12">
      <c r="A70" s="2" t="s">
        <v>289</v>
      </c>
      <c r="B70" s="2">
        <v>2.92</v>
      </c>
      <c r="C70" s="2">
        <v>2.86</v>
      </c>
      <c r="D70" s="2">
        <v>3.01</v>
      </c>
      <c r="E70" s="2">
        <v>2.78</v>
      </c>
      <c r="F70" s="2" t="s">
        <v>142</v>
      </c>
      <c r="G70" s="3">
        <v>2.1000000000000001E-2</v>
      </c>
      <c r="H70" s="2">
        <v>141</v>
      </c>
      <c r="I70" s="4">
        <v>-750</v>
      </c>
      <c r="J70" s="5">
        <v>256.84931506849318</v>
      </c>
      <c r="K70" s="6">
        <f t="shared" si="3"/>
        <v>1091340.3836662557</v>
      </c>
      <c r="L70" s="4">
        <f t="shared" si="2"/>
        <v>3186713.9203054667</v>
      </c>
    </row>
    <row r="71" spans="1:12">
      <c r="A71" s="2" t="s">
        <v>290</v>
      </c>
      <c r="B71" s="2">
        <v>3.08</v>
      </c>
      <c r="C71" s="2">
        <v>2.92</v>
      </c>
      <c r="D71" s="2">
        <v>3.18</v>
      </c>
      <c r="E71" s="2">
        <v>2.79</v>
      </c>
      <c r="F71" s="2" t="s">
        <v>291</v>
      </c>
      <c r="G71" s="3">
        <v>5.4800000000000001E-2</v>
      </c>
      <c r="H71" s="2">
        <v>142</v>
      </c>
      <c r="I71" s="4">
        <v>-750</v>
      </c>
      <c r="J71" s="5">
        <v>243.50649350649351</v>
      </c>
      <c r="K71" s="6">
        <f t="shared" si="3"/>
        <v>1091583.8901597622</v>
      </c>
      <c r="L71" s="4">
        <f t="shared" si="2"/>
        <v>3362078.3816920677</v>
      </c>
    </row>
    <row r="72" spans="1:12">
      <c r="A72" s="2" t="s">
        <v>292</v>
      </c>
      <c r="B72" s="2">
        <v>3.2</v>
      </c>
      <c r="C72" s="2">
        <v>3.15</v>
      </c>
      <c r="D72" s="2">
        <v>3.28</v>
      </c>
      <c r="E72" s="2">
        <v>2.93</v>
      </c>
      <c r="F72" s="2" t="s">
        <v>293</v>
      </c>
      <c r="G72" s="3">
        <v>3.9E-2</v>
      </c>
      <c r="H72" s="2">
        <v>143</v>
      </c>
      <c r="I72" s="4">
        <v>-750</v>
      </c>
      <c r="J72" s="5">
        <v>234.375</v>
      </c>
      <c r="K72" s="6">
        <f t="shared" si="3"/>
        <v>1091818.2651597622</v>
      </c>
      <c r="L72" s="4">
        <f t="shared" si="2"/>
        <v>3493818.4485112391</v>
      </c>
    </row>
    <row r="73" spans="1:12">
      <c r="A73" s="2" t="s">
        <v>294</v>
      </c>
      <c r="B73" s="2">
        <v>3.6</v>
      </c>
      <c r="C73" s="2">
        <v>3.23</v>
      </c>
      <c r="D73" s="2">
        <v>3.75</v>
      </c>
      <c r="E73" s="2">
        <v>3.21</v>
      </c>
      <c r="F73" s="2" t="s">
        <v>295</v>
      </c>
      <c r="G73" s="3">
        <v>0.125</v>
      </c>
      <c r="H73" s="2">
        <v>144</v>
      </c>
      <c r="I73" s="4">
        <v>-750</v>
      </c>
      <c r="J73" s="5">
        <v>208.33333333333331</v>
      </c>
      <c r="K73" s="6">
        <f t="shared" si="3"/>
        <v>1092026.5984930955</v>
      </c>
      <c r="L73" s="4">
        <f t="shared" si="2"/>
        <v>3931295.754575144</v>
      </c>
    </row>
    <row r="74" spans="1:12">
      <c r="I74" s="4">
        <f>L73</f>
        <v>3931295.754575144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cassio</dc:creator>
  <cp:keywords/>
  <dc:description/>
  <cp:lastModifiedBy/>
  <cp:revision/>
  <dcterms:created xsi:type="dcterms:W3CDTF">2023-02-05T01:28:14Z</dcterms:created>
  <dcterms:modified xsi:type="dcterms:W3CDTF">2023-02-09T21:41:38Z</dcterms:modified>
  <cp:category/>
  <cp:contentStatus/>
</cp:coreProperties>
</file>