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yom\Downloads\"/>
    </mc:Choice>
  </mc:AlternateContent>
  <xr:revisionPtr revIDLastSave="0" documentId="8_{649052F5-EBDB-4BE4-911E-E462515ED50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TUB4 Dados Históricos (1)" sheetId="1" r:id="rId1"/>
    <sheet name="Planilha1" sheetId="2" r:id="rId2"/>
    <sheet name="Planilha2" sheetId="3" state="hidden" r:id="rId3"/>
  </sheets>
  <definedNames>
    <definedName name="_xlnm._FilterDatabase" localSheetId="1" hidden="1">Planilha1!$S$14:$U$29</definedName>
  </definedNames>
  <calcPr calcId="191029"/>
</workbook>
</file>

<file path=xl/calcChain.xml><?xml version="1.0" encoding="utf-8"?>
<calcChain xmlns="http://schemas.openxmlformats.org/spreadsheetml/2006/main">
  <c r="T4" i="2" l="1"/>
  <c r="U3" i="2"/>
  <c r="J34" i="2"/>
  <c r="J3" i="2"/>
  <c r="J4" i="2"/>
  <c r="Q2" i="2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2" i="2"/>
  <c r="Q8" i="2" l="1"/>
  <c r="K2" i="2" l="1"/>
  <c r="L2" i="2" s="1"/>
  <c r="K3" i="2" l="1"/>
  <c r="L3" i="2" s="1"/>
  <c r="K4" i="2" l="1"/>
  <c r="L4" i="2" s="1"/>
  <c r="K5" i="2" l="1"/>
  <c r="L5" i="2" s="1"/>
  <c r="K6" i="2"/>
  <c r="K7" i="2" l="1"/>
  <c r="L6" i="2"/>
  <c r="L7" i="2" l="1"/>
  <c r="K8" i="2"/>
  <c r="L8" i="2" l="1"/>
  <c r="K9" i="2"/>
  <c r="Q3" i="2" l="1"/>
  <c r="L9" i="2"/>
  <c r="K10" i="2" l="1"/>
  <c r="L10" i="2" l="1"/>
  <c r="K11" i="2"/>
  <c r="L11" i="2" l="1"/>
  <c r="K12" i="2"/>
  <c r="L12" i="2" l="1"/>
  <c r="K13" i="2"/>
  <c r="K14" i="2" l="1"/>
  <c r="L13" i="2"/>
  <c r="K15" i="2" l="1"/>
  <c r="L14" i="2"/>
  <c r="Q5" i="2" l="1"/>
  <c r="Q4" i="2"/>
  <c r="L15" i="2"/>
  <c r="K16" i="2"/>
  <c r="L16" i="2" l="1"/>
  <c r="R5" i="2"/>
  <c r="K17" i="2" l="1"/>
  <c r="K18" i="2" s="1"/>
  <c r="L17" i="2" l="1"/>
  <c r="L18" i="2"/>
  <c r="K19" i="2"/>
  <c r="L19" i="2" l="1"/>
  <c r="K20" i="2"/>
  <c r="K21" i="2" l="1"/>
  <c r="L20" i="2"/>
  <c r="Q6" i="2" l="1"/>
  <c r="L21" i="2"/>
  <c r="K22" i="2" l="1"/>
  <c r="K23" i="2" l="1"/>
  <c r="L22" i="2"/>
  <c r="L23" i="2" l="1"/>
  <c r="K24" i="2"/>
  <c r="L24" i="2" l="1"/>
  <c r="K25" i="2"/>
  <c r="Q7" i="2"/>
  <c r="R8" i="2" l="1"/>
  <c r="K26" i="2"/>
  <c r="L25" i="2"/>
  <c r="K27" i="2" l="1"/>
  <c r="L26" i="2"/>
  <c r="L27" i="2" l="1"/>
  <c r="K28" i="2"/>
  <c r="L28" i="2" l="1"/>
  <c r="K29" i="2"/>
  <c r="K30" i="2" l="1"/>
  <c r="L29" i="2"/>
  <c r="K31" i="2" l="1"/>
  <c r="L30" i="2"/>
  <c r="L31" i="2" l="1"/>
  <c r="K32" i="2"/>
  <c r="L32" i="2" l="1"/>
  <c r="K33" i="2"/>
  <c r="Q9" i="2" l="1"/>
  <c r="L33" i="2"/>
  <c r="K34" i="2" l="1"/>
  <c r="K35" i="2" s="1"/>
  <c r="L34" i="2" l="1"/>
  <c r="K36" i="2"/>
  <c r="L35" i="2"/>
  <c r="L36" i="2" l="1"/>
  <c r="K37" i="2"/>
  <c r="Q10" i="2" l="1"/>
  <c r="K38" i="2"/>
  <c r="L37" i="2"/>
  <c r="K39" i="2" l="1"/>
  <c r="L38" i="2"/>
  <c r="L39" i="2" l="1"/>
  <c r="Q11" i="2"/>
  <c r="R11" i="2" s="1"/>
  <c r="K40" i="2" l="1"/>
  <c r="L40" i="2" s="1"/>
  <c r="K41" i="2" l="1"/>
  <c r="L41" i="2" s="1"/>
  <c r="K42" i="2" l="1"/>
  <c r="L42" i="2" s="1"/>
  <c r="K43" i="2" l="1"/>
  <c r="K44" i="2" s="1"/>
  <c r="L43" i="2" l="1"/>
  <c r="L44" i="2"/>
  <c r="K45" i="2"/>
  <c r="K46" i="2" l="1"/>
  <c r="L45" i="2"/>
  <c r="K47" i="2" l="1"/>
  <c r="L46" i="2"/>
  <c r="L47" i="2" l="1"/>
  <c r="K48" i="2"/>
  <c r="L48" i="2" l="1"/>
  <c r="K49" i="2"/>
  <c r="K50" i="2" l="1"/>
  <c r="L49" i="2"/>
  <c r="L50" i="2" l="1"/>
  <c r="K51" i="2"/>
  <c r="L51" i="2" l="1"/>
  <c r="Q12" i="2"/>
  <c r="Q13" i="2"/>
  <c r="R13" i="2" l="1"/>
  <c r="K52" i="2" l="1"/>
  <c r="K53" i="2" s="1"/>
  <c r="K54" i="2" s="1"/>
  <c r="L53" i="2" l="1"/>
  <c r="L52" i="2"/>
  <c r="L54" i="2"/>
  <c r="K55" i="2"/>
  <c r="L55" i="2" l="1"/>
  <c r="K56" i="2"/>
  <c r="L56" i="2" l="1"/>
  <c r="K57" i="2"/>
  <c r="Q14" i="2" l="1"/>
  <c r="K58" i="2" s="1"/>
  <c r="L57" i="2"/>
  <c r="L58" i="2" l="1"/>
  <c r="K59" i="2"/>
  <c r="L59" i="2" l="1"/>
  <c r="K60" i="2"/>
  <c r="Q15" i="2" l="1"/>
  <c r="L60" i="2"/>
  <c r="K61" i="2"/>
  <c r="K62" i="2" l="1"/>
  <c r="L61" i="2"/>
  <c r="Q16" i="2" l="1"/>
  <c r="L62" i="2"/>
  <c r="K63" i="2"/>
  <c r="Q18" i="2"/>
  <c r="Q17" i="2" l="1"/>
  <c r="R18" i="2" s="1"/>
  <c r="K64" i="2" s="1"/>
  <c r="Q19" i="2"/>
  <c r="L63" i="2"/>
  <c r="L64" i="2" l="1"/>
  <c r="Q20" i="2"/>
  <c r="K65" i="2"/>
  <c r="K66" i="2" l="1"/>
  <c r="Q21" i="2"/>
  <c r="L65" i="2"/>
  <c r="Q22" i="2" l="1"/>
  <c r="K67" i="2"/>
  <c r="L66" i="2"/>
  <c r="K68" i="2" l="1"/>
  <c r="L67" i="2"/>
  <c r="Q23" i="2"/>
  <c r="K69" i="2" l="1"/>
  <c r="L68" i="2"/>
  <c r="Q24" i="2"/>
  <c r="Q25" i="2" l="1"/>
  <c r="K70" i="2"/>
  <c r="L69" i="2"/>
  <c r="K71" i="2" l="1"/>
  <c r="Q26" i="2"/>
  <c r="L70" i="2"/>
  <c r="Q27" i="2" l="1"/>
  <c r="L71" i="2"/>
  <c r="K72" i="2"/>
  <c r="L72" i="2" l="1"/>
  <c r="K73" i="2"/>
  <c r="L73" i="2" s="1"/>
  <c r="I74" i="2" s="1"/>
  <c r="U2" i="2" s="1"/>
  <c r="T2" i="2" s="1"/>
  <c r="Q28" i="2"/>
</calcChain>
</file>

<file path=xl/sharedStrings.xml><?xml version="1.0" encoding="utf-8"?>
<sst xmlns="http://schemas.openxmlformats.org/spreadsheetml/2006/main" count="328" uniqueCount="177">
  <si>
    <t>Data</t>
  </si>
  <si>
    <t>Último</t>
  </si>
  <si>
    <t>Abertura</t>
  </si>
  <si>
    <t>Máxima</t>
  </si>
  <si>
    <t>Mínima</t>
  </si>
  <si>
    <t>Vol.</t>
  </si>
  <si>
    <t>Var%</t>
  </si>
  <si>
    <t>01.12.2016</t>
  </si>
  <si>
    <t>416,16M</t>
  </si>
  <si>
    <t>01.11.2016</t>
  </si>
  <si>
    <t>415,37M</t>
  </si>
  <si>
    <t>01.10.2016</t>
  </si>
  <si>
    <t>403,79M</t>
  </si>
  <si>
    <t>01.09.2016</t>
  </si>
  <si>
    <t>375,63M</t>
  </si>
  <si>
    <t>01.08.2016</t>
  </si>
  <si>
    <t>430,72M</t>
  </si>
  <si>
    <t>01.07.2016</t>
  </si>
  <si>
    <t>378,71M</t>
  </si>
  <si>
    <t>01.06.2016</t>
  </si>
  <si>
    <t>471,98M</t>
  </si>
  <si>
    <t>01.05.2016</t>
  </si>
  <si>
    <t>433,24M</t>
  </si>
  <si>
    <t>01.04.2016</t>
  </si>
  <si>
    <t>467,92M</t>
  </si>
  <si>
    <t>01.03.2016</t>
  </si>
  <si>
    <t>769,48M</t>
  </si>
  <si>
    <t>01.02.2016</t>
  </si>
  <si>
    <t>523,46M</t>
  </si>
  <si>
    <t>01.01.2016</t>
  </si>
  <si>
    <t>448,79M</t>
  </si>
  <si>
    <t>01.12.2015</t>
  </si>
  <si>
    <t>588,08M</t>
  </si>
  <si>
    <t>01.11.2015</t>
  </si>
  <si>
    <t>479,48M</t>
  </si>
  <si>
    <t>01.10.2015</t>
  </si>
  <si>
    <t>650,67M</t>
  </si>
  <si>
    <t>01.09.2015</t>
  </si>
  <si>
    <t>675,87M</t>
  </si>
  <si>
    <t>01.08.2015</t>
  </si>
  <si>
    <t>710,86M</t>
  </si>
  <si>
    <t>01.07.2015</t>
  </si>
  <si>
    <t>433,69M</t>
  </si>
  <si>
    <t>01.06.2015</t>
  </si>
  <si>
    <t>495,68M</t>
  </si>
  <si>
    <t>01.05.2015</t>
  </si>
  <si>
    <t>503,68M</t>
  </si>
  <si>
    <t>01.04.2015</t>
  </si>
  <si>
    <t>456,19M</t>
  </si>
  <si>
    <t>01.03.2015</t>
  </si>
  <si>
    <t>599,46M</t>
  </si>
  <si>
    <t>01.02.2015</t>
  </si>
  <si>
    <t>409,86M</t>
  </si>
  <si>
    <t>01.01.2015</t>
  </si>
  <si>
    <t>459,65M</t>
  </si>
  <si>
    <t>01.12.2014</t>
  </si>
  <si>
    <t>413,80M</t>
  </si>
  <si>
    <t>01.11.2014</t>
  </si>
  <si>
    <t>401,59M</t>
  </si>
  <si>
    <t>01.10.2014</t>
  </si>
  <si>
    <t>907,71M</t>
  </si>
  <si>
    <t>01.09.2014</t>
  </si>
  <si>
    <t>514,42M</t>
  </si>
  <si>
    <t>01.08.2014</t>
  </si>
  <si>
    <t>409,47M</t>
  </si>
  <si>
    <t>01.07.2014</t>
  </si>
  <si>
    <t>358,87M</t>
  </si>
  <si>
    <t>01.06.2014</t>
  </si>
  <si>
    <t>344,94M</t>
  </si>
  <si>
    <t>01.05.2014</t>
  </si>
  <si>
    <t>376,94M</t>
  </si>
  <si>
    <t>01.04.2014</t>
  </si>
  <si>
    <t>459,63M</t>
  </si>
  <si>
    <t>01.03.2014</t>
  </si>
  <si>
    <t>395,94M</t>
  </si>
  <si>
    <t>01.02.2014</t>
  </si>
  <si>
    <t>442,86M</t>
  </si>
  <si>
    <t>01.01.2014</t>
  </si>
  <si>
    <t>527,58M</t>
  </si>
  <si>
    <t>01.12.2013</t>
  </si>
  <si>
    <t>330,53M</t>
  </si>
  <si>
    <t>01.11.2013</t>
  </si>
  <si>
    <t>368,07M</t>
  </si>
  <si>
    <t>01.10.2013</t>
  </si>
  <si>
    <t>424,08M</t>
  </si>
  <si>
    <t>01.09.2013</t>
  </si>
  <si>
    <t>441,14M</t>
  </si>
  <si>
    <t>01.08.2013</t>
  </si>
  <si>
    <t>532,79M</t>
  </si>
  <si>
    <t>01.07.2013</t>
  </si>
  <si>
    <t>506,06M</t>
  </si>
  <si>
    <t>01.06.2013</t>
  </si>
  <si>
    <t>564,98M</t>
  </si>
  <si>
    <t>01.05.2013</t>
  </si>
  <si>
    <t>418,21M</t>
  </si>
  <si>
    <t>01.04.2013</t>
  </si>
  <si>
    <t>432,02M</t>
  </si>
  <si>
    <t>01.03.2013</t>
  </si>
  <si>
    <t>366,50M</t>
  </si>
  <si>
    <t>01.02.2013</t>
  </si>
  <si>
    <t>372,95M</t>
  </si>
  <si>
    <t>01.01.2013</t>
  </si>
  <si>
    <t>376,16M</t>
  </si>
  <si>
    <t>01.12.2012</t>
  </si>
  <si>
    <t>341,85M</t>
  </si>
  <si>
    <t>01.11.2012</t>
  </si>
  <si>
    <t>339,84M</t>
  </si>
  <si>
    <t>01.10.2012</t>
  </si>
  <si>
    <t>391,35M</t>
  </si>
  <si>
    <t>01.09.2012</t>
  </si>
  <si>
    <t>453,14M</t>
  </si>
  <si>
    <t>01.08.2012</t>
  </si>
  <si>
    <t>403,84M</t>
  </si>
  <si>
    <t>01.07.2012</t>
  </si>
  <si>
    <t>423,66M</t>
  </si>
  <si>
    <t>01.06.2012</t>
  </si>
  <si>
    <t>368,65M</t>
  </si>
  <si>
    <t>01.05.2012</t>
  </si>
  <si>
    <t>597,84M</t>
  </si>
  <si>
    <t>01.04.2012</t>
  </si>
  <si>
    <t>485,98M</t>
  </si>
  <si>
    <t>01.03.2012</t>
  </si>
  <si>
    <t>364,76M</t>
  </si>
  <si>
    <t>01.02.2012</t>
  </si>
  <si>
    <t>311,21M</t>
  </si>
  <si>
    <t>01.01.2012</t>
  </si>
  <si>
    <t>340,74M</t>
  </si>
  <si>
    <t>01.12.2011</t>
  </si>
  <si>
    <t>357,30M</t>
  </si>
  <si>
    <t>01.11.2011</t>
  </si>
  <si>
    <t>350,28M</t>
  </si>
  <si>
    <t>01.10.2011</t>
  </si>
  <si>
    <t>431,75M</t>
  </si>
  <si>
    <t>01.09.2011</t>
  </si>
  <si>
    <t>492,76M</t>
  </si>
  <si>
    <t>01.08.2011</t>
  </si>
  <si>
    <t>690,65M</t>
  </si>
  <si>
    <t>01.07.2011</t>
  </si>
  <si>
    <t>374,12M</t>
  </si>
  <si>
    <t>01.06.2011</t>
  </si>
  <si>
    <t>279,43M</t>
  </si>
  <si>
    <t>01.05.2011</t>
  </si>
  <si>
    <t>333,09M</t>
  </si>
  <si>
    <t>01.04.2011</t>
  </si>
  <si>
    <t>261,90M</t>
  </si>
  <si>
    <t>01.03.2011</t>
  </si>
  <si>
    <t>303,67M</t>
  </si>
  <si>
    <t>01.02.2011</t>
  </si>
  <si>
    <t>340,79M</t>
  </si>
  <si>
    <t>01.01.2011</t>
  </si>
  <si>
    <t>275,55M</t>
  </si>
  <si>
    <t>dividendos</t>
  </si>
  <si>
    <t>DATA COMPAGAMENTOVALORJCP29/02/201213/03/2012</t>
  </si>
  <si>
    <r>
      <t>report</t>
    </r>
    <r>
      <rPr>
        <sz val="11"/>
        <color theme="1"/>
        <rFont val="Calibri"/>
        <family val="2"/>
        <scheme val="minor"/>
      </rPr>
      <t>JCP26/12/201113/03/2012</t>
    </r>
  </si>
  <si>
    <r>
      <t>report</t>
    </r>
    <r>
      <rPr>
        <sz val="11"/>
        <color theme="1"/>
        <rFont val="Calibri"/>
        <family val="2"/>
        <scheme val="minor"/>
      </rPr>
      <t>JCP09/08/201122/08/2011</t>
    </r>
  </si>
  <si>
    <r>
      <t>report</t>
    </r>
    <r>
      <rPr>
        <sz val="11"/>
        <color theme="1"/>
        <rFont val="Calibri"/>
        <family val="2"/>
        <scheme val="minor"/>
      </rPr>
      <t>JCP08/03/201114/03/2011</t>
    </r>
  </si>
  <si>
    <r>
      <t>report</t>
    </r>
    <r>
      <rPr>
        <sz val="11"/>
        <color theme="1"/>
        <rFont val="Calibri"/>
        <family val="2"/>
        <scheme val="minor"/>
      </rPr>
      <t>JCP31/12/201017/03/2011</t>
    </r>
  </si>
  <si>
    <r>
      <t>report</t>
    </r>
    <r>
      <rPr>
        <sz val="11"/>
        <color theme="1"/>
        <rFont val="Calibri"/>
        <family val="2"/>
        <scheme val="minor"/>
      </rPr>
      <t>JCP10/08/201020/08/2010</t>
    </r>
  </si>
  <si>
    <r>
      <t>report</t>
    </r>
    <r>
      <rPr>
        <sz val="11"/>
        <color theme="1"/>
        <rFont val="Calibri"/>
        <family val="2"/>
        <scheme val="minor"/>
      </rPr>
      <t>JCP19/02/201001/03/2010</t>
    </r>
  </si>
  <si>
    <r>
      <t>report</t>
    </r>
    <r>
      <rPr>
        <sz val="11"/>
        <color theme="1"/>
        <rFont val="Calibri"/>
        <family val="2"/>
        <scheme val="minor"/>
      </rPr>
      <t>JCP30/12/200901/03/2010</t>
    </r>
  </si>
  <si>
    <r>
      <t>report</t>
    </r>
    <r>
      <rPr>
        <sz val="11"/>
        <color theme="1"/>
        <rFont val="Calibri"/>
        <family val="2"/>
        <scheme val="minor"/>
      </rPr>
      <t>JCP21/08/200931/08/2009</t>
    </r>
  </si>
  <si>
    <r>
      <t>report</t>
    </r>
    <r>
      <rPr>
        <sz val="11"/>
        <color theme="1"/>
        <rFont val="Calibri"/>
        <family val="2"/>
        <scheme val="minor"/>
      </rPr>
      <t>JCP13/08/200725/08/2014</t>
    </r>
  </si>
  <si>
    <t>report</t>
  </si>
  <si>
    <t>a.a</t>
  </si>
  <si>
    <t>a.m</t>
  </si>
  <si>
    <t>TIR</t>
  </si>
  <si>
    <t>TMA</t>
  </si>
  <si>
    <t>VPL</t>
  </si>
  <si>
    <t>Aportes</t>
  </si>
  <si>
    <t>Compra</t>
  </si>
  <si>
    <t>Qtda Total</t>
  </si>
  <si>
    <t>Patrimônio</t>
  </si>
  <si>
    <t>Data-com</t>
  </si>
  <si>
    <t>Data de Pagamento</t>
  </si>
  <si>
    <t>Total</t>
  </si>
  <si>
    <t>Soma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</si>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</sst>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* #,##0.00_-;\-&quot;R$&quot;* #,##0.00_-;_-&quot;R$&quot;* &quot;-&quot;??_-;_-@_-"/>
    <numFmt numFmtId="169" formatCode="0.0"/>
    <numFmt numFmtId="170" formatCode="_-&quot;R$&quot;* #,##0.0_-;\-&quot;R$&quot;* #,##0.0_-;_-&quot;R$&quot;* &quot;-&quot;??_-;_-@_-"/>
    <numFmt numFmtId="172" formatCode="0.0%"/>
    <numFmt numFmtId="174" formatCode="0.0000%"/>
    <numFmt numFmtId="178" formatCode="&quot;R$&quot;\ #,##0.00;[Red]\-&quot;R$&quot;\ #,##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BD3800"/>
      <name val="Material Icons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0" fontId="0" fillId="0" borderId="0" xfId="0" applyNumberFormat="1"/>
    <xf numFmtId="0" fontId="18" fillId="0" borderId="0" xfId="0" applyFont="1"/>
    <xf numFmtId="0" fontId="0" fillId="0" borderId="10" xfId="0" applyBorder="1"/>
    <xf numFmtId="10" fontId="0" fillId="0" borderId="10" xfId="0" applyNumberFormat="1" applyBorder="1"/>
    <xf numFmtId="0" fontId="19" fillId="0" borderId="0" xfId="0" applyFont="1"/>
    <xf numFmtId="14" fontId="0" fillId="0" borderId="10" xfId="0" applyNumberFormat="1" applyBorder="1"/>
    <xf numFmtId="172" fontId="0" fillId="0" borderId="0" xfId="43" applyNumberFormat="1" applyFont="1"/>
    <xf numFmtId="10" fontId="0" fillId="0" borderId="0" xfId="43" applyNumberFormat="1" applyFont="1"/>
    <xf numFmtId="0" fontId="20" fillId="0" borderId="0" xfId="0" applyFont="1"/>
    <xf numFmtId="9" fontId="20" fillId="0" borderId="0" xfId="0" applyNumberFormat="1" applyFont="1"/>
    <xf numFmtId="174" fontId="20" fillId="0" borderId="0" xfId="0" applyNumberFormat="1" applyFont="1"/>
    <xf numFmtId="178" fontId="20" fillId="0" borderId="0" xfId="0" applyNumberFormat="1" applyFont="1"/>
    <xf numFmtId="0" fontId="22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21" fillId="33" borderId="13" xfId="0" applyFont="1" applyFill="1" applyBorder="1"/>
    <xf numFmtId="0" fontId="21" fillId="0" borderId="13" xfId="0" applyFont="1" applyBorder="1"/>
    <xf numFmtId="44" fontId="0" fillId="0" borderId="10" xfId="42" applyFont="1" applyBorder="1"/>
    <xf numFmtId="44" fontId="0" fillId="0" borderId="10" xfId="0" applyNumberFormat="1" applyBorder="1"/>
    <xf numFmtId="0" fontId="18" fillId="0" borderId="14" xfId="0" applyFont="1" applyBorder="1" applyAlignment="1">
      <alignment horizontal="center" vertical="center"/>
    </xf>
    <xf numFmtId="1" fontId="0" fillId="0" borderId="10" xfId="0" applyNumberFormat="1" applyBorder="1"/>
    <xf numFmtId="170" fontId="0" fillId="0" borderId="10" xfId="42" applyNumberFormat="1" applyFont="1" applyBorder="1"/>
    <xf numFmtId="169" fontId="0" fillId="0" borderId="10" xfId="0" applyNumberFormat="1" applyBorder="1"/>
    <xf numFmtId="170" fontId="0" fillId="0" borderId="10" xfId="0" applyNumberFormat="1" applyBorder="1"/>
    <xf numFmtId="9" fontId="0" fillId="0" borderId="10" xfId="0" applyNumberFormat="1" applyBorder="1"/>
    <xf numFmtId="0" fontId="0" fillId="0" borderId="11" xfId="0" applyFill="1" applyBorder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  <border>
        <bottom style="medium">
          <color rgb="FF000000"/>
        </bottom>
      </border>
    </dxf>
    <dxf>
      <font>
        <color rgb="FF000000"/>
      </font>
      <border>
        <left style="thin">
          <color rgb="FF000000"/>
        </left>
        <right style="thin">
          <color rgb="FF000000"/>
        </right>
        <top style="medium">
          <color rgb="FF000000"/>
        </top>
        <bottom style="medium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1" defaultTableStyle="TableStyleMedium2" defaultPivotStyle="PivotStyleLight16">
    <tableStyle name="TableStyleMedium15 2" pivot="0" count="7" xr9:uid="{667948C6-7418-44B3-B879-79183A012B98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970839-BAA0-46E9-859A-9A8BFA9034E9}" name="Tabela4" displayName="Tabela4" ref="T1:U4" totalsRowShown="0" headerRowDxfId="0">
  <tableColumns count="2">
    <tableColumn id="1" xr3:uid="{BB10111D-00F9-4704-A774-1ECDDB3ABD4A}" name="a.a"/>
    <tableColumn id="2" xr3:uid="{FA7067B9-7367-4C73-937D-1202999FCC27}" name="a.m"/>
  </tableColumns>
  <tableStyleInfo name="TableStyleMedium15 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3"/>
  <sheetViews>
    <sheetView workbookViewId="0">
      <selection sqref="A1:G73"/>
    </sheetView>
  </sheetViews>
  <sheetFormatPr defaultRowHeight="15"/>
  <sheetData>
    <row r="1" spans="1:7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t="s">
        <v>7</v>
      </c>
      <c r="B2">
        <v>14.3</v>
      </c>
      <c r="C2">
        <v>14.43</v>
      </c>
      <c r="D2">
        <v>14.46</v>
      </c>
      <c r="E2">
        <v>12.91</v>
      </c>
      <c r="F2" t="s">
        <v>8</v>
      </c>
      <c r="G2" s="1">
        <v>-2.9600000000000001E-2</v>
      </c>
    </row>
    <row r="3" spans="1:7">
      <c r="A3" t="s">
        <v>9</v>
      </c>
      <c r="B3">
        <v>14.74</v>
      </c>
      <c r="C3">
        <v>16.11</v>
      </c>
      <c r="D3">
        <v>16.12</v>
      </c>
      <c r="E3">
        <v>14.11</v>
      </c>
      <c r="F3" t="s">
        <v>10</v>
      </c>
      <c r="G3" s="1">
        <v>-7.7200000000000005E-2</v>
      </c>
    </row>
    <row r="4" spans="1:7">
      <c r="A4" t="s">
        <v>11</v>
      </c>
      <c r="B4">
        <v>15.97</v>
      </c>
      <c r="C4">
        <v>13.42</v>
      </c>
      <c r="D4">
        <v>16.149999999999999</v>
      </c>
      <c r="E4">
        <v>13.42</v>
      </c>
      <c r="F4" t="s">
        <v>12</v>
      </c>
      <c r="G4" s="1">
        <v>0.18970000000000001</v>
      </c>
    </row>
    <row r="5" spans="1:7">
      <c r="A5" t="s">
        <v>13</v>
      </c>
      <c r="B5">
        <v>13.42</v>
      </c>
      <c r="C5">
        <v>13.51</v>
      </c>
      <c r="D5">
        <v>14.01</v>
      </c>
      <c r="E5">
        <v>13.09</v>
      </c>
      <c r="F5" t="s">
        <v>14</v>
      </c>
      <c r="G5" s="1">
        <v>-8.8000000000000005E-3</v>
      </c>
    </row>
    <row r="6" spans="1:7">
      <c r="A6" t="s">
        <v>15</v>
      </c>
      <c r="B6">
        <v>13.54</v>
      </c>
      <c r="C6">
        <v>12.61</v>
      </c>
      <c r="D6">
        <v>13.94</v>
      </c>
      <c r="E6">
        <v>12.44</v>
      </c>
      <c r="F6" t="s">
        <v>16</v>
      </c>
      <c r="G6" s="1">
        <v>7.3400000000000007E-2</v>
      </c>
    </row>
    <row r="7" spans="1:7">
      <c r="A7" t="s">
        <v>17</v>
      </c>
      <c r="B7">
        <v>12.62</v>
      </c>
      <c r="C7">
        <v>11.36</v>
      </c>
      <c r="D7">
        <v>12.9</v>
      </c>
      <c r="E7">
        <v>11.2</v>
      </c>
      <c r="F7" t="s">
        <v>18</v>
      </c>
      <c r="G7" s="1">
        <v>0.1157</v>
      </c>
    </row>
    <row r="8" spans="1:7">
      <c r="A8" t="s">
        <v>19</v>
      </c>
      <c r="B8">
        <v>11.31</v>
      </c>
      <c r="C8">
        <v>10.85</v>
      </c>
      <c r="D8">
        <v>11.51</v>
      </c>
      <c r="E8">
        <v>10.39</v>
      </c>
      <c r="F8" t="s">
        <v>20</v>
      </c>
      <c r="G8" s="1">
        <v>4.36E-2</v>
      </c>
    </row>
    <row r="9" spans="1:7">
      <c r="A9" t="s">
        <v>21</v>
      </c>
      <c r="B9">
        <v>10.84</v>
      </c>
      <c r="C9">
        <v>12.25</v>
      </c>
      <c r="D9">
        <v>12.4</v>
      </c>
      <c r="E9">
        <v>10.73</v>
      </c>
      <c r="F9" t="s">
        <v>22</v>
      </c>
      <c r="G9" s="1">
        <v>-0.1158</v>
      </c>
    </row>
    <row r="10" spans="1:7">
      <c r="A10" t="s">
        <v>23</v>
      </c>
      <c r="B10">
        <v>12.26</v>
      </c>
      <c r="C10">
        <v>11.47</v>
      </c>
      <c r="D10">
        <v>12.82</v>
      </c>
      <c r="E10">
        <v>10.93</v>
      </c>
      <c r="F10" t="s">
        <v>24</v>
      </c>
      <c r="G10" s="1">
        <v>5.3699999999999998E-2</v>
      </c>
    </row>
    <row r="11" spans="1:7">
      <c r="A11" t="s">
        <v>25</v>
      </c>
      <c r="B11">
        <v>11.63</v>
      </c>
      <c r="C11">
        <v>9.56</v>
      </c>
      <c r="D11">
        <v>12.51</v>
      </c>
      <c r="E11">
        <v>9.5</v>
      </c>
      <c r="F11" t="s">
        <v>26</v>
      </c>
      <c r="G11" s="1">
        <v>0.22950000000000001</v>
      </c>
    </row>
    <row r="12" spans="1:7">
      <c r="A12" t="s">
        <v>27</v>
      </c>
      <c r="B12">
        <v>9.4600000000000009</v>
      </c>
      <c r="C12">
        <v>8.9600000000000009</v>
      </c>
      <c r="D12">
        <v>9.5</v>
      </c>
      <c r="E12">
        <v>8.43</v>
      </c>
      <c r="F12" t="s">
        <v>28</v>
      </c>
      <c r="G12" s="1">
        <v>4.6399999999999997E-2</v>
      </c>
    </row>
    <row r="13" spans="1:7">
      <c r="A13" t="s">
        <v>29</v>
      </c>
      <c r="B13">
        <v>9.0399999999999991</v>
      </c>
      <c r="C13">
        <v>9.39</v>
      </c>
      <c r="D13">
        <v>9.4499999999999993</v>
      </c>
      <c r="E13">
        <v>8.27</v>
      </c>
      <c r="F13" t="s">
        <v>30</v>
      </c>
      <c r="G13" s="1">
        <v>-5.1900000000000002E-2</v>
      </c>
    </row>
    <row r="14" spans="1:7">
      <c r="A14" t="s">
        <v>31</v>
      </c>
      <c r="B14">
        <v>9.5399999999999991</v>
      </c>
      <c r="C14">
        <v>10.01</v>
      </c>
      <c r="D14">
        <v>10.58</v>
      </c>
      <c r="E14">
        <v>9.44</v>
      </c>
      <c r="F14" t="s">
        <v>32</v>
      </c>
      <c r="G14" s="1">
        <v>-4.5199999999999997E-2</v>
      </c>
    </row>
    <row r="15" spans="1:7">
      <c r="A15" t="s">
        <v>33</v>
      </c>
      <c r="B15">
        <v>9.99</v>
      </c>
      <c r="C15">
        <v>9.59</v>
      </c>
      <c r="D15">
        <v>10.68</v>
      </c>
      <c r="E15">
        <v>9.58</v>
      </c>
      <c r="F15" t="s">
        <v>34</v>
      </c>
      <c r="G15" s="1">
        <v>5.0500000000000003E-2</v>
      </c>
    </row>
    <row r="16" spans="1:7">
      <c r="A16" t="s">
        <v>35</v>
      </c>
      <c r="B16">
        <v>9.51</v>
      </c>
      <c r="C16">
        <v>9.52</v>
      </c>
      <c r="D16">
        <v>10.88</v>
      </c>
      <c r="E16">
        <v>9.34</v>
      </c>
      <c r="F16" t="s">
        <v>36</v>
      </c>
      <c r="G16" s="1">
        <v>-8.9999999999999998E-4</v>
      </c>
    </row>
    <row r="17" spans="1:7">
      <c r="A17" t="s">
        <v>37</v>
      </c>
      <c r="B17">
        <v>9.52</v>
      </c>
      <c r="C17">
        <v>9.3000000000000007</v>
      </c>
      <c r="D17">
        <v>10.59</v>
      </c>
      <c r="E17">
        <v>9.0500000000000007</v>
      </c>
      <c r="F17" t="s">
        <v>38</v>
      </c>
      <c r="G17" s="1">
        <v>-8.9999999999999998E-4</v>
      </c>
    </row>
    <row r="18" spans="1:7">
      <c r="A18" t="s">
        <v>39</v>
      </c>
      <c r="B18">
        <v>9.52</v>
      </c>
      <c r="C18">
        <v>10.59</v>
      </c>
      <c r="D18">
        <v>10.66</v>
      </c>
      <c r="E18">
        <v>8.8699999999999992</v>
      </c>
      <c r="F18" t="s">
        <v>40</v>
      </c>
      <c r="G18" s="1">
        <v>-0.1057</v>
      </c>
    </row>
    <row r="19" spans="1:7">
      <c r="A19" t="s">
        <v>41</v>
      </c>
      <c r="B19">
        <v>10.65</v>
      </c>
      <c r="C19">
        <v>11.09</v>
      </c>
      <c r="D19">
        <v>11.37</v>
      </c>
      <c r="E19">
        <v>9.9700000000000006</v>
      </c>
      <c r="F19" t="s">
        <v>42</v>
      </c>
      <c r="G19" s="1">
        <v>-3.27E-2</v>
      </c>
    </row>
    <row r="20" spans="1:7">
      <c r="A20" t="s">
        <v>43</v>
      </c>
      <c r="B20">
        <v>11.01</v>
      </c>
      <c r="C20">
        <v>11.08</v>
      </c>
      <c r="D20">
        <v>11.35</v>
      </c>
      <c r="E20">
        <v>10.42</v>
      </c>
      <c r="F20" t="s">
        <v>44</v>
      </c>
      <c r="G20" s="1">
        <v>-2.8E-3</v>
      </c>
    </row>
    <row r="21" spans="1:7">
      <c r="A21" t="s">
        <v>45</v>
      </c>
      <c r="B21">
        <v>11.04</v>
      </c>
      <c r="C21">
        <v>12.46</v>
      </c>
      <c r="D21">
        <v>12.67</v>
      </c>
      <c r="E21">
        <v>11.03</v>
      </c>
      <c r="F21" t="s">
        <v>46</v>
      </c>
      <c r="G21" s="1">
        <v>-0.1087</v>
      </c>
    </row>
    <row r="22" spans="1:7">
      <c r="A22" t="s">
        <v>47</v>
      </c>
      <c r="B22">
        <v>12.39</v>
      </c>
      <c r="C22">
        <v>11.51</v>
      </c>
      <c r="D22">
        <v>12.7</v>
      </c>
      <c r="E22">
        <v>11.47</v>
      </c>
      <c r="F22" t="s">
        <v>48</v>
      </c>
      <c r="G22" s="1">
        <v>9.1700000000000004E-2</v>
      </c>
    </row>
    <row r="23" spans="1:7">
      <c r="A23" t="s">
        <v>49</v>
      </c>
      <c r="B23">
        <v>11.35</v>
      </c>
      <c r="C23">
        <v>11.7</v>
      </c>
      <c r="D23">
        <v>11.8</v>
      </c>
      <c r="E23">
        <v>10.52</v>
      </c>
      <c r="F23" t="s">
        <v>50</v>
      </c>
      <c r="G23" s="1">
        <v>-3.2199999999999999E-2</v>
      </c>
    </row>
    <row r="24" spans="1:7">
      <c r="A24" t="s">
        <v>51</v>
      </c>
      <c r="B24">
        <v>11.72</v>
      </c>
      <c r="C24">
        <v>10.41</v>
      </c>
      <c r="D24">
        <v>12.07</v>
      </c>
      <c r="E24">
        <v>10.23</v>
      </c>
      <c r="F24" t="s">
        <v>52</v>
      </c>
      <c r="G24" s="1">
        <v>0.13739999999999999</v>
      </c>
    </row>
    <row r="25" spans="1:7">
      <c r="A25" t="s">
        <v>53</v>
      </c>
      <c r="B25">
        <v>10.31</v>
      </c>
      <c r="C25">
        <v>10.73</v>
      </c>
      <c r="D25">
        <v>11.44</v>
      </c>
      <c r="E25">
        <v>10.17</v>
      </c>
      <c r="F25" t="s">
        <v>54</v>
      </c>
      <c r="G25" s="1">
        <v>-4.87E-2</v>
      </c>
    </row>
    <row r="26" spans="1:7">
      <c r="A26" t="s">
        <v>55</v>
      </c>
      <c r="B26">
        <v>10.84</v>
      </c>
      <c r="C26">
        <v>11.9</v>
      </c>
      <c r="D26">
        <v>12.03</v>
      </c>
      <c r="E26">
        <v>10.02</v>
      </c>
      <c r="F26" t="s">
        <v>56</v>
      </c>
      <c r="G26" s="1">
        <v>-0.1033</v>
      </c>
    </row>
    <row r="27" spans="1:7">
      <c r="A27" t="s">
        <v>57</v>
      </c>
      <c r="B27">
        <v>12.08</v>
      </c>
      <c r="C27">
        <v>11.38</v>
      </c>
      <c r="D27">
        <v>12.77</v>
      </c>
      <c r="E27">
        <v>10.72</v>
      </c>
      <c r="F27" t="s">
        <v>58</v>
      </c>
      <c r="G27" s="1">
        <v>5.0799999999999998E-2</v>
      </c>
    </row>
    <row r="28" spans="1:7">
      <c r="A28" t="s">
        <v>59</v>
      </c>
      <c r="B28">
        <v>11.5</v>
      </c>
      <c r="C28">
        <v>10.42</v>
      </c>
      <c r="D28">
        <v>12.41</v>
      </c>
      <c r="E28">
        <v>9.49</v>
      </c>
      <c r="F28" t="s">
        <v>60</v>
      </c>
      <c r="G28" s="1">
        <v>8.5500000000000007E-2</v>
      </c>
    </row>
    <row r="29" spans="1:7">
      <c r="A29" t="s">
        <v>61</v>
      </c>
      <c r="B29">
        <v>10.59</v>
      </c>
      <c r="C29">
        <v>12.86</v>
      </c>
      <c r="D29">
        <v>13.02</v>
      </c>
      <c r="E29">
        <v>10.49</v>
      </c>
      <c r="F29" t="s">
        <v>62</v>
      </c>
      <c r="G29" s="1">
        <v>-0.1605</v>
      </c>
    </row>
    <row r="30" spans="1:7">
      <c r="A30" t="s">
        <v>63</v>
      </c>
      <c r="B30">
        <v>12.62</v>
      </c>
      <c r="C30">
        <v>10.79</v>
      </c>
      <c r="D30">
        <v>12.71</v>
      </c>
      <c r="E30">
        <v>10.7</v>
      </c>
      <c r="F30" t="s">
        <v>64</v>
      </c>
      <c r="G30" s="1">
        <v>0.16120000000000001</v>
      </c>
    </row>
    <row r="31" spans="1:7">
      <c r="A31" t="s">
        <v>65</v>
      </c>
      <c r="B31">
        <v>10.87</v>
      </c>
      <c r="C31">
        <v>9.94</v>
      </c>
      <c r="D31">
        <v>11.25</v>
      </c>
      <c r="E31">
        <v>9.6999999999999993</v>
      </c>
      <c r="F31" t="s">
        <v>66</v>
      </c>
      <c r="G31" s="1">
        <v>9.8400000000000001E-2</v>
      </c>
    </row>
    <row r="32" spans="1:7">
      <c r="A32" t="s">
        <v>67</v>
      </c>
      <c r="B32">
        <v>9.89</v>
      </c>
      <c r="C32">
        <v>9.82</v>
      </c>
      <c r="D32">
        <v>10.72</v>
      </c>
      <c r="E32">
        <v>9.67</v>
      </c>
      <c r="F32" t="s">
        <v>68</v>
      </c>
      <c r="G32" s="1">
        <v>8.0999999999999996E-3</v>
      </c>
    </row>
    <row r="33" spans="1:7">
      <c r="A33" t="s">
        <v>69</v>
      </c>
      <c r="B33">
        <v>9.81</v>
      </c>
      <c r="C33">
        <v>10.3</v>
      </c>
      <c r="D33">
        <v>10.66</v>
      </c>
      <c r="E33">
        <v>9.8000000000000007</v>
      </c>
      <c r="F33" t="s">
        <v>70</v>
      </c>
      <c r="G33" s="1">
        <v>-5.1200000000000002E-2</v>
      </c>
    </row>
    <row r="34" spans="1:7">
      <c r="A34" t="s">
        <v>71</v>
      </c>
      <c r="B34">
        <v>10.34</v>
      </c>
      <c r="C34">
        <v>9.5299999999999994</v>
      </c>
      <c r="D34">
        <v>10.49</v>
      </c>
      <c r="E34">
        <v>9.44</v>
      </c>
      <c r="F34" t="s">
        <v>72</v>
      </c>
      <c r="G34" s="1">
        <v>8.5999999999999993E-2</v>
      </c>
    </row>
    <row r="35" spans="1:7">
      <c r="A35" t="s">
        <v>73</v>
      </c>
      <c r="B35">
        <v>9.5299999999999994</v>
      </c>
      <c r="C35">
        <v>8.7200000000000006</v>
      </c>
      <c r="D35">
        <v>9.5399999999999991</v>
      </c>
      <c r="E35">
        <v>8.18</v>
      </c>
      <c r="F35" t="s">
        <v>74</v>
      </c>
      <c r="G35" s="1">
        <v>8.5999999999999993E-2</v>
      </c>
    </row>
    <row r="36" spans="1:7">
      <c r="A36" t="s">
        <v>75</v>
      </c>
      <c r="B36">
        <v>8.77</v>
      </c>
      <c r="C36">
        <v>8.2799999999999994</v>
      </c>
      <c r="D36">
        <v>8.94</v>
      </c>
      <c r="E36">
        <v>8.1300000000000008</v>
      </c>
      <c r="F36" t="s">
        <v>76</v>
      </c>
      <c r="G36" s="1">
        <v>4.9500000000000002E-2</v>
      </c>
    </row>
    <row r="37" spans="1:7">
      <c r="A37" t="s">
        <v>77</v>
      </c>
      <c r="B37">
        <v>8.36</v>
      </c>
      <c r="C37">
        <v>8.6999999999999993</v>
      </c>
      <c r="D37">
        <v>8.7799999999999994</v>
      </c>
      <c r="E37">
        <v>7.98</v>
      </c>
      <c r="F37" t="s">
        <v>78</v>
      </c>
      <c r="G37" s="1">
        <v>-3.3700000000000001E-2</v>
      </c>
    </row>
    <row r="38" spans="1:7">
      <c r="A38" t="s">
        <v>79</v>
      </c>
      <c r="B38">
        <v>8.65</v>
      </c>
      <c r="C38">
        <v>8.89</v>
      </c>
      <c r="D38">
        <v>9.11</v>
      </c>
      <c r="E38">
        <v>8.3699999999999992</v>
      </c>
      <c r="F38" t="s">
        <v>80</v>
      </c>
      <c r="G38" s="1">
        <v>-4.2200000000000001E-2</v>
      </c>
    </row>
    <row r="39" spans="1:7">
      <c r="A39" t="s">
        <v>81</v>
      </c>
      <c r="B39">
        <v>9.0299999999999994</v>
      </c>
      <c r="C39">
        <v>9.4600000000000009</v>
      </c>
      <c r="D39">
        <v>9.51</v>
      </c>
      <c r="E39">
        <v>8.56</v>
      </c>
      <c r="F39" t="s">
        <v>82</v>
      </c>
      <c r="G39" s="1">
        <v>-4.7E-2</v>
      </c>
    </row>
    <row r="40" spans="1:7">
      <c r="A40" t="s">
        <v>83</v>
      </c>
      <c r="B40">
        <v>9.4700000000000006</v>
      </c>
      <c r="C40">
        <v>8.6300000000000008</v>
      </c>
      <c r="D40">
        <v>9.5</v>
      </c>
      <c r="E40">
        <v>8.48</v>
      </c>
      <c r="F40" t="s">
        <v>84</v>
      </c>
      <c r="G40" s="1">
        <v>0.1003</v>
      </c>
    </row>
    <row r="41" spans="1:7">
      <c r="A41" t="s">
        <v>85</v>
      </c>
      <c r="B41">
        <v>8.61</v>
      </c>
      <c r="C41">
        <v>8.11</v>
      </c>
      <c r="D41">
        <v>8.9700000000000006</v>
      </c>
      <c r="E41">
        <v>7.84</v>
      </c>
      <c r="F41" t="s">
        <v>86</v>
      </c>
      <c r="G41" s="1">
        <v>8.5400000000000004E-2</v>
      </c>
    </row>
    <row r="42" spans="1:7">
      <c r="A42" t="s">
        <v>87</v>
      </c>
      <c r="B42">
        <v>7.93</v>
      </c>
      <c r="C42">
        <v>7.96</v>
      </c>
      <c r="D42">
        <v>8.3800000000000008</v>
      </c>
      <c r="E42">
        <v>7.63</v>
      </c>
      <c r="F42" t="s">
        <v>88</v>
      </c>
      <c r="G42" s="1">
        <v>5.4000000000000003E-3</v>
      </c>
    </row>
    <row r="43" spans="1:7">
      <c r="A43" t="s">
        <v>89</v>
      </c>
      <c r="B43">
        <v>7.89</v>
      </c>
      <c r="C43">
        <v>7.77</v>
      </c>
      <c r="D43">
        <v>8.14</v>
      </c>
      <c r="E43">
        <v>7</v>
      </c>
      <c r="F43" t="s">
        <v>90</v>
      </c>
      <c r="G43" s="1">
        <v>1.34E-2</v>
      </c>
    </row>
    <row r="44" spans="1:7">
      <c r="A44" t="s">
        <v>91</v>
      </c>
      <c r="B44">
        <v>7.79</v>
      </c>
      <c r="C44">
        <v>8.77</v>
      </c>
      <c r="D44">
        <v>8.7799999999999994</v>
      </c>
      <c r="E44">
        <v>7.39</v>
      </c>
      <c r="F44" t="s">
        <v>92</v>
      </c>
      <c r="G44" s="1">
        <v>-0.1116</v>
      </c>
    </row>
    <row r="45" spans="1:7">
      <c r="A45" t="s">
        <v>93</v>
      </c>
      <c r="B45">
        <v>8.76</v>
      </c>
      <c r="C45">
        <v>8.24</v>
      </c>
      <c r="D45">
        <v>9.0500000000000007</v>
      </c>
      <c r="E45">
        <v>8.1300000000000008</v>
      </c>
      <c r="F45" t="s">
        <v>94</v>
      </c>
      <c r="G45" s="1">
        <v>5.9900000000000002E-2</v>
      </c>
    </row>
    <row r="46" spans="1:7">
      <c r="A46" t="s">
        <v>95</v>
      </c>
      <c r="B46">
        <v>8.27</v>
      </c>
      <c r="C46">
        <v>8.8000000000000007</v>
      </c>
      <c r="D46">
        <v>8.8699999999999992</v>
      </c>
      <c r="E46">
        <v>7.9</v>
      </c>
      <c r="F46" t="s">
        <v>96</v>
      </c>
      <c r="G46" s="1">
        <v>-6.4899999999999999E-2</v>
      </c>
    </row>
    <row r="47" spans="1:7">
      <c r="A47" t="s">
        <v>97</v>
      </c>
      <c r="B47">
        <v>8.84</v>
      </c>
      <c r="C47">
        <v>8.42</v>
      </c>
      <c r="D47">
        <v>9.1</v>
      </c>
      <c r="E47">
        <v>8.4</v>
      </c>
      <c r="F47" t="s">
        <v>98</v>
      </c>
      <c r="G47" s="1">
        <v>3.7999999999999999E-2</v>
      </c>
    </row>
    <row r="48" spans="1:7">
      <c r="A48" t="s">
        <v>99</v>
      </c>
      <c r="B48">
        <v>8.52</v>
      </c>
      <c r="C48">
        <v>8.33</v>
      </c>
      <c r="D48">
        <v>8.68</v>
      </c>
      <c r="E48">
        <v>7.99</v>
      </c>
      <c r="F48" t="s">
        <v>100</v>
      </c>
      <c r="G48" s="1">
        <v>2.1399999999999999E-2</v>
      </c>
    </row>
    <row r="49" spans="1:7">
      <c r="A49" t="s">
        <v>101</v>
      </c>
      <c r="B49">
        <v>8.34</v>
      </c>
      <c r="C49">
        <v>8.26</v>
      </c>
      <c r="D49">
        <v>8.81</v>
      </c>
      <c r="E49">
        <v>8.2100000000000009</v>
      </c>
      <c r="F49" t="s">
        <v>102</v>
      </c>
      <c r="G49" s="1">
        <v>2.92E-2</v>
      </c>
    </row>
    <row r="50" spans="1:7">
      <c r="A50" t="s">
        <v>103</v>
      </c>
      <c r="B50">
        <v>8.1</v>
      </c>
      <c r="C50">
        <v>7.78</v>
      </c>
      <c r="D50">
        <v>8.31</v>
      </c>
      <c r="E50">
        <v>7.74</v>
      </c>
      <c r="F50" t="s">
        <v>104</v>
      </c>
      <c r="G50" s="1">
        <v>4.8899999999999999E-2</v>
      </c>
    </row>
    <row r="51" spans="1:7">
      <c r="A51" t="s">
        <v>105</v>
      </c>
      <c r="B51">
        <v>7.73</v>
      </c>
      <c r="C51">
        <v>7.09</v>
      </c>
      <c r="D51">
        <v>7.82</v>
      </c>
      <c r="E51">
        <v>7.08</v>
      </c>
      <c r="F51" t="s">
        <v>106</v>
      </c>
      <c r="G51" s="1">
        <v>8.2699999999999996E-2</v>
      </c>
    </row>
    <row r="52" spans="1:7">
      <c r="A52" t="s">
        <v>107</v>
      </c>
      <c r="B52">
        <v>7.14</v>
      </c>
      <c r="C52">
        <v>7.4</v>
      </c>
      <c r="D52">
        <v>7.56</v>
      </c>
      <c r="E52">
        <v>6.77</v>
      </c>
      <c r="F52" t="s">
        <v>108</v>
      </c>
      <c r="G52" s="1">
        <v>-2.86E-2</v>
      </c>
    </row>
    <row r="53" spans="1:7">
      <c r="A53" t="s">
        <v>109</v>
      </c>
      <c r="B53">
        <v>7.35</v>
      </c>
      <c r="C53">
        <v>7.64</v>
      </c>
      <c r="D53">
        <v>8.5500000000000007</v>
      </c>
      <c r="E53">
        <v>7.3</v>
      </c>
      <c r="F53" t="s">
        <v>110</v>
      </c>
      <c r="G53" s="1">
        <v>-6.4199999999999993E-2</v>
      </c>
    </row>
    <row r="54" spans="1:7">
      <c r="A54" t="s">
        <v>111</v>
      </c>
      <c r="B54">
        <v>7.85</v>
      </c>
      <c r="C54">
        <v>7.98</v>
      </c>
      <c r="D54">
        <v>8.67</v>
      </c>
      <c r="E54">
        <v>7.74</v>
      </c>
      <c r="F54" t="s">
        <v>112</v>
      </c>
      <c r="G54" s="1">
        <v>-1.5100000000000001E-2</v>
      </c>
    </row>
    <row r="55" spans="1:7">
      <c r="A55" t="s">
        <v>113</v>
      </c>
      <c r="B55">
        <v>7.97</v>
      </c>
      <c r="C55">
        <v>6.92</v>
      </c>
      <c r="D55">
        <v>8.24</v>
      </c>
      <c r="E55">
        <v>6.76</v>
      </c>
      <c r="F55" t="s">
        <v>114</v>
      </c>
      <c r="G55" s="1">
        <v>0.1484</v>
      </c>
    </row>
    <row r="56" spans="1:7">
      <c r="A56" t="s">
        <v>115</v>
      </c>
      <c r="B56">
        <v>6.94</v>
      </c>
      <c r="C56">
        <v>7.05</v>
      </c>
      <c r="D56">
        <v>7.53</v>
      </c>
      <c r="E56">
        <v>6.6</v>
      </c>
      <c r="F56" t="s">
        <v>116</v>
      </c>
      <c r="G56" s="1">
        <v>-3.4799999999999998E-2</v>
      </c>
    </row>
    <row r="57" spans="1:7">
      <c r="A57" t="s">
        <v>117</v>
      </c>
      <c r="B57">
        <v>7.19</v>
      </c>
      <c r="C57">
        <v>7.31</v>
      </c>
      <c r="D57">
        <v>7.4</v>
      </c>
      <c r="E57">
        <v>6.56</v>
      </c>
      <c r="F57" t="s">
        <v>118</v>
      </c>
      <c r="G57" s="1">
        <v>-2.18E-2</v>
      </c>
    </row>
    <row r="58" spans="1:7">
      <c r="A58" t="s">
        <v>119</v>
      </c>
      <c r="B58">
        <v>7.35</v>
      </c>
      <c r="C58">
        <v>8.59</v>
      </c>
      <c r="D58">
        <v>8.7200000000000006</v>
      </c>
      <c r="E58">
        <v>7.11</v>
      </c>
      <c r="F58" t="s">
        <v>120</v>
      </c>
      <c r="G58" s="1">
        <v>-0.1414</v>
      </c>
    </row>
    <row r="59" spans="1:7">
      <c r="A59" t="s">
        <v>121</v>
      </c>
      <c r="B59">
        <v>8.56</v>
      </c>
      <c r="C59">
        <v>8.99</v>
      </c>
      <c r="D59">
        <v>9.5399999999999991</v>
      </c>
      <c r="E59">
        <v>8.49</v>
      </c>
      <c r="F59" t="s">
        <v>122</v>
      </c>
      <c r="G59" s="1">
        <v>-3.9300000000000002E-2</v>
      </c>
    </row>
    <row r="60" spans="1:7">
      <c r="A60" t="s">
        <v>123</v>
      </c>
      <c r="B60">
        <v>8.91</v>
      </c>
      <c r="C60">
        <v>8.5500000000000007</v>
      </c>
      <c r="D60">
        <v>9.1</v>
      </c>
      <c r="E60">
        <v>8.4</v>
      </c>
      <c r="F60" t="s">
        <v>124</v>
      </c>
      <c r="G60" s="1">
        <v>4.82E-2</v>
      </c>
    </row>
    <row r="61" spans="1:7">
      <c r="A61" t="s">
        <v>125</v>
      </c>
      <c r="B61">
        <v>8.5</v>
      </c>
      <c r="C61">
        <v>8.2799999999999994</v>
      </c>
      <c r="D61">
        <v>9.06</v>
      </c>
      <c r="E61">
        <v>8.11</v>
      </c>
      <c r="F61" t="s">
        <v>126</v>
      </c>
      <c r="G61" s="1">
        <v>3.2800000000000003E-2</v>
      </c>
    </row>
    <row r="62" spans="1:7">
      <c r="A62" t="s">
        <v>127</v>
      </c>
      <c r="B62">
        <v>8.23</v>
      </c>
      <c r="C62">
        <v>7.85</v>
      </c>
      <c r="D62">
        <v>8.39</v>
      </c>
      <c r="E62">
        <v>7.74</v>
      </c>
      <c r="F62" t="s">
        <v>128</v>
      </c>
      <c r="G62" s="1">
        <v>7.5800000000000006E-2</v>
      </c>
    </row>
    <row r="63" spans="1:7">
      <c r="A63" t="s">
        <v>129</v>
      </c>
      <c r="B63">
        <v>7.65</v>
      </c>
      <c r="C63">
        <v>7.53</v>
      </c>
      <c r="D63">
        <v>7.95</v>
      </c>
      <c r="E63">
        <v>6.97</v>
      </c>
      <c r="F63" t="s">
        <v>130</v>
      </c>
      <c r="G63" s="1">
        <v>-2.5499999999999998E-2</v>
      </c>
    </row>
    <row r="64" spans="1:7">
      <c r="A64" t="s">
        <v>131</v>
      </c>
      <c r="B64">
        <v>7.85</v>
      </c>
      <c r="C64">
        <v>6.92</v>
      </c>
      <c r="D64">
        <v>8.2100000000000009</v>
      </c>
      <c r="E64">
        <v>6.6</v>
      </c>
      <c r="F64" t="s">
        <v>132</v>
      </c>
      <c r="G64" s="1">
        <v>0.12790000000000001</v>
      </c>
    </row>
    <row r="65" spans="1:7">
      <c r="A65" t="s">
        <v>133</v>
      </c>
      <c r="B65">
        <v>6.96</v>
      </c>
      <c r="C65">
        <v>7.16</v>
      </c>
      <c r="D65">
        <v>7.46</v>
      </c>
      <c r="E65">
        <v>6.5</v>
      </c>
      <c r="F65" t="s">
        <v>134</v>
      </c>
      <c r="G65" s="1">
        <v>7.1999999999999998E-3</v>
      </c>
    </row>
    <row r="66" spans="1:7">
      <c r="A66" t="s">
        <v>135</v>
      </c>
      <c r="B66">
        <v>6.91</v>
      </c>
      <c r="C66">
        <v>7.55</v>
      </c>
      <c r="D66">
        <v>7.59</v>
      </c>
      <c r="E66">
        <v>5.97</v>
      </c>
      <c r="F66" t="s">
        <v>136</v>
      </c>
      <c r="G66" s="1">
        <v>-7.3700000000000002E-2</v>
      </c>
    </row>
    <row r="67" spans="1:7">
      <c r="A67" t="s">
        <v>137</v>
      </c>
      <c r="B67">
        <v>7.46</v>
      </c>
      <c r="C67">
        <v>8.6300000000000008</v>
      </c>
      <c r="D67">
        <v>8.75</v>
      </c>
      <c r="E67">
        <v>7.19</v>
      </c>
      <c r="F67" t="s">
        <v>138</v>
      </c>
      <c r="G67" s="1">
        <v>-0.1366</v>
      </c>
    </row>
    <row r="68" spans="1:7">
      <c r="A68" t="s">
        <v>139</v>
      </c>
      <c r="B68">
        <v>8.64</v>
      </c>
      <c r="C68">
        <v>8.4600000000000009</v>
      </c>
      <c r="D68">
        <v>8.67</v>
      </c>
      <c r="E68">
        <v>8.1999999999999993</v>
      </c>
      <c r="F68" t="s">
        <v>140</v>
      </c>
      <c r="G68" s="1">
        <v>1.77E-2</v>
      </c>
    </row>
    <row r="69" spans="1:7">
      <c r="A69" t="s">
        <v>141</v>
      </c>
      <c r="B69">
        <v>8.49</v>
      </c>
      <c r="C69">
        <v>8.86</v>
      </c>
      <c r="D69">
        <v>8.86</v>
      </c>
      <c r="E69">
        <v>8.06</v>
      </c>
      <c r="F69" t="s">
        <v>142</v>
      </c>
      <c r="G69" s="1">
        <v>-3.4099999999999998E-2</v>
      </c>
    </row>
    <row r="70" spans="1:7">
      <c r="A70" t="s">
        <v>143</v>
      </c>
      <c r="B70">
        <v>8.7899999999999991</v>
      </c>
      <c r="C70">
        <v>9.23</v>
      </c>
      <c r="D70">
        <v>9.35</v>
      </c>
      <c r="E70">
        <v>8.51</v>
      </c>
      <c r="F70" t="s">
        <v>144</v>
      </c>
      <c r="G70" s="1">
        <v>-4.5600000000000002E-2</v>
      </c>
    </row>
    <row r="71" spans="1:7">
      <c r="A71" t="s">
        <v>145</v>
      </c>
      <c r="B71">
        <v>9.2100000000000009</v>
      </c>
      <c r="C71">
        <v>8.68</v>
      </c>
      <c r="D71">
        <v>9.2100000000000009</v>
      </c>
      <c r="E71">
        <v>8.18</v>
      </c>
      <c r="F71" t="s">
        <v>146</v>
      </c>
      <c r="G71" s="1">
        <v>6.2300000000000001E-2</v>
      </c>
    </row>
    <row r="72" spans="1:7">
      <c r="A72" t="s">
        <v>147</v>
      </c>
      <c r="B72">
        <v>8.67</v>
      </c>
      <c r="C72">
        <v>8.4</v>
      </c>
      <c r="D72">
        <v>9</v>
      </c>
      <c r="E72">
        <v>8.01</v>
      </c>
      <c r="F72" t="s">
        <v>148</v>
      </c>
      <c r="G72" s="1">
        <v>3.9600000000000003E-2</v>
      </c>
    </row>
    <row r="73" spans="1:7">
      <c r="A73" t="s">
        <v>149</v>
      </c>
      <c r="B73">
        <v>8.34</v>
      </c>
      <c r="C73">
        <v>9.2799999999999994</v>
      </c>
      <c r="D73">
        <v>9.52</v>
      </c>
      <c r="E73">
        <v>8.32</v>
      </c>
      <c r="F73" t="s">
        <v>150</v>
      </c>
      <c r="G73" s="1">
        <v>-0.1003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0D502-9DD7-4D64-B2EB-354C632E3D24}">
  <dimension ref="A1:U75"/>
  <sheetViews>
    <sheetView tabSelected="1" workbookViewId="0">
      <selection activeCell="H74" sqref="H74"/>
    </sheetView>
  </sheetViews>
  <sheetFormatPr defaultRowHeight="15"/>
  <cols>
    <col min="1" max="1" width="13.140625" customWidth="1"/>
    <col min="2" max="2" width="7.85546875" customWidth="1"/>
    <col min="3" max="3" width="10" customWidth="1"/>
    <col min="4" max="4" width="10.28515625" customWidth="1"/>
    <col min="5" max="5" width="8.140625" customWidth="1"/>
    <col min="6" max="6" width="10.140625" customWidth="1"/>
    <col min="8" max="8" width="12.140625" customWidth="1"/>
    <col min="9" max="9" width="13.140625" customWidth="1"/>
    <col min="10" max="11" width="11.28515625" customWidth="1"/>
    <col min="12" max="12" width="13.7109375" customWidth="1"/>
    <col min="13" max="13" width="8.85546875" customWidth="1"/>
    <col min="14" max="14" width="19.85546875" customWidth="1"/>
    <col min="15" max="15" width="16.42578125" customWidth="1"/>
    <col min="16" max="16" width="11.5703125" customWidth="1"/>
    <col min="17" max="17" width="12.7109375" bestFit="1" customWidth="1"/>
    <col min="18" max="18" width="14.42578125" customWidth="1"/>
    <col min="19" max="19" width="14.7109375" customWidth="1"/>
    <col min="20" max="20" width="15.5703125" customWidth="1"/>
  </cols>
  <sheetData>
    <row r="1" spans="1:21" ht="15.7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176</v>
      </c>
      <c r="I1" s="23" t="s">
        <v>168</v>
      </c>
      <c r="J1" s="23" t="s">
        <v>169</v>
      </c>
      <c r="K1" s="16" t="s">
        <v>170</v>
      </c>
      <c r="L1" s="16" t="s">
        <v>171</v>
      </c>
      <c r="N1" s="17" t="s">
        <v>172</v>
      </c>
      <c r="O1" s="18" t="s">
        <v>173</v>
      </c>
      <c r="P1" s="17" t="s">
        <v>151</v>
      </c>
      <c r="Q1" s="18" t="s">
        <v>174</v>
      </c>
      <c r="R1" s="18" t="s">
        <v>175</v>
      </c>
      <c r="S1" s="9"/>
      <c r="T1" s="13" t="s">
        <v>163</v>
      </c>
      <c r="U1" s="13" t="s">
        <v>164</v>
      </c>
    </row>
    <row r="2" spans="1:21">
      <c r="A2" s="3" t="s">
        <v>149</v>
      </c>
      <c r="B2" s="3">
        <v>8.34</v>
      </c>
      <c r="C2" s="3">
        <v>9.2799999999999994</v>
      </c>
      <c r="D2" s="3">
        <v>9.52</v>
      </c>
      <c r="E2" s="3">
        <v>8.32</v>
      </c>
      <c r="F2" s="3" t="s">
        <v>150</v>
      </c>
      <c r="G2" s="4">
        <v>-0.1003</v>
      </c>
      <c r="H2" s="29">
        <v>1</v>
      </c>
      <c r="I2" s="3">
        <v>-1500</v>
      </c>
      <c r="J2" s="24">
        <f>ABS(I2/B2)</f>
        <v>179.85611510791367</v>
      </c>
      <c r="K2" s="24">
        <f>J2</f>
        <v>179.85611510791367</v>
      </c>
      <c r="L2" s="25">
        <f>K2*B2</f>
        <v>1500</v>
      </c>
      <c r="N2" s="6">
        <v>40610</v>
      </c>
      <c r="O2" s="6">
        <v>40616</v>
      </c>
      <c r="P2" s="3">
        <v>0.25453333</v>
      </c>
      <c r="Q2" s="21">
        <f>P2*J4</f>
        <v>41.454939739413682</v>
      </c>
      <c r="R2" s="3"/>
      <c r="S2" s="19" t="s">
        <v>165</v>
      </c>
      <c r="T2" s="7">
        <f>((1+U2)^12)-1</f>
        <v>0.14595160984319722</v>
      </c>
      <c r="U2" s="8">
        <f>IRR(I2:I74,0.02)</f>
        <v>1.1417638646863404E-2</v>
      </c>
    </row>
    <row r="3" spans="1:21">
      <c r="A3" s="3" t="s">
        <v>147</v>
      </c>
      <c r="B3" s="3">
        <v>8.67</v>
      </c>
      <c r="C3" s="3">
        <v>8.4</v>
      </c>
      <c r="D3" s="3">
        <v>9</v>
      </c>
      <c r="E3" s="3">
        <v>8.01</v>
      </c>
      <c r="F3" s="3" t="s">
        <v>148</v>
      </c>
      <c r="G3" s="4">
        <v>3.9600000000000003E-2</v>
      </c>
      <c r="H3" s="29">
        <v>2</v>
      </c>
      <c r="I3" s="3">
        <v>-1500</v>
      </c>
      <c r="J3" s="24">
        <f t="shared" ref="J3:J66" si="0">ABS(I3/B3)</f>
        <v>173.01038062283737</v>
      </c>
      <c r="K3" s="24">
        <f t="shared" ref="K3:K34" si="1">K2+J3</f>
        <v>352.86649573075101</v>
      </c>
      <c r="L3" s="25">
        <f t="shared" ref="L3:L66" si="2">K3*B3</f>
        <v>3059.352517985611</v>
      </c>
      <c r="N3" s="6">
        <v>40764</v>
      </c>
      <c r="O3" s="6">
        <v>40777</v>
      </c>
      <c r="P3" s="3">
        <v>0.1804</v>
      </c>
      <c r="Q3" s="21">
        <f>P3*K9</f>
        <v>263.30033049904881</v>
      </c>
      <c r="R3" s="3"/>
      <c r="S3" s="20" t="s">
        <v>166</v>
      </c>
      <c r="T3" s="10">
        <v>0.06</v>
      </c>
      <c r="U3" s="11">
        <f>(1+T3)^(1/12)-1</f>
        <v>4.8675505653430484E-3</v>
      </c>
    </row>
    <row r="4" spans="1:21">
      <c r="A4" s="3" t="s">
        <v>145</v>
      </c>
      <c r="B4" s="3">
        <v>9.2100000000000009</v>
      </c>
      <c r="C4" s="3">
        <v>8.68</v>
      </c>
      <c r="D4" s="3">
        <v>9.2100000000000009</v>
      </c>
      <c r="E4" s="3">
        <v>8.18</v>
      </c>
      <c r="F4" s="3" t="s">
        <v>146</v>
      </c>
      <c r="G4" s="4">
        <v>6.2300000000000001E-2</v>
      </c>
      <c r="H4" s="29">
        <v>3</v>
      </c>
      <c r="I4" s="3">
        <v>-1500</v>
      </c>
      <c r="J4" s="24">
        <f t="shared" si="0"/>
        <v>162.86644951140065</v>
      </c>
      <c r="K4" s="24">
        <f t="shared" si="1"/>
        <v>515.73294524215169</v>
      </c>
      <c r="L4" s="25">
        <f t="shared" si="2"/>
        <v>4749.9004256802173</v>
      </c>
      <c r="N4" s="6">
        <v>40903</v>
      </c>
      <c r="O4" s="6">
        <v>40981</v>
      </c>
      <c r="P4" s="3">
        <v>0.192</v>
      </c>
      <c r="Q4" s="21">
        <f>P4*K15</f>
        <v>504.40818500114528</v>
      </c>
      <c r="R4" s="3"/>
      <c r="S4" s="19" t="s">
        <v>167</v>
      </c>
      <c r="T4" s="12">
        <f>NPV(U3,I2:I74)</f>
        <v>30292.063901929683</v>
      </c>
      <c r="U4" s="9"/>
    </row>
    <row r="5" spans="1:21">
      <c r="A5" s="3" t="s">
        <v>143</v>
      </c>
      <c r="B5" s="3">
        <v>8.7899999999999991</v>
      </c>
      <c r="C5" s="3">
        <v>9.23</v>
      </c>
      <c r="D5" s="3">
        <v>9.35</v>
      </c>
      <c r="E5" s="3">
        <v>8.51</v>
      </c>
      <c r="F5" s="3" t="s">
        <v>144</v>
      </c>
      <c r="G5" s="4">
        <v>-4.5600000000000002E-2</v>
      </c>
      <c r="H5" s="29">
        <v>4</v>
      </c>
      <c r="I5" s="26">
        <v>-1541.4549397394137</v>
      </c>
      <c r="J5" s="24">
        <f>ABS(I5/B5)</f>
        <v>175.36461202951239</v>
      </c>
      <c r="K5" s="24">
        <f t="shared" si="1"/>
        <v>691.09755727166407</v>
      </c>
      <c r="L5" s="25">
        <f t="shared" si="2"/>
        <v>6074.7475284179263</v>
      </c>
      <c r="N5" s="6">
        <v>40968</v>
      </c>
      <c r="O5" s="6">
        <v>40981</v>
      </c>
      <c r="P5" s="3">
        <v>0.27760000000000001</v>
      </c>
      <c r="Q5" s="21">
        <f>P5*K15</f>
        <v>729.29016748082256</v>
      </c>
      <c r="R5" s="3">
        <f>Q5+Q4</f>
        <v>1233.698352481968</v>
      </c>
    </row>
    <row r="6" spans="1:21">
      <c r="A6" s="3" t="s">
        <v>141</v>
      </c>
      <c r="B6" s="3">
        <v>8.49</v>
      </c>
      <c r="C6" s="3">
        <v>8.86</v>
      </c>
      <c r="D6" s="3">
        <v>8.86</v>
      </c>
      <c r="E6" s="3">
        <v>8.06</v>
      </c>
      <c r="F6" s="3" t="s">
        <v>142</v>
      </c>
      <c r="G6" s="4">
        <v>-3.4099999999999998E-2</v>
      </c>
      <c r="H6" s="29">
        <v>5</v>
      </c>
      <c r="I6" s="3">
        <v>-1500</v>
      </c>
      <c r="J6" s="24">
        <f t="shared" si="0"/>
        <v>176.67844522968198</v>
      </c>
      <c r="K6" s="24">
        <f t="shared" si="1"/>
        <v>867.77600250134606</v>
      </c>
      <c r="L6" s="25">
        <f t="shared" si="2"/>
        <v>7367.4182612364284</v>
      </c>
      <c r="N6" s="6">
        <v>41122</v>
      </c>
      <c r="O6" s="6">
        <v>41136</v>
      </c>
      <c r="P6" s="3">
        <v>0.18493333000000001</v>
      </c>
      <c r="Q6" s="21">
        <f>P6*K21</f>
        <v>735.72791324911975</v>
      </c>
      <c r="R6" s="3"/>
    </row>
    <row r="7" spans="1:21">
      <c r="A7" s="3" t="s">
        <v>139</v>
      </c>
      <c r="B7" s="3">
        <v>8.64</v>
      </c>
      <c r="C7" s="3">
        <v>8.4600000000000009</v>
      </c>
      <c r="D7" s="3">
        <v>8.67</v>
      </c>
      <c r="E7" s="3">
        <v>8.1999999999999993</v>
      </c>
      <c r="F7" s="3" t="s">
        <v>140</v>
      </c>
      <c r="G7" s="4">
        <v>1.77E-2</v>
      </c>
      <c r="H7" s="29">
        <v>6</v>
      </c>
      <c r="I7" s="3">
        <v>-1500</v>
      </c>
      <c r="J7" s="24">
        <f t="shared" si="0"/>
        <v>173.61111111111109</v>
      </c>
      <c r="K7" s="24">
        <f t="shared" si="1"/>
        <v>1041.3871136124571</v>
      </c>
      <c r="L7" s="25">
        <f t="shared" si="2"/>
        <v>8997.5846616116305</v>
      </c>
      <c r="N7" s="6">
        <v>41268</v>
      </c>
      <c r="O7" s="6">
        <v>41347</v>
      </c>
      <c r="P7" s="3">
        <v>0.20799999999999999</v>
      </c>
      <c r="Q7" s="21">
        <f>P7*K24</f>
        <v>974.82428338689931</v>
      </c>
      <c r="R7" s="3"/>
    </row>
    <row r="8" spans="1:21">
      <c r="A8" s="3" t="s">
        <v>137</v>
      </c>
      <c r="B8" s="3">
        <v>7.46</v>
      </c>
      <c r="C8" s="3">
        <v>8.6300000000000008</v>
      </c>
      <c r="D8" s="3">
        <v>8.75</v>
      </c>
      <c r="E8" s="3">
        <v>7.19</v>
      </c>
      <c r="F8" s="3" t="s">
        <v>138</v>
      </c>
      <c r="G8" s="4">
        <v>-0.1366</v>
      </c>
      <c r="H8" s="29">
        <v>7</v>
      </c>
      <c r="I8" s="3">
        <v>-1500</v>
      </c>
      <c r="J8" s="24">
        <f t="shared" si="0"/>
        <v>201.07238605898124</v>
      </c>
      <c r="K8" s="24">
        <f t="shared" si="1"/>
        <v>1242.4594996714384</v>
      </c>
      <c r="L8" s="25">
        <f t="shared" si="2"/>
        <v>9268.747867548931</v>
      </c>
      <c r="N8" s="6">
        <v>41338</v>
      </c>
      <c r="O8" s="6">
        <v>41347</v>
      </c>
      <c r="P8" s="3">
        <v>0.25493333000000001</v>
      </c>
      <c r="Q8" s="21">
        <f>P8*J28</f>
        <v>43.25791798642534</v>
      </c>
      <c r="R8" s="3">
        <f>Q8+Q7</f>
        <v>1018.0822013733247</v>
      </c>
    </row>
    <row r="9" spans="1:21">
      <c r="A9" s="3" t="s">
        <v>135</v>
      </c>
      <c r="B9" s="3">
        <v>6.91</v>
      </c>
      <c r="C9" s="3">
        <v>7.55</v>
      </c>
      <c r="D9" s="3">
        <v>7.59</v>
      </c>
      <c r="E9" s="3">
        <v>5.97</v>
      </c>
      <c r="F9" s="3" t="s">
        <v>136</v>
      </c>
      <c r="G9" s="4">
        <v>-7.3700000000000002E-2</v>
      </c>
      <c r="H9" s="29">
        <v>8</v>
      </c>
      <c r="I9" s="3">
        <v>-1500</v>
      </c>
      <c r="J9" s="24">
        <f t="shared" si="0"/>
        <v>217.07670043415339</v>
      </c>
      <c r="K9" s="24">
        <f t="shared" si="1"/>
        <v>1459.5362001055919</v>
      </c>
      <c r="L9" s="25">
        <f t="shared" si="2"/>
        <v>10085.39514272964</v>
      </c>
      <c r="N9" s="6">
        <v>41492</v>
      </c>
      <c r="O9" s="6">
        <v>41507</v>
      </c>
      <c r="P9" s="3">
        <v>0.18493333000000001</v>
      </c>
      <c r="Q9" s="21">
        <f>P9*K33</f>
        <v>1191.8909948442824</v>
      </c>
      <c r="R9" s="3"/>
    </row>
    <row r="10" spans="1:21">
      <c r="A10" s="3" t="s">
        <v>133</v>
      </c>
      <c r="B10" s="3">
        <v>6.96</v>
      </c>
      <c r="C10" s="3">
        <v>7.16</v>
      </c>
      <c r="D10" s="3">
        <v>7.46</v>
      </c>
      <c r="E10" s="3">
        <v>6.5</v>
      </c>
      <c r="F10" s="3" t="s">
        <v>134</v>
      </c>
      <c r="G10" s="4">
        <v>7.1999999999999998E-3</v>
      </c>
      <c r="H10" s="29">
        <v>9</v>
      </c>
      <c r="I10" s="26">
        <v>-1763.3003304990489</v>
      </c>
      <c r="J10" s="24">
        <f>ABS(I10/B10)</f>
        <v>253.3477486349208</v>
      </c>
      <c r="K10" s="24">
        <f t="shared" si="1"/>
        <v>1712.8839487405128</v>
      </c>
      <c r="L10" s="25">
        <f t="shared" si="2"/>
        <v>11921.672283233969</v>
      </c>
      <c r="N10" s="6">
        <v>41628</v>
      </c>
      <c r="O10" s="6">
        <v>41698</v>
      </c>
      <c r="P10" s="3">
        <v>0.13573333000000001</v>
      </c>
      <c r="Q10" s="21">
        <f>P10*K37</f>
        <v>984.81887484316871</v>
      </c>
      <c r="R10" s="3"/>
    </row>
    <row r="11" spans="1:21">
      <c r="A11" s="3" t="s">
        <v>131</v>
      </c>
      <c r="B11" s="3">
        <v>7.85</v>
      </c>
      <c r="C11" s="3">
        <v>6.92</v>
      </c>
      <c r="D11" s="3">
        <v>8.2100000000000009</v>
      </c>
      <c r="E11" s="3">
        <v>6.6</v>
      </c>
      <c r="F11" s="3" t="s">
        <v>132</v>
      </c>
      <c r="G11" s="4">
        <v>0.12790000000000001</v>
      </c>
      <c r="H11" s="29">
        <v>10</v>
      </c>
      <c r="I11" s="3">
        <v>-1500</v>
      </c>
      <c r="J11" s="24">
        <f t="shared" si="0"/>
        <v>191.08280254777071</v>
      </c>
      <c r="K11" s="24">
        <f t="shared" si="1"/>
        <v>1903.9667512882834</v>
      </c>
      <c r="L11" s="25">
        <f t="shared" si="2"/>
        <v>14946.138997613023</v>
      </c>
      <c r="N11" s="6">
        <v>41688</v>
      </c>
      <c r="O11" s="6">
        <v>41698</v>
      </c>
      <c r="P11" s="3">
        <v>0.34906667000000002</v>
      </c>
      <c r="Q11" s="21">
        <f>P11*K39</f>
        <v>2655.0029953220956</v>
      </c>
      <c r="R11" s="22">
        <f>Q11+Q10</f>
        <v>3639.821870165264</v>
      </c>
    </row>
    <row r="12" spans="1:21">
      <c r="A12" s="3" t="s">
        <v>129</v>
      </c>
      <c r="B12" s="3">
        <v>7.65</v>
      </c>
      <c r="C12" s="3">
        <v>7.53</v>
      </c>
      <c r="D12" s="3">
        <v>7.95</v>
      </c>
      <c r="E12" s="3">
        <v>6.97</v>
      </c>
      <c r="F12" s="3" t="s">
        <v>130</v>
      </c>
      <c r="G12" s="4">
        <v>-2.5499999999999998E-2</v>
      </c>
      <c r="H12" s="29">
        <v>11</v>
      </c>
      <c r="I12" s="3">
        <v>-1500</v>
      </c>
      <c r="J12" s="24">
        <f t="shared" si="0"/>
        <v>196.07843137254901</v>
      </c>
      <c r="K12" s="24">
        <f t="shared" si="1"/>
        <v>2100.0451826608323</v>
      </c>
      <c r="L12" s="25">
        <f t="shared" si="2"/>
        <v>16065.345647355369</v>
      </c>
      <c r="N12" s="6">
        <v>42045</v>
      </c>
      <c r="O12" s="6">
        <v>42061</v>
      </c>
      <c r="P12" s="3">
        <v>0.20419999999999999</v>
      </c>
      <c r="Q12" s="21">
        <f>P12*K51</f>
        <v>1972.5584089044635</v>
      </c>
      <c r="R12" s="3"/>
    </row>
    <row r="13" spans="1:21">
      <c r="A13" s="3" t="s">
        <v>127</v>
      </c>
      <c r="B13" s="3">
        <v>8.23</v>
      </c>
      <c r="C13" s="3">
        <v>7.85</v>
      </c>
      <c r="D13" s="3">
        <v>8.39</v>
      </c>
      <c r="E13" s="3">
        <v>7.74</v>
      </c>
      <c r="F13" s="3" t="s">
        <v>128</v>
      </c>
      <c r="G13" s="4">
        <v>7.5800000000000006E-2</v>
      </c>
      <c r="H13" s="29">
        <v>12</v>
      </c>
      <c r="I13" s="3">
        <v>-1500</v>
      </c>
      <c r="J13" s="24">
        <f t="shared" si="0"/>
        <v>182.26002430133656</v>
      </c>
      <c r="K13" s="24">
        <f t="shared" si="1"/>
        <v>2282.305206962169</v>
      </c>
      <c r="L13" s="25">
        <f t="shared" si="2"/>
        <v>18783.371853298653</v>
      </c>
      <c r="N13" s="6">
        <v>42045</v>
      </c>
      <c r="O13" s="6">
        <v>42061</v>
      </c>
      <c r="P13" s="3">
        <v>0.30486667000000001</v>
      </c>
      <c r="Q13" s="21">
        <f>P13*K51</f>
        <v>2944.9917409559362</v>
      </c>
      <c r="R13" s="22">
        <f>Q13+Q12</f>
        <v>4917.5501498603999</v>
      </c>
    </row>
    <row r="14" spans="1:21">
      <c r="A14" s="3" t="s">
        <v>125</v>
      </c>
      <c r="B14" s="3">
        <v>8.5</v>
      </c>
      <c r="C14" s="3">
        <v>8.2799999999999994</v>
      </c>
      <c r="D14" s="3">
        <v>9.06</v>
      </c>
      <c r="E14" s="3">
        <v>8.11</v>
      </c>
      <c r="F14" s="3" t="s">
        <v>126</v>
      </c>
      <c r="G14" s="4">
        <v>3.2800000000000003E-2</v>
      </c>
      <c r="H14" s="29">
        <v>13</v>
      </c>
      <c r="I14" s="3">
        <v>-1500</v>
      </c>
      <c r="J14" s="24">
        <f t="shared" si="0"/>
        <v>176.47058823529412</v>
      </c>
      <c r="K14" s="24">
        <f t="shared" si="1"/>
        <v>2458.7757951974631</v>
      </c>
      <c r="L14" s="25">
        <f t="shared" si="2"/>
        <v>20899.594259178437</v>
      </c>
      <c r="N14" s="6">
        <v>42228</v>
      </c>
      <c r="O14" s="6">
        <v>42241</v>
      </c>
      <c r="P14" s="3">
        <v>0.23066666999999999</v>
      </c>
      <c r="Q14" s="21">
        <f>P14*K57</f>
        <v>2518.1740074961594</v>
      </c>
      <c r="R14" s="3"/>
    </row>
    <row r="15" spans="1:21">
      <c r="A15" s="3" t="s">
        <v>123</v>
      </c>
      <c r="B15" s="3">
        <v>8.91</v>
      </c>
      <c r="C15" s="3">
        <v>8.5500000000000007</v>
      </c>
      <c r="D15" s="3">
        <v>9.1</v>
      </c>
      <c r="E15" s="3">
        <v>8.4</v>
      </c>
      <c r="F15" s="3" t="s">
        <v>124</v>
      </c>
      <c r="G15" s="4">
        <v>4.82E-2</v>
      </c>
      <c r="H15" s="29">
        <v>14</v>
      </c>
      <c r="I15" s="3">
        <v>-1500</v>
      </c>
      <c r="J15" s="24">
        <f t="shared" si="0"/>
        <v>168.35016835016836</v>
      </c>
      <c r="K15" s="24">
        <f t="shared" si="1"/>
        <v>2627.1259635476317</v>
      </c>
      <c r="L15" s="25">
        <f t="shared" si="2"/>
        <v>23407.692335209398</v>
      </c>
      <c r="N15" s="6">
        <v>42347</v>
      </c>
      <c r="O15" s="6">
        <v>42429</v>
      </c>
      <c r="P15" s="3">
        <v>0.13933333000000001</v>
      </c>
      <c r="Q15" s="21">
        <f>P15*K60</f>
        <v>1622.800683947273</v>
      </c>
      <c r="R15" s="3"/>
    </row>
    <row r="16" spans="1:21">
      <c r="A16" s="3" t="s">
        <v>121</v>
      </c>
      <c r="B16" s="3">
        <v>8.56</v>
      </c>
      <c r="C16" s="3">
        <v>8.99</v>
      </c>
      <c r="D16" s="3">
        <v>9.5399999999999991</v>
      </c>
      <c r="E16" s="3">
        <v>8.49</v>
      </c>
      <c r="F16" s="3" t="s">
        <v>122</v>
      </c>
      <c r="G16" s="4">
        <v>-3.9300000000000002E-2</v>
      </c>
      <c r="H16" s="29">
        <v>15</v>
      </c>
      <c r="I16" s="3">
        <v>-1500</v>
      </c>
      <c r="J16" s="24">
        <f t="shared" si="0"/>
        <v>175.23364485981307</v>
      </c>
      <c r="K16" s="24">
        <f t="shared" si="1"/>
        <v>2802.3596084074447</v>
      </c>
      <c r="L16" s="25">
        <f t="shared" si="2"/>
        <v>23988.198247967728</v>
      </c>
      <c r="N16" s="6">
        <v>42398</v>
      </c>
      <c r="O16" s="6">
        <v>42430</v>
      </c>
      <c r="P16" s="3">
        <v>0.01</v>
      </c>
      <c r="Q16" s="21">
        <f>P16*K62</f>
        <v>119.70057047441789</v>
      </c>
      <c r="R16" s="3"/>
    </row>
    <row r="17" spans="1:18">
      <c r="A17" s="3" t="s">
        <v>119</v>
      </c>
      <c r="B17" s="3">
        <v>7.35</v>
      </c>
      <c r="C17" s="3">
        <v>8.59</v>
      </c>
      <c r="D17" s="3">
        <v>8.7200000000000006</v>
      </c>
      <c r="E17" s="3">
        <v>7.11</v>
      </c>
      <c r="F17" s="3" t="s">
        <v>120</v>
      </c>
      <c r="G17" s="4">
        <v>-0.1414</v>
      </c>
      <c r="H17" s="29">
        <v>16</v>
      </c>
      <c r="I17" s="3">
        <v>-2733.698352481968</v>
      </c>
      <c r="J17" s="24">
        <f t="shared" si="0"/>
        <v>371.93174863700244</v>
      </c>
      <c r="K17" s="24">
        <f t="shared" si="1"/>
        <v>3174.2913570444471</v>
      </c>
      <c r="L17" s="25">
        <f t="shared" si="2"/>
        <v>23331.041474276684</v>
      </c>
      <c r="N17" s="6">
        <v>42418</v>
      </c>
      <c r="O17" s="6">
        <v>42429</v>
      </c>
      <c r="P17" s="3">
        <v>0.13200000000000001</v>
      </c>
      <c r="Q17" s="21">
        <f>P17*K63</f>
        <v>1600.9777628204558</v>
      </c>
      <c r="R17" s="3"/>
    </row>
    <row r="18" spans="1:18">
      <c r="A18" s="3" t="s">
        <v>117</v>
      </c>
      <c r="B18" s="3">
        <v>7.19</v>
      </c>
      <c r="C18" s="3">
        <v>7.31</v>
      </c>
      <c r="D18" s="3">
        <v>7.4</v>
      </c>
      <c r="E18" s="3">
        <v>6.56</v>
      </c>
      <c r="F18" s="3" t="s">
        <v>118</v>
      </c>
      <c r="G18" s="4">
        <v>-2.18E-2</v>
      </c>
      <c r="H18" s="29">
        <v>17</v>
      </c>
      <c r="I18" s="3">
        <v>-1500</v>
      </c>
      <c r="J18" s="24">
        <f t="shared" si="0"/>
        <v>208.62308762169678</v>
      </c>
      <c r="K18" s="24">
        <f t="shared" si="1"/>
        <v>3382.9144446661439</v>
      </c>
      <c r="L18" s="25">
        <f t="shared" si="2"/>
        <v>24323.154857149577</v>
      </c>
      <c r="N18" s="6">
        <v>42418</v>
      </c>
      <c r="O18" s="6">
        <v>42429</v>
      </c>
      <c r="P18" s="3">
        <v>0.30426667000000002</v>
      </c>
      <c r="Q18" s="21">
        <f>P18*K62</f>
        <v>3642.0893975351455</v>
      </c>
      <c r="R18" s="22">
        <f>Q18+Q17</f>
        <v>5243.0671603556011</v>
      </c>
    </row>
    <row r="19" spans="1:18">
      <c r="A19" s="3" t="s">
        <v>115</v>
      </c>
      <c r="B19" s="3">
        <v>6.94</v>
      </c>
      <c r="C19" s="3">
        <v>7.05</v>
      </c>
      <c r="D19" s="3">
        <v>7.53</v>
      </c>
      <c r="E19" s="3">
        <v>6.6</v>
      </c>
      <c r="F19" s="3" t="s">
        <v>116</v>
      </c>
      <c r="G19" s="4">
        <v>-3.4799999999999998E-2</v>
      </c>
      <c r="H19" s="29">
        <v>18</v>
      </c>
      <c r="I19" s="3">
        <v>-1500</v>
      </c>
      <c r="J19" s="24">
        <f t="shared" si="0"/>
        <v>216.13832853025934</v>
      </c>
      <c r="K19" s="24">
        <f t="shared" si="1"/>
        <v>3599.0527731964035</v>
      </c>
      <c r="L19" s="25">
        <f t="shared" si="2"/>
        <v>24977.426245983042</v>
      </c>
      <c r="N19" s="6">
        <v>42429</v>
      </c>
      <c r="O19" s="6">
        <v>42461</v>
      </c>
      <c r="P19" s="3">
        <v>0.01</v>
      </c>
      <c r="Q19" s="21">
        <f>P19*K63</f>
        <v>121.28619415306483</v>
      </c>
      <c r="R19" s="3"/>
    </row>
    <row r="20" spans="1:18">
      <c r="A20" s="3" t="s">
        <v>113</v>
      </c>
      <c r="B20" s="3">
        <v>7.97</v>
      </c>
      <c r="C20" s="3">
        <v>6.92</v>
      </c>
      <c r="D20" s="3">
        <v>8.24</v>
      </c>
      <c r="E20" s="3">
        <v>6.76</v>
      </c>
      <c r="F20" s="3" t="s">
        <v>114</v>
      </c>
      <c r="G20" s="4">
        <v>0.1484</v>
      </c>
      <c r="H20" s="29">
        <v>19</v>
      </c>
      <c r="I20" s="3">
        <v>-1500</v>
      </c>
      <c r="J20" s="24">
        <f t="shared" si="0"/>
        <v>188.20577164366375</v>
      </c>
      <c r="K20" s="24">
        <f t="shared" si="1"/>
        <v>3787.2585448400673</v>
      </c>
      <c r="L20" s="25">
        <f t="shared" si="2"/>
        <v>30184.450602375335</v>
      </c>
      <c r="N20" s="6">
        <v>42460</v>
      </c>
      <c r="O20" s="6">
        <v>42492</v>
      </c>
      <c r="P20" s="3">
        <v>0.01</v>
      </c>
      <c r="Q20" s="21">
        <f>P20*K64</f>
        <v>126.46635229757085</v>
      </c>
      <c r="R20" s="3"/>
    </row>
    <row r="21" spans="1:18">
      <c r="A21" s="3" t="s">
        <v>111</v>
      </c>
      <c r="B21" s="3">
        <v>7.85</v>
      </c>
      <c r="C21" s="3">
        <v>7.98</v>
      </c>
      <c r="D21" s="3">
        <v>8.67</v>
      </c>
      <c r="E21" s="3">
        <v>7.74</v>
      </c>
      <c r="F21" s="3" t="s">
        <v>112</v>
      </c>
      <c r="G21" s="4">
        <v>-1.5100000000000001E-2</v>
      </c>
      <c r="H21" s="29">
        <v>20</v>
      </c>
      <c r="I21" s="3">
        <v>-1500</v>
      </c>
      <c r="J21" s="24">
        <f t="shared" si="0"/>
        <v>191.08280254777071</v>
      </c>
      <c r="K21" s="24">
        <f t="shared" si="1"/>
        <v>3978.3413473878381</v>
      </c>
      <c r="L21" s="25">
        <f t="shared" si="2"/>
        <v>31229.979576994527</v>
      </c>
      <c r="N21" s="6">
        <v>42489</v>
      </c>
      <c r="O21" s="6">
        <v>42522</v>
      </c>
      <c r="P21" s="3">
        <v>0.01</v>
      </c>
      <c r="Q21" s="21">
        <f>P21*K65</f>
        <v>127.77533754907166</v>
      </c>
      <c r="R21" s="3"/>
    </row>
    <row r="22" spans="1:18">
      <c r="A22" s="3" t="s">
        <v>109</v>
      </c>
      <c r="B22" s="3">
        <v>7.35</v>
      </c>
      <c r="C22" s="3">
        <v>7.64</v>
      </c>
      <c r="D22" s="3">
        <v>8.5500000000000007</v>
      </c>
      <c r="E22" s="3">
        <v>7.3</v>
      </c>
      <c r="F22" s="3" t="s">
        <v>110</v>
      </c>
      <c r="G22" s="4">
        <v>-6.4199999999999993E-2</v>
      </c>
      <c r="H22" s="29">
        <v>21</v>
      </c>
      <c r="I22" s="22">
        <v>-2235.7279132491199</v>
      </c>
      <c r="J22" s="24">
        <f t="shared" si="0"/>
        <v>304.18066846926803</v>
      </c>
      <c r="K22" s="24">
        <f t="shared" si="1"/>
        <v>4282.5220158571065</v>
      </c>
      <c r="L22" s="25">
        <f t="shared" si="2"/>
        <v>31476.536816549731</v>
      </c>
      <c r="N22" s="6">
        <v>42521</v>
      </c>
      <c r="O22" s="6">
        <v>42552</v>
      </c>
      <c r="P22" s="3">
        <v>0.01</v>
      </c>
      <c r="Q22" s="21">
        <f>P22*K66</f>
        <v>129.25698486104747</v>
      </c>
      <c r="R22" s="3"/>
    </row>
    <row r="23" spans="1:18">
      <c r="A23" s="3" t="s">
        <v>107</v>
      </c>
      <c r="B23" s="3">
        <v>7.14</v>
      </c>
      <c r="C23" s="3">
        <v>7.4</v>
      </c>
      <c r="D23" s="3">
        <v>7.56</v>
      </c>
      <c r="E23" s="3">
        <v>6.77</v>
      </c>
      <c r="F23" s="3" t="s">
        <v>108</v>
      </c>
      <c r="G23" s="4">
        <v>-2.86E-2</v>
      </c>
      <c r="H23" s="29">
        <v>22</v>
      </c>
      <c r="I23" s="3">
        <v>-1500</v>
      </c>
      <c r="J23" s="24">
        <f t="shared" si="0"/>
        <v>210.0840336134454</v>
      </c>
      <c r="K23" s="24">
        <f t="shared" si="1"/>
        <v>4492.6060494705516</v>
      </c>
      <c r="L23" s="25">
        <f t="shared" si="2"/>
        <v>32077.207193219736</v>
      </c>
      <c r="N23" s="6">
        <v>42551</v>
      </c>
      <c r="O23" s="6">
        <v>42583</v>
      </c>
      <c r="P23" s="3">
        <v>0.01</v>
      </c>
      <c r="Q23" s="21">
        <f>P23*K67</f>
        <v>130.67814240057845</v>
      </c>
      <c r="R23" s="3"/>
    </row>
    <row r="24" spans="1:18">
      <c r="A24" s="3" t="s">
        <v>105</v>
      </c>
      <c r="B24" s="3">
        <v>7.73</v>
      </c>
      <c r="C24" s="3">
        <v>7.09</v>
      </c>
      <c r="D24" s="3">
        <v>7.82</v>
      </c>
      <c r="E24" s="3">
        <v>7.08</v>
      </c>
      <c r="F24" s="3" t="s">
        <v>106</v>
      </c>
      <c r="G24" s="4">
        <v>8.2699999999999996E-2</v>
      </c>
      <c r="H24" s="29">
        <v>23</v>
      </c>
      <c r="I24" s="3">
        <v>-1500</v>
      </c>
      <c r="J24" s="24">
        <f t="shared" si="0"/>
        <v>194.04915912031046</v>
      </c>
      <c r="K24" s="24">
        <f t="shared" si="1"/>
        <v>4686.6552085908625</v>
      </c>
      <c r="L24" s="25">
        <f t="shared" si="2"/>
        <v>36227.844762407367</v>
      </c>
      <c r="N24" s="6">
        <v>42580</v>
      </c>
      <c r="O24" s="6">
        <v>42614</v>
      </c>
      <c r="P24" s="3">
        <v>0.01</v>
      </c>
      <c r="Q24" s="21">
        <f>P24*K68</f>
        <v>131.95287531741454</v>
      </c>
      <c r="R24" s="3"/>
    </row>
    <row r="25" spans="1:18">
      <c r="A25" s="3" t="s">
        <v>103</v>
      </c>
      <c r="B25" s="3">
        <v>8.1</v>
      </c>
      <c r="C25" s="3">
        <v>7.78</v>
      </c>
      <c r="D25" s="3">
        <v>8.31</v>
      </c>
      <c r="E25" s="3">
        <v>7.74</v>
      </c>
      <c r="F25" s="3" t="s">
        <v>104</v>
      </c>
      <c r="G25" s="4">
        <v>4.8899999999999999E-2</v>
      </c>
      <c r="H25" s="29">
        <v>24</v>
      </c>
      <c r="I25" s="3">
        <v>-1500</v>
      </c>
      <c r="J25" s="24">
        <f t="shared" si="0"/>
        <v>185.18518518518519</v>
      </c>
      <c r="K25" s="24">
        <f t="shared" si="1"/>
        <v>4871.8403937760477</v>
      </c>
      <c r="L25" s="25">
        <f t="shared" si="2"/>
        <v>39461.907189585982</v>
      </c>
      <c r="N25" s="6">
        <v>42613</v>
      </c>
      <c r="O25" s="6">
        <v>42646</v>
      </c>
      <c r="P25" s="3">
        <v>0.01</v>
      </c>
      <c r="Q25" s="21">
        <f>P25*K69</f>
        <v>133.14197369333337</v>
      </c>
      <c r="R25" s="3"/>
    </row>
    <row r="26" spans="1:18">
      <c r="A26" s="3" t="s">
        <v>101</v>
      </c>
      <c r="B26" s="3">
        <v>8.34</v>
      </c>
      <c r="C26" s="3">
        <v>8.26</v>
      </c>
      <c r="D26" s="3">
        <v>8.81</v>
      </c>
      <c r="E26" s="3">
        <v>8.2100000000000009</v>
      </c>
      <c r="F26" s="3" t="s">
        <v>102</v>
      </c>
      <c r="G26" s="4">
        <v>2.92E-2</v>
      </c>
      <c r="H26" s="29">
        <v>25</v>
      </c>
      <c r="I26" s="3">
        <v>-1500</v>
      </c>
      <c r="J26" s="24">
        <f t="shared" si="0"/>
        <v>179.85611510791367</v>
      </c>
      <c r="K26" s="24">
        <f t="shared" si="1"/>
        <v>5051.6965088839615</v>
      </c>
      <c r="L26" s="25">
        <f t="shared" si="2"/>
        <v>42131.148884092239</v>
      </c>
      <c r="N26" s="6">
        <v>42643</v>
      </c>
      <c r="O26" s="6">
        <v>42675</v>
      </c>
      <c r="P26" s="3">
        <v>0.01</v>
      </c>
      <c r="Q26" s="21">
        <f>P26*K70</f>
        <v>134.34259052681659</v>
      </c>
      <c r="R26" s="3"/>
    </row>
    <row r="27" spans="1:18">
      <c r="A27" s="3" t="s">
        <v>99</v>
      </c>
      <c r="B27" s="3">
        <v>8.52</v>
      </c>
      <c r="C27" s="3">
        <v>8.33</v>
      </c>
      <c r="D27" s="3">
        <v>8.68</v>
      </c>
      <c r="E27" s="3">
        <v>7.99</v>
      </c>
      <c r="F27" s="3" t="s">
        <v>100</v>
      </c>
      <c r="G27" s="4">
        <v>2.1399999999999999E-2</v>
      </c>
      <c r="H27" s="29">
        <v>26</v>
      </c>
      <c r="I27" s="3">
        <v>-1500</v>
      </c>
      <c r="J27" s="24">
        <f t="shared" si="0"/>
        <v>176.05633802816902</v>
      </c>
      <c r="K27" s="24">
        <f t="shared" si="1"/>
        <v>5227.7528469121307</v>
      </c>
      <c r="L27" s="25">
        <f t="shared" si="2"/>
        <v>44540.454255691351</v>
      </c>
      <c r="N27" s="6">
        <v>42674</v>
      </c>
      <c r="O27" s="6">
        <v>42705</v>
      </c>
      <c r="P27" s="3">
        <v>0.01</v>
      </c>
      <c r="Q27" s="21">
        <f>P27*K71</f>
        <v>135.35219329399905</v>
      </c>
      <c r="R27" s="3"/>
    </row>
    <row r="28" spans="1:18">
      <c r="A28" s="3" t="s">
        <v>97</v>
      </c>
      <c r="B28" s="3">
        <v>8.84</v>
      </c>
      <c r="C28" s="3">
        <v>8.42</v>
      </c>
      <c r="D28" s="3">
        <v>9.1</v>
      </c>
      <c r="E28" s="3">
        <v>8.4</v>
      </c>
      <c r="F28" s="3" t="s">
        <v>98</v>
      </c>
      <c r="G28" s="4">
        <v>3.7999999999999999E-2</v>
      </c>
      <c r="H28" s="29">
        <v>27</v>
      </c>
      <c r="I28" s="3">
        <v>-1500</v>
      </c>
      <c r="J28" s="24">
        <f t="shared" si="0"/>
        <v>169.68325791855204</v>
      </c>
      <c r="K28" s="24">
        <f t="shared" si="1"/>
        <v>5397.4361048306828</v>
      </c>
      <c r="L28" s="25">
        <f t="shared" si="2"/>
        <v>47713.335166703233</v>
      </c>
      <c r="N28" s="6"/>
      <c r="O28" s="3"/>
      <c r="P28" s="3"/>
      <c r="Q28" s="22">
        <f>SUM(Q2:Q27)</f>
        <v>23715.521818579178</v>
      </c>
      <c r="R28" s="3"/>
    </row>
    <row r="29" spans="1:18">
      <c r="A29" s="3" t="s">
        <v>95</v>
      </c>
      <c r="B29" s="3">
        <v>8.27</v>
      </c>
      <c r="C29" s="3">
        <v>8.8000000000000007</v>
      </c>
      <c r="D29" s="3">
        <v>8.8699999999999992</v>
      </c>
      <c r="E29" s="3">
        <v>7.9</v>
      </c>
      <c r="F29" s="3" t="s">
        <v>96</v>
      </c>
      <c r="G29" s="4">
        <v>-6.4899999999999999E-2</v>
      </c>
      <c r="H29" s="29">
        <v>28</v>
      </c>
      <c r="I29" s="3">
        <v>-2518.0822013733246</v>
      </c>
      <c r="J29" s="24">
        <f t="shared" si="0"/>
        <v>304.48394212494856</v>
      </c>
      <c r="K29" s="24">
        <f t="shared" si="1"/>
        <v>5701.9200469556317</v>
      </c>
      <c r="L29" s="25">
        <f t="shared" si="2"/>
        <v>47154.878788323069</v>
      </c>
    </row>
    <row r="30" spans="1:18">
      <c r="A30" s="3" t="s">
        <v>93</v>
      </c>
      <c r="B30" s="3">
        <v>8.76</v>
      </c>
      <c r="C30" s="3">
        <v>8.24</v>
      </c>
      <c r="D30" s="3">
        <v>9.0500000000000007</v>
      </c>
      <c r="E30" s="3">
        <v>8.1300000000000008</v>
      </c>
      <c r="F30" s="3" t="s">
        <v>94</v>
      </c>
      <c r="G30" s="4">
        <v>5.9900000000000002E-2</v>
      </c>
      <c r="H30" s="29">
        <v>29</v>
      </c>
      <c r="I30" s="3">
        <v>-1500</v>
      </c>
      <c r="J30" s="24">
        <f t="shared" si="0"/>
        <v>171.23287671232876</v>
      </c>
      <c r="K30" s="24">
        <f t="shared" si="1"/>
        <v>5873.1529236679607</v>
      </c>
      <c r="L30" s="25">
        <f t="shared" si="2"/>
        <v>51448.819611331332</v>
      </c>
    </row>
    <row r="31" spans="1:18">
      <c r="A31" s="3" t="s">
        <v>91</v>
      </c>
      <c r="B31" s="3">
        <v>7.79</v>
      </c>
      <c r="C31" s="3">
        <v>8.77</v>
      </c>
      <c r="D31" s="3">
        <v>8.7799999999999994</v>
      </c>
      <c r="E31" s="3">
        <v>7.39</v>
      </c>
      <c r="F31" s="3" t="s">
        <v>92</v>
      </c>
      <c r="G31" s="4">
        <v>-0.1116</v>
      </c>
      <c r="H31" s="29">
        <v>30</v>
      </c>
      <c r="I31" s="3">
        <v>-1500</v>
      </c>
      <c r="J31" s="24">
        <f t="shared" si="0"/>
        <v>192.55455712451862</v>
      </c>
      <c r="K31" s="24">
        <f t="shared" si="1"/>
        <v>6065.7074807924791</v>
      </c>
      <c r="L31" s="25">
        <f t="shared" si="2"/>
        <v>47251.861275373412</v>
      </c>
    </row>
    <row r="32" spans="1:18">
      <c r="A32" s="3" t="s">
        <v>89</v>
      </c>
      <c r="B32" s="3">
        <v>7.89</v>
      </c>
      <c r="C32" s="3">
        <v>7.77</v>
      </c>
      <c r="D32" s="3">
        <v>8.14</v>
      </c>
      <c r="E32" s="3">
        <v>7</v>
      </c>
      <c r="F32" s="3" t="s">
        <v>90</v>
      </c>
      <c r="G32" s="4">
        <v>1.34E-2</v>
      </c>
      <c r="H32" s="29">
        <v>31</v>
      </c>
      <c r="I32" s="3">
        <v>-1500</v>
      </c>
      <c r="J32" s="24">
        <f t="shared" si="0"/>
        <v>190.11406844106466</v>
      </c>
      <c r="K32" s="24">
        <f t="shared" si="1"/>
        <v>6255.8215492335439</v>
      </c>
      <c r="L32" s="25">
        <f t="shared" si="2"/>
        <v>49358.43202345266</v>
      </c>
    </row>
    <row r="33" spans="1:12">
      <c r="A33" s="3" t="s">
        <v>87</v>
      </c>
      <c r="B33" s="3">
        <v>7.93</v>
      </c>
      <c r="C33" s="3">
        <v>7.96</v>
      </c>
      <c r="D33" s="3">
        <v>8.3800000000000008</v>
      </c>
      <c r="E33" s="3">
        <v>7.63</v>
      </c>
      <c r="F33" s="3" t="s">
        <v>88</v>
      </c>
      <c r="G33" s="4">
        <v>5.4000000000000003E-3</v>
      </c>
      <c r="H33" s="29">
        <v>32</v>
      </c>
      <c r="I33" s="3">
        <v>-1500</v>
      </c>
      <c r="J33" s="24">
        <f t="shared" si="0"/>
        <v>189.15510718789409</v>
      </c>
      <c r="K33" s="24">
        <f t="shared" si="1"/>
        <v>6444.9766564214378</v>
      </c>
      <c r="L33" s="25">
        <f t="shared" si="2"/>
        <v>51108.664885421997</v>
      </c>
    </row>
    <row r="34" spans="1:12">
      <c r="A34" s="3" t="s">
        <v>85</v>
      </c>
      <c r="B34" s="3">
        <v>8.61</v>
      </c>
      <c r="C34" s="3">
        <v>8.11</v>
      </c>
      <c r="D34" s="3">
        <v>8.9700000000000006</v>
      </c>
      <c r="E34" s="3">
        <v>7.84</v>
      </c>
      <c r="F34" s="3" t="s">
        <v>86</v>
      </c>
      <c r="G34" s="4">
        <v>8.5400000000000004E-2</v>
      </c>
      <c r="H34" s="29">
        <v>33</v>
      </c>
      <c r="I34" s="22">
        <v>-2691.8909948442824</v>
      </c>
      <c r="J34" s="24">
        <f t="shared" si="0"/>
        <v>312.64703772872042</v>
      </c>
      <c r="K34" s="24">
        <f t="shared" si="1"/>
        <v>6757.6236941501584</v>
      </c>
      <c r="L34" s="25">
        <f t="shared" si="2"/>
        <v>58183.140006632857</v>
      </c>
    </row>
    <row r="35" spans="1:12">
      <c r="A35" s="3" t="s">
        <v>83</v>
      </c>
      <c r="B35" s="3">
        <v>9.4700000000000006</v>
      </c>
      <c r="C35" s="3">
        <v>8.6300000000000008</v>
      </c>
      <c r="D35" s="3">
        <v>9.5</v>
      </c>
      <c r="E35" s="3">
        <v>8.48</v>
      </c>
      <c r="F35" s="3" t="s">
        <v>84</v>
      </c>
      <c r="G35" s="4">
        <v>0.1003</v>
      </c>
      <c r="H35" s="29">
        <v>34</v>
      </c>
      <c r="I35" s="3">
        <v>-1500</v>
      </c>
      <c r="J35" s="24">
        <f t="shared" si="0"/>
        <v>158.39493136219639</v>
      </c>
      <c r="K35" s="24">
        <f t="shared" ref="K35:K66" si="3">K34+J35</f>
        <v>6916.0186255123544</v>
      </c>
      <c r="L35" s="25">
        <f t="shared" si="2"/>
        <v>65494.696383602</v>
      </c>
    </row>
    <row r="36" spans="1:12">
      <c r="A36" s="3" t="s">
        <v>81</v>
      </c>
      <c r="B36" s="3">
        <v>9.0299999999999994</v>
      </c>
      <c r="C36" s="3">
        <v>9.4600000000000009</v>
      </c>
      <c r="D36" s="3">
        <v>9.51</v>
      </c>
      <c r="E36" s="3">
        <v>8.56</v>
      </c>
      <c r="F36" s="3" t="s">
        <v>82</v>
      </c>
      <c r="G36" s="4">
        <v>-4.7E-2</v>
      </c>
      <c r="H36" s="29">
        <v>35</v>
      </c>
      <c r="I36" s="3">
        <v>-1500</v>
      </c>
      <c r="J36" s="24">
        <f t="shared" si="0"/>
        <v>166.11295681063123</v>
      </c>
      <c r="K36" s="24">
        <f t="shared" si="3"/>
        <v>7082.1315823229861</v>
      </c>
      <c r="L36" s="25">
        <f t="shared" si="2"/>
        <v>63951.648188376559</v>
      </c>
    </row>
    <row r="37" spans="1:12">
      <c r="A37" s="3" t="s">
        <v>79</v>
      </c>
      <c r="B37" s="3">
        <v>8.65</v>
      </c>
      <c r="C37" s="3">
        <v>8.89</v>
      </c>
      <c r="D37" s="3">
        <v>9.11</v>
      </c>
      <c r="E37" s="3">
        <v>8.3699999999999992</v>
      </c>
      <c r="F37" s="3" t="s">
        <v>80</v>
      </c>
      <c r="G37" s="4">
        <v>-4.2200000000000001E-2</v>
      </c>
      <c r="H37" s="29">
        <v>36</v>
      </c>
      <c r="I37" s="3">
        <v>-1500</v>
      </c>
      <c r="J37" s="24">
        <f t="shared" si="0"/>
        <v>173.41040462427745</v>
      </c>
      <c r="K37" s="24">
        <f t="shared" si="3"/>
        <v>7255.5419869472635</v>
      </c>
      <c r="L37" s="25">
        <f t="shared" si="2"/>
        <v>62760.43818709383</v>
      </c>
    </row>
    <row r="38" spans="1:12">
      <c r="A38" s="3" t="s">
        <v>77</v>
      </c>
      <c r="B38" s="3">
        <v>8.36</v>
      </c>
      <c r="C38" s="3">
        <v>8.6999999999999993</v>
      </c>
      <c r="D38" s="3">
        <v>8.7799999999999994</v>
      </c>
      <c r="E38" s="3">
        <v>7.98</v>
      </c>
      <c r="F38" s="3" t="s">
        <v>78</v>
      </c>
      <c r="G38" s="4">
        <v>-3.3700000000000001E-2</v>
      </c>
      <c r="H38" s="29">
        <v>37</v>
      </c>
      <c r="I38" s="3">
        <v>-1500</v>
      </c>
      <c r="J38" s="24">
        <f t="shared" si="0"/>
        <v>179.42583732057417</v>
      </c>
      <c r="K38" s="24">
        <f t="shared" si="3"/>
        <v>7434.9678242678374</v>
      </c>
      <c r="L38" s="25">
        <f t="shared" si="2"/>
        <v>62156.331010879119</v>
      </c>
    </row>
    <row r="39" spans="1:12">
      <c r="A39" s="3" t="s">
        <v>75</v>
      </c>
      <c r="B39" s="3">
        <v>8.77</v>
      </c>
      <c r="C39" s="3">
        <v>8.2799999999999994</v>
      </c>
      <c r="D39" s="3">
        <v>8.94</v>
      </c>
      <c r="E39" s="3">
        <v>8.1300000000000008</v>
      </c>
      <c r="F39" s="3" t="s">
        <v>76</v>
      </c>
      <c r="G39" s="4">
        <v>4.9500000000000002E-2</v>
      </c>
      <c r="H39" s="29">
        <v>38</v>
      </c>
      <c r="I39" s="3">
        <v>-1500</v>
      </c>
      <c r="J39" s="24">
        <f t="shared" si="0"/>
        <v>171.03762827822121</v>
      </c>
      <c r="K39" s="24">
        <f t="shared" si="3"/>
        <v>7606.0054525460582</v>
      </c>
      <c r="L39" s="25">
        <f t="shared" si="2"/>
        <v>66704.667818828922</v>
      </c>
    </row>
    <row r="40" spans="1:12">
      <c r="A40" s="3" t="s">
        <v>73</v>
      </c>
      <c r="B40" s="3">
        <v>9.5299999999999994</v>
      </c>
      <c r="C40" s="3">
        <v>8.7200000000000006</v>
      </c>
      <c r="D40" s="3">
        <v>9.5399999999999991</v>
      </c>
      <c r="E40" s="3">
        <v>8.18</v>
      </c>
      <c r="F40" s="3" t="s">
        <v>74</v>
      </c>
      <c r="G40" s="4">
        <v>8.5999999999999993E-2</v>
      </c>
      <c r="H40" s="29">
        <v>39</v>
      </c>
      <c r="I40" s="22">
        <v>-5139.821870165264</v>
      </c>
      <c r="J40" s="24">
        <f t="shared" si="0"/>
        <v>539.33073139194801</v>
      </c>
      <c r="K40" s="24">
        <f t="shared" si="3"/>
        <v>8145.3361839380059</v>
      </c>
      <c r="L40" s="25">
        <f t="shared" si="2"/>
        <v>77625.053832929189</v>
      </c>
    </row>
    <row r="41" spans="1:12">
      <c r="A41" s="3" t="s">
        <v>71</v>
      </c>
      <c r="B41" s="3">
        <v>10.34</v>
      </c>
      <c r="C41" s="3">
        <v>9.5299999999999994</v>
      </c>
      <c r="D41" s="3">
        <v>10.49</v>
      </c>
      <c r="E41" s="3">
        <v>9.44</v>
      </c>
      <c r="F41" s="3" t="s">
        <v>72</v>
      </c>
      <c r="G41" s="4">
        <v>8.5999999999999993E-2</v>
      </c>
      <c r="H41" s="29">
        <v>40</v>
      </c>
      <c r="I41" s="3">
        <v>-1500</v>
      </c>
      <c r="J41" s="24">
        <f t="shared" si="0"/>
        <v>145.06769825918764</v>
      </c>
      <c r="K41" s="24">
        <f t="shared" si="3"/>
        <v>8290.4038821971935</v>
      </c>
      <c r="L41" s="25">
        <f t="shared" si="2"/>
        <v>85722.776141918977</v>
      </c>
    </row>
    <row r="42" spans="1:12">
      <c r="A42" s="3" t="s">
        <v>69</v>
      </c>
      <c r="B42" s="3">
        <v>9.81</v>
      </c>
      <c r="C42" s="3">
        <v>10.3</v>
      </c>
      <c r="D42" s="3">
        <v>10.66</v>
      </c>
      <c r="E42" s="3">
        <v>9.8000000000000007</v>
      </c>
      <c r="F42" s="3" t="s">
        <v>70</v>
      </c>
      <c r="G42" s="4">
        <v>-5.1200000000000002E-2</v>
      </c>
      <c r="H42" s="29">
        <v>41</v>
      </c>
      <c r="I42" s="3">
        <v>-1500</v>
      </c>
      <c r="J42" s="24">
        <f t="shared" si="0"/>
        <v>152.9051987767584</v>
      </c>
      <c r="K42" s="24">
        <f t="shared" si="3"/>
        <v>8443.3090809739515</v>
      </c>
      <c r="L42" s="25">
        <f t="shared" si="2"/>
        <v>82828.862084354463</v>
      </c>
    </row>
    <row r="43" spans="1:12">
      <c r="A43" s="3" t="s">
        <v>67</v>
      </c>
      <c r="B43" s="3">
        <v>9.89</v>
      </c>
      <c r="C43" s="3">
        <v>9.82</v>
      </c>
      <c r="D43" s="3">
        <v>10.72</v>
      </c>
      <c r="E43" s="3">
        <v>9.67</v>
      </c>
      <c r="F43" s="3" t="s">
        <v>68</v>
      </c>
      <c r="G43" s="4">
        <v>8.0999999999999996E-3</v>
      </c>
      <c r="H43" s="29">
        <v>42</v>
      </c>
      <c r="I43" s="3">
        <v>-1500</v>
      </c>
      <c r="J43" s="24">
        <f t="shared" si="0"/>
        <v>151.66835187057634</v>
      </c>
      <c r="K43" s="24">
        <f t="shared" si="3"/>
        <v>8594.9774328445274</v>
      </c>
      <c r="L43" s="25">
        <f t="shared" si="2"/>
        <v>85004.326810832383</v>
      </c>
    </row>
    <row r="44" spans="1:12">
      <c r="A44" s="3" t="s">
        <v>65</v>
      </c>
      <c r="B44" s="3">
        <v>10.87</v>
      </c>
      <c r="C44" s="3">
        <v>9.94</v>
      </c>
      <c r="D44" s="3">
        <v>11.25</v>
      </c>
      <c r="E44" s="3">
        <v>9.6999999999999993</v>
      </c>
      <c r="F44" s="3" t="s">
        <v>66</v>
      </c>
      <c r="G44" s="4">
        <v>9.8400000000000001E-2</v>
      </c>
      <c r="H44" s="29">
        <v>43</v>
      </c>
      <c r="I44" s="3">
        <v>-1500</v>
      </c>
      <c r="J44" s="24">
        <f t="shared" si="0"/>
        <v>137.99448022079119</v>
      </c>
      <c r="K44" s="24">
        <f t="shared" si="3"/>
        <v>8732.9719130653193</v>
      </c>
      <c r="L44" s="25">
        <f t="shared" si="2"/>
        <v>94927.404695020014</v>
      </c>
    </row>
    <row r="45" spans="1:12">
      <c r="A45" s="3" t="s">
        <v>63</v>
      </c>
      <c r="B45" s="3">
        <v>12.62</v>
      </c>
      <c r="C45" s="3">
        <v>10.79</v>
      </c>
      <c r="D45" s="3">
        <v>12.71</v>
      </c>
      <c r="E45" s="3">
        <v>10.7</v>
      </c>
      <c r="F45" s="3" t="s">
        <v>64</v>
      </c>
      <c r="G45" s="4">
        <v>0.16120000000000001</v>
      </c>
      <c r="H45" s="29">
        <v>44</v>
      </c>
      <c r="I45" s="3">
        <v>-1500</v>
      </c>
      <c r="J45" s="24">
        <f t="shared" si="0"/>
        <v>118.85895404120444</v>
      </c>
      <c r="K45" s="24">
        <f t="shared" si="3"/>
        <v>8851.8308671065242</v>
      </c>
      <c r="L45" s="25">
        <f t="shared" si="2"/>
        <v>111710.10554288432</v>
      </c>
    </row>
    <row r="46" spans="1:12">
      <c r="A46" s="3" t="s">
        <v>61</v>
      </c>
      <c r="B46" s="3">
        <v>10.59</v>
      </c>
      <c r="C46" s="3">
        <v>12.86</v>
      </c>
      <c r="D46" s="3">
        <v>13.02</v>
      </c>
      <c r="E46" s="3">
        <v>10.49</v>
      </c>
      <c r="F46" s="3" t="s">
        <v>62</v>
      </c>
      <c r="G46" s="4">
        <v>-0.1605</v>
      </c>
      <c r="H46" s="29">
        <v>45</v>
      </c>
      <c r="I46" s="3">
        <v>-1500</v>
      </c>
      <c r="J46" s="24">
        <f t="shared" si="0"/>
        <v>141.64305949008499</v>
      </c>
      <c r="K46" s="24">
        <f t="shared" si="3"/>
        <v>8993.4739265966091</v>
      </c>
      <c r="L46" s="25">
        <f t="shared" si="2"/>
        <v>95240.888882658095</v>
      </c>
    </row>
    <row r="47" spans="1:12">
      <c r="A47" s="3" t="s">
        <v>59</v>
      </c>
      <c r="B47" s="3">
        <v>11.5</v>
      </c>
      <c r="C47" s="3">
        <v>10.42</v>
      </c>
      <c r="D47" s="3">
        <v>12.41</v>
      </c>
      <c r="E47" s="3">
        <v>9.49</v>
      </c>
      <c r="F47" s="3" t="s">
        <v>60</v>
      </c>
      <c r="G47" s="4">
        <v>8.5500000000000007E-2</v>
      </c>
      <c r="H47" s="29">
        <v>46</v>
      </c>
      <c r="I47" s="3">
        <v>-1500</v>
      </c>
      <c r="J47" s="24">
        <f t="shared" si="0"/>
        <v>130.43478260869566</v>
      </c>
      <c r="K47" s="24">
        <f t="shared" si="3"/>
        <v>9123.9087092053051</v>
      </c>
      <c r="L47" s="25">
        <f t="shared" si="2"/>
        <v>104924.95015586101</v>
      </c>
    </row>
    <row r="48" spans="1:12">
      <c r="A48" s="3" t="s">
        <v>57</v>
      </c>
      <c r="B48" s="3">
        <v>12.08</v>
      </c>
      <c r="C48" s="3">
        <v>11.38</v>
      </c>
      <c r="D48" s="3">
        <v>12.77</v>
      </c>
      <c r="E48" s="3">
        <v>10.72</v>
      </c>
      <c r="F48" s="3" t="s">
        <v>58</v>
      </c>
      <c r="G48" s="4">
        <v>5.0799999999999998E-2</v>
      </c>
      <c r="H48" s="29">
        <v>47</v>
      </c>
      <c r="I48" s="3">
        <v>-1500</v>
      </c>
      <c r="J48" s="24">
        <f t="shared" si="0"/>
        <v>124.17218543046357</v>
      </c>
      <c r="K48" s="24">
        <f t="shared" si="3"/>
        <v>9248.0808946357683</v>
      </c>
      <c r="L48" s="25">
        <f t="shared" si="2"/>
        <v>111716.81720720009</v>
      </c>
    </row>
    <row r="49" spans="1:12">
      <c r="A49" s="3" t="s">
        <v>55</v>
      </c>
      <c r="B49" s="3">
        <v>10.84</v>
      </c>
      <c r="C49" s="3">
        <v>11.9</v>
      </c>
      <c r="D49" s="3">
        <v>12.03</v>
      </c>
      <c r="E49" s="3">
        <v>10.02</v>
      </c>
      <c r="F49" s="3" t="s">
        <v>56</v>
      </c>
      <c r="G49" s="4">
        <v>-0.1033</v>
      </c>
      <c r="H49" s="29">
        <v>48</v>
      </c>
      <c r="I49" s="3">
        <v>-1500</v>
      </c>
      <c r="J49" s="24">
        <f t="shared" si="0"/>
        <v>138.37638376383765</v>
      </c>
      <c r="K49" s="24">
        <f t="shared" si="3"/>
        <v>9386.4572783996064</v>
      </c>
      <c r="L49" s="25">
        <f t="shared" si="2"/>
        <v>101749.19689785173</v>
      </c>
    </row>
    <row r="50" spans="1:12">
      <c r="A50" s="3" t="s">
        <v>53</v>
      </c>
      <c r="B50" s="3">
        <v>10.31</v>
      </c>
      <c r="C50" s="3">
        <v>10.73</v>
      </c>
      <c r="D50" s="3">
        <v>11.44</v>
      </c>
      <c r="E50" s="3">
        <v>10.17</v>
      </c>
      <c r="F50" s="3" t="s">
        <v>54</v>
      </c>
      <c r="G50" s="4">
        <v>-4.87E-2</v>
      </c>
      <c r="H50" s="29">
        <v>49</v>
      </c>
      <c r="I50" s="3">
        <v>-1500</v>
      </c>
      <c r="J50" s="24">
        <f t="shared" si="0"/>
        <v>145.48981571290008</v>
      </c>
      <c r="K50" s="24">
        <f t="shared" si="3"/>
        <v>9531.9470941125073</v>
      </c>
      <c r="L50" s="25">
        <f t="shared" si="2"/>
        <v>98274.374540299948</v>
      </c>
    </row>
    <row r="51" spans="1:12">
      <c r="A51" s="3" t="s">
        <v>51</v>
      </c>
      <c r="B51" s="3">
        <v>11.72</v>
      </c>
      <c r="C51" s="3">
        <v>10.41</v>
      </c>
      <c r="D51" s="3">
        <v>12.07</v>
      </c>
      <c r="E51" s="3">
        <v>10.23</v>
      </c>
      <c r="F51" s="3" t="s">
        <v>52</v>
      </c>
      <c r="G51" s="4">
        <v>0.13739999999999999</v>
      </c>
      <c r="H51" s="29">
        <v>50</v>
      </c>
      <c r="I51" s="3">
        <v>-1500</v>
      </c>
      <c r="J51" s="24">
        <f t="shared" si="0"/>
        <v>127.98634812286689</v>
      </c>
      <c r="K51" s="24">
        <f t="shared" si="3"/>
        <v>9659.933442235375</v>
      </c>
      <c r="L51" s="25">
        <f t="shared" si="2"/>
        <v>113214.4199429986</v>
      </c>
    </row>
    <row r="52" spans="1:12">
      <c r="A52" s="3" t="s">
        <v>49</v>
      </c>
      <c r="B52" s="3">
        <v>11.35</v>
      </c>
      <c r="C52" s="3">
        <v>11.7</v>
      </c>
      <c r="D52" s="3">
        <v>11.8</v>
      </c>
      <c r="E52" s="3">
        <v>10.52</v>
      </c>
      <c r="F52" s="3" t="s">
        <v>50</v>
      </c>
      <c r="G52" s="4">
        <v>-3.2199999999999999E-2</v>
      </c>
      <c r="H52" s="29">
        <v>51</v>
      </c>
      <c r="I52" s="22">
        <v>-6417.5501498603999</v>
      </c>
      <c r="J52" s="24">
        <f t="shared" si="0"/>
        <v>565.42292069254631</v>
      </c>
      <c r="K52" s="24">
        <f t="shared" si="3"/>
        <v>10225.356362927922</v>
      </c>
      <c r="L52" s="25">
        <f t="shared" si="2"/>
        <v>116057.79471923191</v>
      </c>
    </row>
    <row r="53" spans="1:12">
      <c r="A53" s="3" t="s">
        <v>47</v>
      </c>
      <c r="B53" s="3">
        <v>12.39</v>
      </c>
      <c r="C53" s="3">
        <v>11.51</v>
      </c>
      <c r="D53" s="3">
        <v>12.7</v>
      </c>
      <c r="E53" s="3">
        <v>11.47</v>
      </c>
      <c r="F53" s="3" t="s">
        <v>48</v>
      </c>
      <c r="G53" s="4">
        <v>9.1700000000000004E-2</v>
      </c>
      <c r="H53" s="29">
        <v>52</v>
      </c>
      <c r="I53" s="3">
        <v>-1500</v>
      </c>
      <c r="J53" s="24">
        <f t="shared" si="0"/>
        <v>121.06537530266343</v>
      </c>
      <c r="K53" s="24">
        <f t="shared" si="3"/>
        <v>10346.421738230585</v>
      </c>
      <c r="L53" s="25">
        <f t="shared" si="2"/>
        <v>128192.16533667696</v>
      </c>
    </row>
    <row r="54" spans="1:12">
      <c r="A54" s="3" t="s">
        <v>45</v>
      </c>
      <c r="B54" s="3">
        <v>11.04</v>
      </c>
      <c r="C54" s="3">
        <v>12.46</v>
      </c>
      <c r="D54" s="3">
        <v>12.67</v>
      </c>
      <c r="E54" s="3">
        <v>11.03</v>
      </c>
      <c r="F54" s="3" t="s">
        <v>46</v>
      </c>
      <c r="G54" s="4">
        <v>-0.1087</v>
      </c>
      <c r="H54" s="29">
        <v>53</v>
      </c>
      <c r="I54" s="3">
        <v>-1500</v>
      </c>
      <c r="J54" s="24">
        <f t="shared" si="0"/>
        <v>135.86956521739131</v>
      </c>
      <c r="K54" s="24">
        <f t="shared" si="3"/>
        <v>10482.291303447977</v>
      </c>
      <c r="L54" s="25">
        <f t="shared" si="2"/>
        <v>115724.49599006565</v>
      </c>
    </row>
    <row r="55" spans="1:12">
      <c r="A55" s="3" t="s">
        <v>43</v>
      </c>
      <c r="B55" s="3">
        <v>11.01</v>
      </c>
      <c r="C55" s="3">
        <v>11.08</v>
      </c>
      <c r="D55" s="3">
        <v>11.35</v>
      </c>
      <c r="E55" s="3">
        <v>10.42</v>
      </c>
      <c r="F55" s="3" t="s">
        <v>44</v>
      </c>
      <c r="G55" s="4">
        <v>-2.8E-3</v>
      </c>
      <c r="H55" s="29">
        <v>54</v>
      </c>
      <c r="I55" s="3">
        <v>-1500</v>
      </c>
      <c r="J55" s="24">
        <f t="shared" si="0"/>
        <v>136.23978201634878</v>
      </c>
      <c r="K55" s="24">
        <f t="shared" si="3"/>
        <v>10618.531085464327</v>
      </c>
      <c r="L55" s="25">
        <f t="shared" si="2"/>
        <v>116910.02725096223</v>
      </c>
    </row>
    <row r="56" spans="1:12">
      <c r="A56" s="3" t="s">
        <v>41</v>
      </c>
      <c r="B56" s="3">
        <v>10.65</v>
      </c>
      <c r="C56" s="3">
        <v>11.09</v>
      </c>
      <c r="D56" s="3">
        <v>11.37</v>
      </c>
      <c r="E56" s="3">
        <v>9.9700000000000006</v>
      </c>
      <c r="F56" s="3" t="s">
        <v>42</v>
      </c>
      <c r="G56" s="4">
        <v>-3.27E-2</v>
      </c>
      <c r="H56" s="29">
        <v>55</v>
      </c>
      <c r="I56" s="3">
        <v>-1500</v>
      </c>
      <c r="J56" s="24">
        <f t="shared" si="0"/>
        <v>140.8450704225352</v>
      </c>
      <c r="K56" s="24">
        <f t="shared" si="3"/>
        <v>10759.376155886863</v>
      </c>
      <c r="L56" s="25">
        <f t="shared" si="2"/>
        <v>114587.35606019509</v>
      </c>
    </row>
    <row r="57" spans="1:12">
      <c r="A57" s="3" t="s">
        <v>39</v>
      </c>
      <c r="B57" s="3">
        <v>9.52</v>
      </c>
      <c r="C57" s="3">
        <v>10.59</v>
      </c>
      <c r="D57" s="3">
        <v>10.66</v>
      </c>
      <c r="E57" s="3">
        <v>8.8699999999999992</v>
      </c>
      <c r="F57" s="3" t="s">
        <v>40</v>
      </c>
      <c r="G57" s="4">
        <v>-0.1057</v>
      </c>
      <c r="H57" s="29">
        <v>56</v>
      </c>
      <c r="I57" s="3">
        <v>-1500</v>
      </c>
      <c r="J57" s="24">
        <f t="shared" si="0"/>
        <v>157.56302521008405</v>
      </c>
      <c r="K57" s="24">
        <f t="shared" si="3"/>
        <v>10916.939181096946</v>
      </c>
      <c r="L57" s="25">
        <f t="shared" si="2"/>
        <v>103929.26100404293</v>
      </c>
    </row>
    <row r="58" spans="1:12">
      <c r="A58" s="3" t="s">
        <v>37</v>
      </c>
      <c r="B58" s="3">
        <v>9.52</v>
      </c>
      <c r="C58" s="3">
        <v>9.3000000000000007</v>
      </c>
      <c r="D58" s="3">
        <v>10.59</v>
      </c>
      <c r="E58" s="3">
        <v>9.0500000000000007</v>
      </c>
      <c r="F58" s="3" t="s">
        <v>38</v>
      </c>
      <c r="G58" s="4">
        <v>-8.9999999999999998E-4</v>
      </c>
      <c r="H58" s="29">
        <v>57</v>
      </c>
      <c r="I58" s="22">
        <v>-4018.1740074961594</v>
      </c>
      <c r="J58" s="24">
        <f t="shared" si="0"/>
        <v>422.07710162774788</v>
      </c>
      <c r="K58" s="24">
        <f t="shared" si="3"/>
        <v>11339.016282724695</v>
      </c>
      <c r="L58" s="25">
        <f t="shared" si="2"/>
        <v>107947.43501153908</v>
      </c>
    </row>
    <row r="59" spans="1:12">
      <c r="A59" s="3" t="s">
        <v>35</v>
      </c>
      <c r="B59" s="3">
        <v>9.51</v>
      </c>
      <c r="C59" s="3">
        <v>9.52</v>
      </c>
      <c r="D59" s="3">
        <v>10.88</v>
      </c>
      <c r="E59" s="3">
        <v>9.34</v>
      </c>
      <c r="F59" s="3" t="s">
        <v>36</v>
      </c>
      <c r="G59" s="4">
        <v>-8.9999999999999998E-4</v>
      </c>
      <c r="H59" s="29">
        <v>58</v>
      </c>
      <c r="I59" s="3">
        <v>-1500</v>
      </c>
      <c r="J59" s="24">
        <f t="shared" si="0"/>
        <v>157.72870662460568</v>
      </c>
      <c r="K59" s="24">
        <f t="shared" si="3"/>
        <v>11496.744989349301</v>
      </c>
      <c r="L59" s="25">
        <f t="shared" si="2"/>
        <v>109334.04484871186</v>
      </c>
    </row>
    <row r="60" spans="1:12">
      <c r="A60" s="3" t="s">
        <v>33</v>
      </c>
      <c r="B60" s="3">
        <v>9.99</v>
      </c>
      <c r="C60" s="3">
        <v>9.59</v>
      </c>
      <c r="D60" s="3">
        <v>10.68</v>
      </c>
      <c r="E60" s="3">
        <v>9.58</v>
      </c>
      <c r="F60" s="3" t="s">
        <v>34</v>
      </c>
      <c r="G60" s="4">
        <v>5.0500000000000003E-2</v>
      </c>
      <c r="H60" s="29">
        <v>59</v>
      </c>
      <c r="I60" s="3">
        <v>-1500</v>
      </c>
      <c r="J60" s="24">
        <f t="shared" si="0"/>
        <v>150.15015015015015</v>
      </c>
      <c r="K60" s="24">
        <f t="shared" si="3"/>
        <v>11646.895139499451</v>
      </c>
      <c r="L60" s="25">
        <f t="shared" si="2"/>
        <v>116352.48244359953</v>
      </c>
    </row>
    <row r="61" spans="1:12">
      <c r="A61" s="3" t="s">
        <v>31</v>
      </c>
      <c r="B61" s="3">
        <v>9.5399999999999991</v>
      </c>
      <c r="C61" s="3">
        <v>10.01</v>
      </c>
      <c r="D61" s="3">
        <v>10.58</v>
      </c>
      <c r="E61" s="3">
        <v>9.44</v>
      </c>
      <c r="F61" s="3" t="s">
        <v>32</v>
      </c>
      <c r="G61" s="4">
        <v>-4.5199999999999997E-2</v>
      </c>
      <c r="H61" s="29">
        <v>60</v>
      </c>
      <c r="I61" s="3">
        <v>-1500</v>
      </c>
      <c r="J61" s="24">
        <f t="shared" si="0"/>
        <v>157.23270440251574</v>
      </c>
      <c r="K61" s="24">
        <f t="shared" si="3"/>
        <v>11804.127843901966</v>
      </c>
      <c r="L61" s="25">
        <f t="shared" si="2"/>
        <v>112611.37963082474</v>
      </c>
    </row>
    <row r="62" spans="1:12">
      <c r="A62" s="3" t="s">
        <v>29</v>
      </c>
      <c r="B62" s="3">
        <v>9.0399999999999991</v>
      </c>
      <c r="C62" s="3">
        <v>9.39</v>
      </c>
      <c r="D62" s="3">
        <v>9.4499999999999993</v>
      </c>
      <c r="E62" s="3">
        <v>8.27</v>
      </c>
      <c r="F62" s="3" t="s">
        <v>30</v>
      </c>
      <c r="G62" s="4">
        <v>-5.1900000000000002E-2</v>
      </c>
      <c r="H62" s="29">
        <v>61</v>
      </c>
      <c r="I62" s="3">
        <v>-1500</v>
      </c>
      <c r="J62" s="24">
        <f t="shared" si="0"/>
        <v>165.92920353982302</v>
      </c>
      <c r="K62" s="24">
        <f t="shared" si="3"/>
        <v>11970.057047441789</v>
      </c>
      <c r="L62" s="25">
        <f t="shared" si="2"/>
        <v>108209.31570887376</v>
      </c>
    </row>
    <row r="63" spans="1:12">
      <c r="A63" s="3" t="s">
        <v>27</v>
      </c>
      <c r="B63" s="3">
        <v>9.4600000000000009</v>
      </c>
      <c r="C63" s="3">
        <v>8.9600000000000009</v>
      </c>
      <c r="D63" s="3">
        <v>9.5</v>
      </c>
      <c r="E63" s="3">
        <v>8.43</v>
      </c>
      <c r="F63" s="3" t="s">
        <v>28</v>
      </c>
      <c r="G63" s="4">
        <v>4.6399999999999997E-2</v>
      </c>
      <c r="H63" s="29">
        <v>62</v>
      </c>
      <c r="I63" s="3">
        <v>-1500</v>
      </c>
      <c r="J63" s="24">
        <f t="shared" si="0"/>
        <v>158.56236786469344</v>
      </c>
      <c r="K63" s="24">
        <f t="shared" si="3"/>
        <v>12128.619415306483</v>
      </c>
      <c r="L63" s="25">
        <f t="shared" si="2"/>
        <v>114736.73966879933</v>
      </c>
    </row>
    <row r="64" spans="1:12">
      <c r="A64" s="3" t="s">
        <v>25</v>
      </c>
      <c r="B64" s="3">
        <v>11.63</v>
      </c>
      <c r="C64" s="3">
        <v>9.56</v>
      </c>
      <c r="D64" s="3">
        <v>12.51</v>
      </c>
      <c r="E64" s="3">
        <v>9.5</v>
      </c>
      <c r="F64" s="3" t="s">
        <v>26</v>
      </c>
      <c r="G64" s="4">
        <v>0.22950000000000001</v>
      </c>
      <c r="H64" s="29">
        <v>63</v>
      </c>
      <c r="I64" s="22">
        <v>-6024.5239220604981</v>
      </c>
      <c r="J64" s="24">
        <f t="shared" si="0"/>
        <v>518.01581445060174</v>
      </c>
      <c r="K64" s="24">
        <f t="shared" si="3"/>
        <v>12646.635229757085</v>
      </c>
      <c r="L64" s="25">
        <f t="shared" si="2"/>
        <v>147080.36772207491</v>
      </c>
    </row>
    <row r="65" spans="1:12">
      <c r="A65" s="3" t="s">
        <v>23</v>
      </c>
      <c r="B65" s="3">
        <v>12.26</v>
      </c>
      <c r="C65" s="3">
        <v>11.47</v>
      </c>
      <c r="D65" s="3">
        <v>12.82</v>
      </c>
      <c r="E65" s="3">
        <v>10.93</v>
      </c>
      <c r="F65" s="3" t="s">
        <v>24</v>
      </c>
      <c r="G65" s="4">
        <v>5.3699999999999998E-2</v>
      </c>
      <c r="H65" s="29">
        <v>64</v>
      </c>
      <c r="I65" s="22">
        <v>-1604.8159183399916</v>
      </c>
      <c r="J65" s="24">
        <f t="shared" si="0"/>
        <v>130.8985251500809</v>
      </c>
      <c r="K65" s="24">
        <f t="shared" si="3"/>
        <v>12777.533754907166</v>
      </c>
      <c r="L65" s="25">
        <f t="shared" si="2"/>
        <v>156652.56383516185</v>
      </c>
    </row>
    <row r="66" spans="1:12">
      <c r="A66" s="3" t="s">
        <v>21</v>
      </c>
      <c r="B66" s="3">
        <v>10.84</v>
      </c>
      <c r="C66" s="3">
        <v>12.25</v>
      </c>
      <c r="D66" s="3">
        <v>12.4</v>
      </c>
      <c r="E66" s="3">
        <v>10.73</v>
      </c>
      <c r="F66" s="3" t="s">
        <v>22</v>
      </c>
      <c r="G66" s="4">
        <v>-0.1158</v>
      </c>
      <c r="H66" s="29">
        <v>65</v>
      </c>
      <c r="I66" s="22">
        <v>-1606.1056861817799</v>
      </c>
      <c r="J66" s="24">
        <f t="shared" si="0"/>
        <v>148.16473119758118</v>
      </c>
      <c r="K66" s="24">
        <f t="shared" si="3"/>
        <v>12925.698486104748</v>
      </c>
      <c r="L66" s="25">
        <f t="shared" si="2"/>
        <v>140114.57158937547</v>
      </c>
    </row>
    <row r="67" spans="1:12">
      <c r="A67" s="3" t="s">
        <v>19</v>
      </c>
      <c r="B67" s="3">
        <v>11.31</v>
      </c>
      <c r="C67" s="3">
        <v>10.85</v>
      </c>
      <c r="D67" s="3">
        <v>11.51</v>
      </c>
      <c r="E67" s="3">
        <v>10.39</v>
      </c>
      <c r="F67" s="3" t="s">
        <v>20</v>
      </c>
      <c r="G67" s="4">
        <v>4.36E-2</v>
      </c>
      <c r="H67" s="29">
        <v>66</v>
      </c>
      <c r="I67" s="22">
        <v>-1607.3291772095124</v>
      </c>
      <c r="J67" s="24">
        <f t="shared" ref="J67:J73" si="4">ABS(I67/B67)</f>
        <v>142.11575395309569</v>
      </c>
      <c r="K67" s="24">
        <f t="shared" ref="K67:K98" si="5">K66+J67</f>
        <v>13067.814240057844</v>
      </c>
      <c r="L67" s="25">
        <f t="shared" ref="L67:L73" si="6">K67*B67</f>
        <v>147796.97905505422</v>
      </c>
    </row>
    <row r="68" spans="1:12">
      <c r="A68" s="3" t="s">
        <v>17</v>
      </c>
      <c r="B68" s="3">
        <v>12.62</v>
      </c>
      <c r="C68" s="3">
        <v>11.36</v>
      </c>
      <c r="D68" s="3">
        <v>12.9</v>
      </c>
      <c r="E68" s="3">
        <v>11.2</v>
      </c>
      <c r="F68" s="3" t="s">
        <v>18</v>
      </c>
      <c r="G68" s="4">
        <v>0.1157</v>
      </c>
      <c r="H68" s="29">
        <v>67</v>
      </c>
      <c r="I68" s="22">
        <v>-1608.7129410471509</v>
      </c>
      <c r="J68" s="24">
        <f t="shared" si="4"/>
        <v>127.47329168360943</v>
      </c>
      <c r="K68" s="24">
        <f t="shared" si="5"/>
        <v>13195.287531741453</v>
      </c>
      <c r="L68" s="25">
        <f t="shared" si="6"/>
        <v>166524.52865057712</v>
      </c>
    </row>
    <row r="69" spans="1:12">
      <c r="A69" s="3" t="s">
        <v>15</v>
      </c>
      <c r="B69" s="3">
        <v>13.54</v>
      </c>
      <c r="C69" s="3">
        <v>12.61</v>
      </c>
      <c r="D69" s="3">
        <v>13.94</v>
      </c>
      <c r="E69" s="3">
        <v>12.44</v>
      </c>
      <c r="F69" s="3" t="s">
        <v>16</v>
      </c>
      <c r="G69" s="4">
        <v>7.3400000000000007E-2</v>
      </c>
      <c r="H69" s="29">
        <v>68</v>
      </c>
      <c r="I69" s="22">
        <v>-1610.0392009941004</v>
      </c>
      <c r="J69" s="24">
        <f t="shared" si="4"/>
        <v>118.90983759188335</v>
      </c>
      <c r="K69" s="24">
        <f t="shared" si="5"/>
        <v>13314.197369333337</v>
      </c>
      <c r="L69" s="25">
        <f t="shared" si="6"/>
        <v>180274.23238077338</v>
      </c>
    </row>
    <row r="70" spans="1:12">
      <c r="A70" s="3" t="s">
        <v>13</v>
      </c>
      <c r="B70" s="3">
        <v>13.42</v>
      </c>
      <c r="C70" s="3">
        <v>13.51</v>
      </c>
      <c r="D70" s="3">
        <v>14.01</v>
      </c>
      <c r="E70" s="3">
        <v>13.09</v>
      </c>
      <c r="F70" s="3" t="s">
        <v>14</v>
      </c>
      <c r="G70" s="4">
        <v>-8.8000000000000005E-3</v>
      </c>
      <c r="H70" s="29">
        <v>69</v>
      </c>
      <c r="I70" s="22">
        <v>-1611.2277905345125</v>
      </c>
      <c r="J70" s="24">
        <f t="shared" si="4"/>
        <v>120.06168334832432</v>
      </c>
      <c r="K70" s="24">
        <f t="shared" si="5"/>
        <v>13434.25905268166</v>
      </c>
      <c r="L70" s="25">
        <f t="shared" si="6"/>
        <v>180287.75648698787</v>
      </c>
    </row>
    <row r="71" spans="1:12">
      <c r="A71" s="3" t="s">
        <v>11</v>
      </c>
      <c r="B71" s="3">
        <v>15.97</v>
      </c>
      <c r="C71" s="3">
        <v>13.42</v>
      </c>
      <c r="D71" s="3">
        <v>16.149999999999999</v>
      </c>
      <c r="E71" s="3">
        <v>13.42</v>
      </c>
      <c r="F71" s="3" t="s">
        <v>12</v>
      </c>
      <c r="G71" s="4">
        <v>0.18970000000000001</v>
      </c>
      <c r="H71" s="29">
        <v>70</v>
      </c>
      <c r="I71" s="22">
        <v>-1612.335619190347</v>
      </c>
      <c r="J71" s="24">
        <f t="shared" si="4"/>
        <v>100.96027671824339</v>
      </c>
      <c r="K71" s="24">
        <f t="shared" si="5"/>
        <v>13535.219329399904</v>
      </c>
      <c r="L71" s="25">
        <f t="shared" si="6"/>
        <v>216157.45269051648</v>
      </c>
    </row>
    <row r="72" spans="1:12">
      <c r="A72" s="3" t="s">
        <v>9</v>
      </c>
      <c r="B72" s="3">
        <v>14.74</v>
      </c>
      <c r="C72" s="3">
        <v>16.11</v>
      </c>
      <c r="D72" s="3">
        <v>16.12</v>
      </c>
      <c r="E72" s="3">
        <v>14.11</v>
      </c>
      <c r="F72" s="3" t="s">
        <v>10</v>
      </c>
      <c r="G72" s="4">
        <v>-7.7200000000000005E-2</v>
      </c>
      <c r="H72" s="29">
        <v>71</v>
      </c>
      <c r="I72" s="22">
        <v>-1613.4533539146391</v>
      </c>
      <c r="J72" s="24">
        <f t="shared" si="4"/>
        <v>109.46087882731608</v>
      </c>
      <c r="K72" s="24">
        <f t="shared" si="5"/>
        <v>13644.680208227221</v>
      </c>
      <c r="L72" s="25">
        <f t="shared" si="6"/>
        <v>201122.58626926923</v>
      </c>
    </row>
    <row r="73" spans="1:12">
      <c r="A73" s="3" t="s">
        <v>7</v>
      </c>
      <c r="B73" s="3">
        <v>14.3</v>
      </c>
      <c r="C73" s="3">
        <v>14.43</v>
      </c>
      <c r="D73" s="3">
        <v>14.46</v>
      </c>
      <c r="E73" s="3">
        <v>12.91</v>
      </c>
      <c r="F73" s="3" t="s">
        <v>8</v>
      </c>
      <c r="G73" s="4">
        <v>-2.9600000000000001E-2</v>
      </c>
      <c r="H73" s="29">
        <v>72</v>
      </c>
      <c r="I73" s="22">
        <v>-1614.3926150292291</v>
      </c>
      <c r="J73" s="24">
        <f t="shared" si="4"/>
        <v>112.89458846358245</v>
      </c>
      <c r="K73" s="24">
        <f t="shared" si="5"/>
        <v>13757.574796690804</v>
      </c>
      <c r="L73" s="25">
        <f t="shared" si="6"/>
        <v>196733.31959267851</v>
      </c>
    </row>
    <row r="74" spans="1:12">
      <c r="H74" s="29"/>
      <c r="I74" s="27">
        <f>L73</f>
        <v>196733.31959267851</v>
      </c>
      <c r="J74" s="24"/>
      <c r="K74" s="24"/>
      <c r="L74" s="28"/>
    </row>
    <row r="75" spans="1:12">
      <c r="K75" s="8"/>
    </row>
  </sheetData>
  <sortState xmlns:xlrd2="http://schemas.microsoft.com/office/spreadsheetml/2017/richdata2" ref="N19:P27">
    <sortCondition ref="N19:N27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0A98-987D-489E-91AD-3760BB37653C}">
  <dimension ref="A1:A21"/>
  <sheetViews>
    <sheetView workbookViewId="0">
      <selection activeCell="B1" sqref="B1:C4"/>
    </sheetView>
  </sheetViews>
  <sheetFormatPr defaultRowHeight="15"/>
  <sheetData>
    <row r="1" spans="1:1">
      <c r="A1" t="s">
        <v>152</v>
      </c>
    </row>
    <row r="2" spans="1:1">
      <c r="A2">
        <v>0.27760000000000001</v>
      </c>
    </row>
    <row r="3" spans="1:1">
      <c r="A3" s="5" t="s">
        <v>153</v>
      </c>
    </row>
    <row r="4" spans="1:1">
      <c r="A4">
        <v>0.192</v>
      </c>
    </row>
    <row r="5" spans="1:1">
      <c r="A5" s="5" t="s">
        <v>154</v>
      </c>
    </row>
    <row r="6" spans="1:1">
      <c r="A6">
        <v>0.1804</v>
      </c>
    </row>
    <row r="7" spans="1:1">
      <c r="A7" s="5" t="s">
        <v>155</v>
      </c>
    </row>
    <row r="8" spans="1:1">
      <c r="A8">
        <v>0.25453333</v>
      </c>
    </row>
    <row r="9" spans="1:1">
      <c r="A9" s="5" t="s">
        <v>156</v>
      </c>
    </row>
    <row r="10" spans="1:1">
      <c r="A10">
        <v>0.14333333000000001</v>
      </c>
    </row>
    <row r="11" spans="1:1">
      <c r="A11" s="5" t="s">
        <v>157</v>
      </c>
    </row>
    <row r="12" spans="1:1">
      <c r="A12">
        <v>0.16433333</v>
      </c>
    </row>
    <row r="13" spans="1:1">
      <c r="A13" s="5" t="s">
        <v>158</v>
      </c>
    </row>
    <row r="14" spans="1:1">
      <c r="A14">
        <v>0.25626666999999997</v>
      </c>
    </row>
    <row r="15" spans="1:1">
      <c r="A15" s="5" t="s">
        <v>159</v>
      </c>
    </row>
    <row r="16" spans="1:1">
      <c r="A16">
        <v>0.11840000000000001</v>
      </c>
    </row>
    <row r="17" spans="1:1">
      <c r="A17" s="5" t="s">
        <v>160</v>
      </c>
    </row>
    <row r="18" spans="1:1">
      <c r="A18">
        <v>0.13333333</v>
      </c>
    </row>
    <row r="19" spans="1:1">
      <c r="A19" s="5" t="s">
        <v>161</v>
      </c>
    </row>
    <row r="20" spans="1:1">
      <c r="A20">
        <v>0.21704000000000001</v>
      </c>
    </row>
    <row r="21" spans="1:1">
      <c r="A21" s="5" t="s">
        <v>162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ITUB4 Dados Históricos (1)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Serra Carvalho</dc:creator>
  <cp:lastModifiedBy>camilla serra</cp:lastModifiedBy>
  <dcterms:created xsi:type="dcterms:W3CDTF">2023-01-25T19:23:29Z</dcterms:created>
  <dcterms:modified xsi:type="dcterms:W3CDTF">2023-01-26T00:56:13Z</dcterms:modified>
</cp:coreProperties>
</file>