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BDC3 Bradesco" sheetId="1" r:id="rId4"/>
    <sheet state="visible" name="PETR3 Petrobras" sheetId="2" r:id="rId5"/>
    <sheet state="visible" name="BBAS3 Banco do Brasil" sheetId="3" r:id="rId6"/>
  </sheets>
  <definedNames/>
  <calcPr/>
</workbook>
</file>

<file path=xl/sharedStrings.xml><?xml version="1.0" encoding="utf-8"?>
<sst xmlns="http://schemas.openxmlformats.org/spreadsheetml/2006/main" count="165" uniqueCount="122">
  <si>
    <t>Data</t>
  </si>
  <si>
    <t>Último</t>
  </si>
  <si>
    <t>Abertura</t>
  </si>
  <si>
    <t>Máxima</t>
  </si>
  <si>
    <t>Mínima</t>
  </si>
  <si>
    <t>Vol.</t>
  </si>
  <si>
    <t>Var%</t>
  </si>
  <si>
    <t>Aporte</t>
  </si>
  <si>
    <t xml:space="preserve"> Compra</t>
  </si>
  <si>
    <t>Total</t>
  </si>
  <si>
    <t>Patrimônio</t>
  </si>
  <si>
    <t>Mês</t>
  </si>
  <si>
    <t>a.a</t>
  </si>
  <si>
    <t>a.m</t>
  </si>
  <si>
    <t>3,31M</t>
  </si>
  <si>
    <t>TIR</t>
  </si>
  <si>
    <t>3,32M</t>
  </si>
  <si>
    <t>TMA</t>
  </si>
  <si>
    <t>1,83M</t>
  </si>
  <si>
    <t>VPL</t>
  </si>
  <si>
    <t>2,05M</t>
  </si>
  <si>
    <t>BBDC3</t>
  </si>
  <si>
    <t>GERAL</t>
  </si>
  <si>
    <t>1,34M</t>
  </si>
  <si>
    <t xml:space="preserve">PATRIMÔNIO </t>
  </si>
  <si>
    <t>1,55M</t>
  </si>
  <si>
    <t>842,38K</t>
  </si>
  <si>
    <t>1,89M</t>
  </si>
  <si>
    <t>1,77M</t>
  </si>
  <si>
    <t>1,14M</t>
  </si>
  <si>
    <t>2,47M</t>
  </si>
  <si>
    <t>1,70M</t>
  </si>
  <si>
    <t>8,57M</t>
  </si>
  <si>
    <t>1,62M</t>
  </si>
  <si>
    <t>1,49M</t>
  </si>
  <si>
    <t>2,51M</t>
  </si>
  <si>
    <t>3,42M</t>
  </si>
  <si>
    <t>1,84M</t>
  </si>
  <si>
    <t>1,54M</t>
  </si>
  <si>
    <t>2,50M</t>
  </si>
  <si>
    <t>2,68M</t>
  </si>
  <si>
    <t>3,38M</t>
  </si>
  <si>
    <t>12,42M</t>
  </si>
  <si>
    <t>4,83M</t>
  </si>
  <si>
    <t>7,16M</t>
  </si>
  <si>
    <t>11,21M</t>
  </si>
  <si>
    <t>3,06M</t>
  </si>
  <si>
    <t>1,95M</t>
  </si>
  <si>
    <t>2,26M</t>
  </si>
  <si>
    <t>3,89M</t>
  </si>
  <si>
    <t>3,10M</t>
  </si>
  <si>
    <t>6,24M</t>
  </si>
  <si>
    <t>4,64M</t>
  </si>
  <si>
    <t>1,15M</t>
  </si>
  <si>
    <t>1,07M</t>
  </si>
  <si>
    <t>2,04M</t>
  </si>
  <si>
    <t>1,06M</t>
  </si>
  <si>
    <t>1,69M</t>
  </si>
  <si>
    <t>830,31K</t>
  </si>
  <si>
    <t>782,67K</t>
  </si>
  <si>
    <t>2,10M</t>
  </si>
  <si>
    <t>3,94M</t>
  </si>
  <si>
    <t>891,43K</t>
  </si>
  <si>
    <t>2,23M</t>
  </si>
  <si>
    <t>1,76M</t>
  </si>
  <si>
    <t>973,69K</t>
  </si>
  <si>
    <t>1,11M</t>
  </si>
  <si>
    <t>1,65M</t>
  </si>
  <si>
    <t>4,29M</t>
  </si>
  <si>
    <t>3,50M</t>
  </si>
  <si>
    <t>2,45M</t>
  </si>
  <si>
    <t>2,25M</t>
  </si>
  <si>
    <t>1,91M</t>
  </si>
  <si>
    <t>2,75M</t>
  </si>
  <si>
    <t>1,24M</t>
  </si>
  <si>
    <t>1,33M</t>
  </si>
  <si>
    <t>2,44M</t>
  </si>
  <si>
    <t>3,37M</t>
  </si>
  <si>
    <t>963,28K</t>
  </si>
  <si>
    <t>1,16M</t>
  </si>
  <si>
    <t>916,04K</t>
  </si>
  <si>
    <t>3,41M</t>
  </si>
  <si>
    <t>1,53M</t>
  </si>
  <si>
    <t>19,09M</t>
  </si>
  <si>
    <t>3,20M</t>
  </si>
  <si>
    <t>3,04M</t>
  </si>
  <si>
    <t>3,91M</t>
  </si>
  <si>
    <t>3,39M</t>
  </si>
  <si>
    <t>354,76K</t>
  </si>
  <si>
    <t>131,45K</t>
  </si>
  <si>
    <t>125,52K</t>
  </si>
  <si>
    <t>93,67K</t>
  </si>
  <si>
    <t>PETR3</t>
  </si>
  <si>
    <t>120,32K</t>
  </si>
  <si>
    <t>123,44K</t>
  </si>
  <si>
    <t>177,88K</t>
  </si>
  <si>
    <t>149,13K</t>
  </si>
  <si>
    <t>238,86K</t>
  </si>
  <si>
    <t>104,45K</t>
  </si>
  <si>
    <t>39,22K</t>
  </si>
  <si>
    <t>144,97K</t>
  </si>
  <si>
    <t>54,34K</t>
  </si>
  <si>
    <t>528,88K</t>
  </si>
  <si>
    <t>81,08K</t>
  </si>
  <si>
    <t>21,12K</t>
  </si>
  <si>
    <t>225,76K</t>
  </si>
  <si>
    <t>299,13K</t>
  </si>
  <si>
    <t>49,37K</t>
  </si>
  <si>
    <t>122,85K</t>
  </si>
  <si>
    <t>116,63K</t>
  </si>
  <si>
    <t>40,97K</t>
  </si>
  <si>
    <t>96,55K</t>
  </si>
  <si>
    <t>127,15K</t>
  </si>
  <si>
    <t>102,02K</t>
  </si>
  <si>
    <t>496,53K</t>
  </si>
  <si>
    <t>418,38K</t>
  </si>
  <si>
    <t>533,29K</t>
  </si>
  <si>
    <t>565,24K</t>
  </si>
  <si>
    <t>BBAS3</t>
  </si>
  <si>
    <t>727,36K</t>
  </si>
  <si>
    <t>196,73K</t>
  </si>
  <si>
    <t>189,48K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</si>
</sst>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.mm.yyyy"/>
    <numFmt numFmtId="165" formatCode="[$R$ -416]#,##0.00"/>
    <numFmt numFmtId="166" formatCode="&quot;R$&quot;\ #,##0.00"/>
    <numFmt numFmtId="167" formatCode="0.0000%"/>
    <numFmt numFmtId="168" formatCode="&quot;R$&quot;\ #,##0.00;[Red]\-&quot;R$&quot;\ #,##0.00"/>
    <numFmt numFmtId="169" formatCode="d.m.yyyy"/>
  </numFmts>
  <fonts count="7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1.0"/>
      <color theme="1"/>
      <name val="Calibri"/>
    </font>
    <font>
      <sz val="9.0"/>
      <color rgb="FF000000"/>
      <name val="&quot;Google Sans Mono&quot;"/>
    </font>
    <font>
      <sz val="9.0"/>
      <color rgb="FF1155CC"/>
      <name val="&quot;Google Sans Mono&quot;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center" readingOrder="0" vertical="bottom"/>
    </xf>
    <xf borderId="1" fillId="2" fontId="2" numFmtId="0" xfId="0" applyAlignment="1" applyBorder="1" applyFont="1">
      <alignment readingOrder="0"/>
    </xf>
    <xf borderId="1" fillId="3" fontId="2" numFmtId="164" xfId="0" applyAlignment="1" applyBorder="1" applyFill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10" xfId="0" applyAlignment="1" applyBorder="1" applyFont="1" applyNumberFormat="1">
      <alignment readingOrder="0"/>
    </xf>
    <xf borderId="1" fillId="0" fontId="3" numFmtId="165" xfId="0" applyAlignment="1" applyBorder="1" applyFont="1" applyNumberFormat="1">
      <alignment horizontal="right" vertical="bottom"/>
    </xf>
    <xf borderId="1" fillId="0" fontId="3" numFmtId="0" xfId="0" applyAlignment="1" applyBorder="1" applyFont="1">
      <alignment horizontal="right" vertical="bottom"/>
    </xf>
    <xf borderId="1" fillId="0" fontId="3" numFmtId="166" xfId="0" applyAlignment="1" applyBorder="1" applyFont="1" applyNumberFormat="1">
      <alignment horizontal="right" vertical="bottom"/>
    </xf>
    <xf borderId="1" fillId="3" fontId="2" numFmtId="0" xfId="0" applyAlignment="1" applyBorder="1" applyFont="1">
      <alignment readingOrder="0"/>
    </xf>
    <xf borderId="1" fillId="0" fontId="3" numFmtId="10" xfId="0" applyBorder="1" applyFont="1" applyNumberFormat="1"/>
    <xf borderId="1" fillId="4" fontId="4" numFmtId="10" xfId="0" applyBorder="1" applyFill="1" applyFont="1" applyNumberFormat="1"/>
    <xf borderId="1" fillId="0" fontId="3" numFmtId="9" xfId="0" applyAlignment="1" applyBorder="1" applyFont="1" applyNumberFormat="1">
      <alignment readingOrder="0"/>
    </xf>
    <xf borderId="1" fillId="0" fontId="3" numFmtId="167" xfId="0" applyBorder="1" applyFont="1" applyNumberFormat="1"/>
    <xf borderId="1" fillId="0" fontId="3" numFmtId="168" xfId="0" applyBorder="1" applyFont="1" applyNumberFormat="1"/>
    <xf borderId="1" fillId="4" fontId="5" numFmtId="0" xfId="0" applyAlignment="1" applyBorder="1" applyFont="1">
      <alignment readingOrder="0"/>
    </xf>
    <xf borderId="1" fillId="0" fontId="2" numFmtId="166" xfId="0" applyBorder="1" applyFont="1" applyNumberFormat="1"/>
    <xf borderId="1" fillId="0" fontId="3" numFmtId="165" xfId="0" applyAlignment="1" applyBorder="1" applyFont="1" applyNumberFormat="1">
      <alignment horizontal="right" readingOrder="0" vertical="bottom"/>
    </xf>
    <xf borderId="1" fillId="3" fontId="2" numFmtId="169" xfId="0" applyAlignment="1" applyBorder="1" applyFont="1" applyNumberFormat="1">
      <alignment readingOrder="0"/>
    </xf>
    <xf borderId="1" fillId="0" fontId="2" numFmtId="0" xfId="0" applyBorder="1" applyFont="1"/>
    <xf borderId="1" fillId="0" fontId="2" numFmtId="165" xfId="0" applyAlignment="1" applyBorder="1" applyFont="1" applyNumberFormat="1">
      <alignment readingOrder="0"/>
    </xf>
    <xf borderId="0" fillId="0" fontId="3" numFmtId="166" xfId="0" applyAlignment="1" applyFont="1" applyNumberFormat="1">
      <alignment horizontal="right" vertical="bottom"/>
    </xf>
    <xf borderId="1" fillId="3" fontId="6" numFmtId="164" xfId="0" applyAlignment="1" applyBorder="1" applyFont="1" applyNumberFormat="1">
      <alignment horizontal="right" vertical="bottom"/>
    </xf>
    <xf borderId="1" fillId="4" fontId="6" numFmtId="0" xfId="0" applyAlignment="1" applyBorder="1" applyFont="1">
      <alignment horizontal="right" vertical="bottom"/>
    </xf>
    <xf borderId="1" fillId="4" fontId="6" numFmtId="0" xfId="0" applyAlignment="1" applyBorder="1" applyFont="1">
      <alignment vertical="bottom"/>
    </xf>
    <xf borderId="1" fillId="4" fontId="6" numFmtId="10" xfId="0" applyAlignment="1" applyBorder="1" applyFont="1" applyNumberFormat="1">
      <alignment horizontal="right" vertical="bottom"/>
    </xf>
    <xf borderId="1" fillId="4" fontId="3" numFmtId="165" xfId="0" applyAlignment="1" applyBorder="1" applyFont="1" applyNumberFormat="1">
      <alignment horizontal="right" readingOrder="0" vertical="bottom"/>
    </xf>
    <xf borderId="1" fillId="4" fontId="3" numFmtId="0" xfId="0" applyAlignment="1" applyBorder="1" applyFont="1">
      <alignment horizontal="right" vertical="bottom"/>
    </xf>
    <xf borderId="1" fillId="4" fontId="3" numFmtId="165" xfId="0" applyAlignment="1" applyBorder="1" applyFont="1" applyNumberFormat="1">
      <alignment horizontal="right" vertical="bottom"/>
    </xf>
    <xf borderId="1" fillId="0" fontId="2" numFmtId="165" xfId="0" applyBorder="1" applyFont="1" applyNumberFormat="1"/>
    <xf borderId="1" fillId="3" fontId="6" numFmtId="164" xfId="0" applyAlignment="1" applyBorder="1" applyFont="1" applyNumberFormat="1">
      <alignment horizontal="right" readingOrder="0" vertical="bottom"/>
    </xf>
    <xf borderId="1" fillId="4" fontId="6" numFmtId="0" xfId="0" applyAlignment="1" applyBorder="1" applyFont="1">
      <alignment horizontal="right" readingOrder="0" vertical="bottom"/>
    </xf>
    <xf borderId="1" fillId="4" fontId="3" numFmtId="0" xfId="0" applyAlignment="1" applyBorder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1" fillId="0" fontId="6" numFmtId="0" xfId="0" applyAlignment="1" applyBorder="1" applyFont="1">
      <alignment horizontal="right" vertical="bottom"/>
    </xf>
    <xf borderId="1" fillId="0" fontId="6" numFmtId="0" xfId="0" applyAlignment="1" applyBorder="1" applyFont="1">
      <alignment vertical="bottom"/>
    </xf>
    <xf borderId="1" fillId="0" fontId="6" numFmtId="10" xfId="0" applyAlignment="1" applyBorder="1" applyFont="1" applyNumberFormat="1">
      <alignment horizontal="right" vertical="bottom"/>
    </xf>
    <xf borderId="0" fillId="0" fontId="6" numFmtId="164" xfId="0" applyAlignment="1" applyFont="1" applyNumberFormat="1">
      <alignment horizontal="right"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6" numFmtId="10" xfId="0" applyAlignment="1" applyFont="1" applyNumberFormat="1">
      <alignment horizontal="right" vertical="bottom"/>
    </xf>
    <xf borderId="0" fillId="0" fontId="3" numFmtId="166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6" max="16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O1" s="3" t="s">
        <v>12</v>
      </c>
      <c r="P1" s="3" t="s">
        <v>13</v>
      </c>
    </row>
    <row r="2">
      <c r="A2" s="4">
        <v>37257.0</v>
      </c>
      <c r="B2" s="5">
        <v>0.94</v>
      </c>
      <c r="C2" s="5">
        <v>0.97</v>
      </c>
      <c r="D2" s="5">
        <v>0.99</v>
      </c>
      <c r="E2" s="5">
        <v>0.91</v>
      </c>
      <c r="F2" s="5" t="s">
        <v>14</v>
      </c>
      <c r="G2" s="6">
        <v>-0.0408</v>
      </c>
      <c r="H2" s="7">
        <v>-1500.0</v>
      </c>
      <c r="I2" s="8">
        <f t="shared" ref="I2:I73" si="1">ROUND(1500/B2, 0)</f>
        <v>1596</v>
      </c>
      <c r="J2" s="8">
        <f t="shared" ref="J2:J74" si="2">I2+J3</f>
        <v>160467</v>
      </c>
      <c r="K2" s="9">
        <f t="shared" ref="K2:K74" si="3">J2*B2</f>
        <v>150838.98</v>
      </c>
      <c r="L2" s="8">
        <f t="shared" ref="L2:L74" si="4">L3+1</f>
        <v>73</v>
      </c>
      <c r="N2" s="10" t="s">
        <v>15</v>
      </c>
      <c r="O2" s="11">
        <f>(1 + P2)^(12)-1</f>
        <v>0.2344553372</v>
      </c>
      <c r="P2" s="12">
        <f>IRR(H2:H75,0.02)</f>
        <v>0.01770743769</v>
      </c>
    </row>
    <row r="3">
      <c r="A3" s="4">
        <v>37226.0</v>
      </c>
      <c r="B3" s="5">
        <v>0.98</v>
      </c>
      <c r="C3" s="5">
        <v>0.87</v>
      </c>
      <c r="D3" s="5">
        <v>0.98</v>
      </c>
      <c r="E3" s="5">
        <v>0.84</v>
      </c>
      <c r="F3" s="5" t="s">
        <v>16</v>
      </c>
      <c r="G3" s="6">
        <v>0.1264</v>
      </c>
      <c r="H3" s="7">
        <v>-1500.0</v>
      </c>
      <c r="I3" s="8">
        <f t="shared" si="1"/>
        <v>1531</v>
      </c>
      <c r="J3" s="8">
        <f t="shared" si="2"/>
        <v>158871</v>
      </c>
      <c r="K3" s="9">
        <f t="shared" si="3"/>
        <v>155693.58</v>
      </c>
      <c r="L3" s="8">
        <f t="shared" si="4"/>
        <v>72</v>
      </c>
      <c r="N3" s="10" t="s">
        <v>17</v>
      </c>
      <c r="O3" s="13">
        <v>0.1</v>
      </c>
      <c r="P3" s="14">
        <f>(1+O3)^(1/12)-1</f>
        <v>0.007974140429</v>
      </c>
    </row>
    <row r="4">
      <c r="A4" s="4">
        <v>37196.0</v>
      </c>
      <c r="B4" s="5">
        <v>0.87</v>
      </c>
      <c r="C4" s="5">
        <v>0.79</v>
      </c>
      <c r="D4" s="5">
        <v>0.96</v>
      </c>
      <c r="E4" s="5">
        <v>0.78</v>
      </c>
      <c r="F4" s="5" t="s">
        <v>18</v>
      </c>
      <c r="G4" s="6">
        <v>0.1154</v>
      </c>
      <c r="H4" s="7">
        <v>-1500.0</v>
      </c>
      <c r="I4" s="8">
        <f t="shared" si="1"/>
        <v>1724</v>
      </c>
      <c r="J4" s="8">
        <f t="shared" si="2"/>
        <v>157340</v>
      </c>
      <c r="K4" s="9">
        <f t="shared" si="3"/>
        <v>136885.8</v>
      </c>
      <c r="L4" s="8">
        <f t="shared" si="4"/>
        <v>71</v>
      </c>
      <c r="N4" s="10" t="s">
        <v>19</v>
      </c>
      <c r="O4" s="15">
        <f t="array" ref="O4">NPV(P3,H2:H75)</f>
        <v>41829.41477</v>
      </c>
      <c r="P4" s="16"/>
    </row>
    <row r="5">
      <c r="A5" s="4">
        <v>37165.0</v>
      </c>
      <c r="B5" s="5">
        <v>0.78</v>
      </c>
      <c r="C5" s="5">
        <v>0.82</v>
      </c>
      <c r="D5" s="5">
        <v>0.85</v>
      </c>
      <c r="E5" s="5">
        <v>0.73</v>
      </c>
      <c r="F5" s="5" t="s">
        <v>20</v>
      </c>
      <c r="G5" s="6">
        <v>-0.0488</v>
      </c>
      <c r="H5" s="7">
        <v>-1500.0</v>
      </c>
      <c r="I5" s="8">
        <f t="shared" si="1"/>
        <v>1923</v>
      </c>
      <c r="J5" s="8">
        <f t="shared" si="2"/>
        <v>155616</v>
      </c>
      <c r="K5" s="9">
        <f t="shared" si="3"/>
        <v>121380.48</v>
      </c>
      <c r="L5" s="8">
        <f t="shared" si="4"/>
        <v>70</v>
      </c>
      <c r="O5" s="3" t="s">
        <v>21</v>
      </c>
      <c r="P5" s="3" t="s">
        <v>22</v>
      </c>
    </row>
    <row r="6">
      <c r="A6" s="4">
        <v>37135.0</v>
      </c>
      <c r="B6" s="5">
        <v>0.82</v>
      </c>
      <c r="C6" s="5">
        <v>0.86</v>
      </c>
      <c r="D6" s="5">
        <v>0.9</v>
      </c>
      <c r="E6" s="5">
        <v>0.71</v>
      </c>
      <c r="F6" s="5" t="s">
        <v>23</v>
      </c>
      <c r="G6" s="6">
        <v>-0.0575</v>
      </c>
      <c r="H6" s="7">
        <v>-1500.0</v>
      </c>
      <c r="I6" s="8">
        <f t="shared" si="1"/>
        <v>1829</v>
      </c>
      <c r="J6" s="8">
        <f t="shared" si="2"/>
        <v>153693</v>
      </c>
      <c r="K6" s="9">
        <f t="shared" si="3"/>
        <v>126028.26</v>
      </c>
      <c r="L6" s="8">
        <f t="shared" si="4"/>
        <v>69</v>
      </c>
      <c r="N6" s="10" t="s">
        <v>24</v>
      </c>
      <c r="O6" s="17">
        <f>K2</f>
        <v>150838.98</v>
      </c>
      <c r="P6" s="17">
        <f>SUM(K2,K75)</f>
        <v>374346.6</v>
      </c>
    </row>
    <row r="7">
      <c r="A7" s="4">
        <v>37104.0</v>
      </c>
      <c r="B7" s="5">
        <v>0.87</v>
      </c>
      <c r="C7" s="5">
        <v>0.91</v>
      </c>
      <c r="D7" s="5">
        <v>0.96</v>
      </c>
      <c r="E7" s="5">
        <v>0.86</v>
      </c>
      <c r="F7" s="5" t="s">
        <v>25</v>
      </c>
      <c r="G7" s="6">
        <v>-0.044</v>
      </c>
      <c r="H7" s="7">
        <v>-1500.0</v>
      </c>
      <c r="I7" s="8">
        <f t="shared" si="1"/>
        <v>1724</v>
      </c>
      <c r="J7" s="8">
        <f t="shared" si="2"/>
        <v>151864</v>
      </c>
      <c r="K7" s="9">
        <f t="shared" si="3"/>
        <v>132121.68</v>
      </c>
      <c r="L7" s="8">
        <f t="shared" si="4"/>
        <v>68</v>
      </c>
    </row>
    <row r="8">
      <c r="A8" s="4">
        <v>37073.0</v>
      </c>
      <c r="B8" s="5">
        <v>0.91</v>
      </c>
      <c r="C8" s="5">
        <v>0.93</v>
      </c>
      <c r="D8" s="5">
        <v>0.96</v>
      </c>
      <c r="E8" s="5">
        <v>0.85</v>
      </c>
      <c r="F8" s="5" t="s">
        <v>26</v>
      </c>
      <c r="G8" s="6">
        <v>-0.0215</v>
      </c>
      <c r="H8" s="7">
        <v>-1500.0</v>
      </c>
      <c r="I8" s="8">
        <f t="shared" si="1"/>
        <v>1648</v>
      </c>
      <c r="J8" s="8">
        <f t="shared" si="2"/>
        <v>150140</v>
      </c>
      <c r="K8" s="9">
        <f t="shared" si="3"/>
        <v>136627.4</v>
      </c>
      <c r="L8" s="8">
        <f t="shared" si="4"/>
        <v>67</v>
      </c>
    </row>
    <row r="9">
      <c r="A9" s="4">
        <v>37043.0</v>
      </c>
      <c r="B9" s="5">
        <v>0.93</v>
      </c>
      <c r="C9" s="5">
        <v>0.95</v>
      </c>
      <c r="D9" s="5">
        <v>1.02</v>
      </c>
      <c r="E9" s="5">
        <v>0.92</v>
      </c>
      <c r="F9" s="5" t="s">
        <v>23</v>
      </c>
      <c r="G9" s="6">
        <v>-0.0211</v>
      </c>
      <c r="H9" s="7">
        <v>-1500.0</v>
      </c>
      <c r="I9" s="8">
        <f t="shared" si="1"/>
        <v>1613</v>
      </c>
      <c r="J9" s="8">
        <f t="shared" si="2"/>
        <v>148492</v>
      </c>
      <c r="K9" s="9">
        <f t="shared" si="3"/>
        <v>138097.56</v>
      </c>
      <c r="L9" s="8">
        <f t="shared" si="4"/>
        <v>66</v>
      </c>
    </row>
    <row r="10">
      <c r="A10" s="4">
        <v>37012.0</v>
      </c>
      <c r="B10" s="5">
        <v>0.95</v>
      </c>
      <c r="C10" s="5">
        <v>0.95</v>
      </c>
      <c r="D10" s="5">
        <v>1.0</v>
      </c>
      <c r="E10" s="5">
        <v>0.91</v>
      </c>
      <c r="F10" s="5" t="s">
        <v>27</v>
      </c>
      <c r="G10" s="6">
        <v>-0.0104</v>
      </c>
      <c r="H10" s="7">
        <v>-1500.0</v>
      </c>
      <c r="I10" s="8">
        <f t="shared" si="1"/>
        <v>1579</v>
      </c>
      <c r="J10" s="8">
        <f t="shared" si="2"/>
        <v>146879</v>
      </c>
      <c r="K10" s="9">
        <f t="shared" si="3"/>
        <v>139535.05</v>
      </c>
      <c r="L10" s="8">
        <f t="shared" si="4"/>
        <v>65</v>
      </c>
    </row>
    <row r="11">
      <c r="A11" s="4">
        <v>36982.0</v>
      </c>
      <c r="B11" s="5">
        <v>0.96</v>
      </c>
      <c r="C11" s="5">
        <v>0.89</v>
      </c>
      <c r="D11" s="5">
        <v>1.01</v>
      </c>
      <c r="E11" s="5">
        <v>0.82</v>
      </c>
      <c r="F11" s="5" t="s">
        <v>28</v>
      </c>
      <c r="G11" s="6">
        <v>0.0549</v>
      </c>
      <c r="H11" s="7">
        <v>-1500.0</v>
      </c>
      <c r="I11" s="8">
        <f t="shared" si="1"/>
        <v>1563</v>
      </c>
      <c r="J11" s="8">
        <f t="shared" si="2"/>
        <v>145300</v>
      </c>
      <c r="K11" s="9">
        <f t="shared" si="3"/>
        <v>139488</v>
      </c>
      <c r="L11" s="8">
        <f t="shared" si="4"/>
        <v>64</v>
      </c>
    </row>
    <row r="12">
      <c r="A12" s="4">
        <v>36951.0</v>
      </c>
      <c r="B12" s="5">
        <v>0.91</v>
      </c>
      <c r="C12" s="5">
        <v>0.93</v>
      </c>
      <c r="D12" s="5">
        <v>0.97</v>
      </c>
      <c r="E12" s="5">
        <v>0.8</v>
      </c>
      <c r="F12" s="5" t="s">
        <v>29</v>
      </c>
      <c r="G12" s="6">
        <v>-0.0109</v>
      </c>
      <c r="H12" s="7">
        <v>-1500.0</v>
      </c>
      <c r="I12" s="8">
        <f t="shared" si="1"/>
        <v>1648</v>
      </c>
      <c r="J12" s="8">
        <f t="shared" si="2"/>
        <v>143737</v>
      </c>
      <c r="K12" s="9">
        <f t="shared" si="3"/>
        <v>130800.67</v>
      </c>
      <c r="L12" s="8">
        <f t="shared" si="4"/>
        <v>63</v>
      </c>
    </row>
    <row r="13">
      <c r="A13" s="4">
        <v>36923.0</v>
      </c>
      <c r="B13" s="5">
        <v>0.92</v>
      </c>
      <c r="C13" s="5">
        <v>1.01</v>
      </c>
      <c r="D13" s="5">
        <v>1.15</v>
      </c>
      <c r="E13" s="5">
        <v>0.89</v>
      </c>
      <c r="F13" s="5" t="s">
        <v>23</v>
      </c>
      <c r="G13" s="6">
        <v>-0.0891</v>
      </c>
      <c r="H13" s="7">
        <v>-1500.0</v>
      </c>
      <c r="I13" s="8">
        <f t="shared" si="1"/>
        <v>1630</v>
      </c>
      <c r="J13" s="8">
        <f t="shared" si="2"/>
        <v>142089</v>
      </c>
      <c r="K13" s="9">
        <f t="shared" si="3"/>
        <v>130721.88</v>
      </c>
      <c r="L13" s="8">
        <f t="shared" si="4"/>
        <v>62</v>
      </c>
    </row>
    <row r="14">
      <c r="A14" s="4">
        <v>36892.0</v>
      </c>
      <c r="B14" s="5">
        <v>1.01</v>
      </c>
      <c r="C14" s="5">
        <v>1.07</v>
      </c>
      <c r="D14" s="5">
        <v>1.16</v>
      </c>
      <c r="E14" s="5">
        <v>1.01</v>
      </c>
      <c r="F14" s="5" t="s">
        <v>30</v>
      </c>
      <c r="G14" s="6">
        <v>-0.0734</v>
      </c>
      <c r="H14" s="7">
        <v>-1500.0</v>
      </c>
      <c r="I14" s="8">
        <f t="shared" si="1"/>
        <v>1485</v>
      </c>
      <c r="J14" s="8">
        <f t="shared" si="2"/>
        <v>140459</v>
      </c>
      <c r="K14" s="9">
        <f t="shared" si="3"/>
        <v>141863.59</v>
      </c>
      <c r="L14" s="8">
        <f t="shared" si="4"/>
        <v>61</v>
      </c>
    </row>
    <row r="15">
      <c r="A15" s="4">
        <v>36861.0</v>
      </c>
      <c r="B15" s="5">
        <v>1.09</v>
      </c>
      <c r="C15" s="5">
        <v>1.07</v>
      </c>
      <c r="D15" s="5">
        <v>1.15</v>
      </c>
      <c r="E15" s="5">
        <v>0.93</v>
      </c>
      <c r="F15" s="5" t="s">
        <v>31</v>
      </c>
      <c r="G15" s="6">
        <v>-0.0439</v>
      </c>
      <c r="H15" s="7">
        <v>-1500.0</v>
      </c>
      <c r="I15" s="8">
        <f t="shared" si="1"/>
        <v>1376</v>
      </c>
      <c r="J15" s="8">
        <f t="shared" si="2"/>
        <v>138974</v>
      </c>
      <c r="K15" s="9">
        <f t="shared" si="3"/>
        <v>151481.66</v>
      </c>
      <c r="L15" s="8">
        <f t="shared" si="4"/>
        <v>60</v>
      </c>
    </row>
    <row r="16">
      <c r="A16" s="4">
        <v>36831.0</v>
      </c>
      <c r="B16" s="5">
        <v>1.14</v>
      </c>
      <c r="C16" s="5">
        <v>0.86</v>
      </c>
      <c r="D16" s="5">
        <v>1.17</v>
      </c>
      <c r="E16" s="5">
        <v>0.83</v>
      </c>
      <c r="F16" s="5" t="s">
        <v>32</v>
      </c>
      <c r="G16" s="6">
        <v>0.3571</v>
      </c>
      <c r="H16" s="7">
        <v>-1500.0</v>
      </c>
      <c r="I16" s="8">
        <f t="shared" si="1"/>
        <v>1316</v>
      </c>
      <c r="J16" s="8">
        <f t="shared" si="2"/>
        <v>137598</v>
      </c>
      <c r="K16" s="9">
        <f t="shared" si="3"/>
        <v>156861.72</v>
      </c>
      <c r="L16" s="8">
        <f t="shared" si="4"/>
        <v>59</v>
      </c>
    </row>
    <row r="17">
      <c r="A17" s="4">
        <v>36800.0</v>
      </c>
      <c r="B17" s="5">
        <v>0.84</v>
      </c>
      <c r="C17" s="5">
        <v>1.01</v>
      </c>
      <c r="D17" s="5">
        <v>1.03</v>
      </c>
      <c r="E17" s="5">
        <v>0.81</v>
      </c>
      <c r="F17" s="5" t="s">
        <v>33</v>
      </c>
      <c r="G17" s="6">
        <v>-0.1683</v>
      </c>
      <c r="H17" s="7">
        <v>-1500.0</v>
      </c>
      <c r="I17" s="8">
        <f t="shared" si="1"/>
        <v>1786</v>
      </c>
      <c r="J17" s="8">
        <f t="shared" si="2"/>
        <v>136282</v>
      </c>
      <c r="K17" s="9">
        <f t="shared" si="3"/>
        <v>114476.88</v>
      </c>
      <c r="L17" s="8">
        <f t="shared" si="4"/>
        <v>58</v>
      </c>
    </row>
    <row r="18">
      <c r="A18" s="4">
        <v>36770.0</v>
      </c>
      <c r="B18" s="5">
        <v>1.01</v>
      </c>
      <c r="C18" s="5">
        <v>1.1</v>
      </c>
      <c r="D18" s="5">
        <v>1.1</v>
      </c>
      <c r="E18" s="5">
        <v>0.97</v>
      </c>
      <c r="F18" s="5" t="s">
        <v>34</v>
      </c>
      <c r="G18" s="6">
        <v>-0.0561</v>
      </c>
      <c r="H18" s="7">
        <v>-1500.0</v>
      </c>
      <c r="I18" s="8">
        <f t="shared" si="1"/>
        <v>1485</v>
      </c>
      <c r="J18" s="8">
        <f t="shared" si="2"/>
        <v>134496</v>
      </c>
      <c r="K18" s="9">
        <f t="shared" si="3"/>
        <v>135840.96</v>
      </c>
      <c r="L18" s="8">
        <f t="shared" si="4"/>
        <v>57</v>
      </c>
    </row>
    <row r="19">
      <c r="A19" s="4">
        <v>36739.0</v>
      </c>
      <c r="B19" s="5">
        <v>1.07</v>
      </c>
      <c r="C19" s="5">
        <v>1.1</v>
      </c>
      <c r="D19" s="5">
        <v>1.2</v>
      </c>
      <c r="E19" s="5">
        <v>1.03</v>
      </c>
      <c r="F19" s="5" t="s">
        <v>35</v>
      </c>
      <c r="G19" s="6">
        <v>-0.0273</v>
      </c>
      <c r="H19" s="7">
        <v>-1500.0</v>
      </c>
      <c r="I19" s="8">
        <f t="shared" si="1"/>
        <v>1402</v>
      </c>
      <c r="J19" s="8">
        <f t="shared" si="2"/>
        <v>133011</v>
      </c>
      <c r="K19" s="9">
        <f t="shared" si="3"/>
        <v>142321.77</v>
      </c>
      <c r="L19" s="8">
        <f t="shared" si="4"/>
        <v>56</v>
      </c>
    </row>
    <row r="20">
      <c r="A20" s="4">
        <v>36708.0</v>
      </c>
      <c r="B20" s="5">
        <v>1.1</v>
      </c>
      <c r="C20" s="5">
        <v>1.1</v>
      </c>
      <c r="D20" s="5">
        <v>1.15</v>
      </c>
      <c r="E20" s="5">
        <v>1.02</v>
      </c>
      <c r="F20" s="5" t="s">
        <v>36</v>
      </c>
      <c r="G20" s="6">
        <v>0.0092</v>
      </c>
      <c r="H20" s="7">
        <v>-1500.0</v>
      </c>
      <c r="I20" s="8">
        <f t="shared" si="1"/>
        <v>1364</v>
      </c>
      <c r="J20" s="8">
        <f t="shared" si="2"/>
        <v>131609</v>
      </c>
      <c r="K20" s="9">
        <f t="shared" si="3"/>
        <v>144769.9</v>
      </c>
      <c r="L20" s="8">
        <f t="shared" si="4"/>
        <v>55</v>
      </c>
    </row>
    <row r="21">
      <c r="A21" s="4">
        <v>36678.0</v>
      </c>
      <c r="B21" s="5">
        <v>1.09</v>
      </c>
      <c r="C21" s="5">
        <v>0.92</v>
      </c>
      <c r="D21" s="5">
        <v>1.12</v>
      </c>
      <c r="E21" s="5">
        <v>0.92</v>
      </c>
      <c r="F21" s="5" t="s">
        <v>37</v>
      </c>
      <c r="G21" s="6">
        <v>0.1978</v>
      </c>
      <c r="H21" s="7">
        <v>-1500.0</v>
      </c>
      <c r="I21" s="8">
        <f t="shared" si="1"/>
        <v>1376</v>
      </c>
      <c r="J21" s="8">
        <f t="shared" si="2"/>
        <v>130245</v>
      </c>
      <c r="K21" s="9">
        <f t="shared" si="3"/>
        <v>141967.05</v>
      </c>
      <c r="L21" s="8">
        <f t="shared" si="4"/>
        <v>54</v>
      </c>
    </row>
    <row r="22">
      <c r="A22" s="4">
        <v>36647.0</v>
      </c>
      <c r="B22" s="5">
        <v>0.91</v>
      </c>
      <c r="C22" s="5">
        <v>0.95</v>
      </c>
      <c r="D22" s="5">
        <v>0.96</v>
      </c>
      <c r="E22" s="5">
        <v>0.8</v>
      </c>
      <c r="F22" s="5" t="s">
        <v>25</v>
      </c>
      <c r="G22" s="6">
        <v>-0.0421</v>
      </c>
      <c r="H22" s="7">
        <v>-1500.0</v>
      </c>
      <c r="I22" s="8">
        <f t="shared" si="1"/>
        <v>1648</v>
      </c>
      <c r="J22" s="8">
        <f t="shared" si="2"/>
        <v>128869</v>
      </c>
      <c r="K22" s="9">
        <f t="shared" si="3"/>
        <v>117270.79</v>
      </c>
      <c r="L22" s="8">
        <f t="shared" si="4"/>
        <v>53</v>
      </c>
    </row>
    <row r="23">
      <c r="A23" s="4">
        <v>36617.0</v>
      </c>
      <c r="B23" s="5">
        <v>0.95</v>
      </c>
      <c r="C23" s="5">
        <v>0.98</v>
      </c>
      <c r="D23" s="5">
        <v>1.01</v>
      </c>
      <c r="E23" s="5">
        <v>0.78</v>
      </c>
      <c r="F23" s="5" t="s">
        <v>38</v>
      </c>
      <c r="G23" s="6">
        <v>-0.0777</v>
      </c>
      <c r="H23" s="7">
        <v>-1500.0</v>
      </c>
      <c r="I23" s="8">
        <f t="shared" si="1"/>
        <v>1579</v>
      </c>
      <c r="J23" s="8">
        <f t="shared" si="2"/>
        <v>127221</v>
      </c>
      <c r="K23" s="9">
        <f t="shared" si="3"/>
        <v>120859.95</v>
      </c>
      <c r="L23" s="8">
        <f t="shared" si="4"/>
        <v>52</v>
      </c>
    </row>
    <row r="24">
      <c r="A24" s="4">
        <v>36586.0</v>
      </c>
      <c r="B24" s="5">
        <v>1.03</v>
      </c>
      <c r="C24" s="5">
        <v>0.95</v>
      </c>
      <c r="D24" s="5">
        <v>1.04</v>
      </c>
      <c r="E24" s="5">
        <v>0.93</v>
      </c>
      <c r="F24" s="5" t="s">
        <v>39</v>
      </c>
      <c r="G24" s="6">
        <v>0.1075</v>
      </c>
      <c r="H24" s="7">
        <v>-1500.0</v>
      </c>
      <c r="I24" s="8">
        <f t="shared" si="1"/>
        <v>1456</v>
      </c>
      <c r="J24" s="8">
        <f t="shared" si="2"/>
        <v>125642</v>
      </c>
      <c r="K24" s="9">
        <f t="shared" si="3"/>
        <v>129411.26</v>
      </c>
      <c r="L24" s="8">
        <f t="shared" si="4"/>
        <v>51</v>
      </c>
    </row>
    <row r="25">
      <c r="A25" s="4">
        <v>36557.0</v>
      </c>
      <c r="B25" s="5">
        <v>0.93</v>
      </c>
      <c r="C25" s="5">
        <v>1.05</v>
      </c>
      <c r="D25" s="5">
        <v>1.12</v>
      </c>
      <c r="E25" s="5">
        <v>0.93</v>
      </c>
      <c r="F25" s="5" t="s">
        <v>40</v>
      </c>
      <c r="G25" s="6">
        <v>-0.1143</v>
      </c>
      <c r="H25" s="7">
        <v>-1500.0</v>
      </c>
      <c r="I25" s="8">
        <f t="shared" si="1"/>
        <v>1613</v>
      </c>
      <c r="J25" s="8">
        <f t="shared" si="2"/>
        <v>124186</v>
      </c>
      <c r="K25" s="9">
        <f t="shared" si="3"/>
        <v>115492.98</v>
      </c>
      <c r="L25" s="8">
        <f t="shared" si="4"/>
        <v>50</v>
      </c>
    </row>
    <row r="26">
      <c r="A26" s="4">
        <v>36526.0</v>
      </c>
      <c r="B26" s="5">
        <v>1.05</v>
      </c>
      <c r="C26" s="5">
        <v>1.07</v>
      </c>
      <c r="D26" s="5">
        <v>1.24</v>
      </c>
      <c r="E26" s="5">
        <v>0.92</v>
      </c>
      <c r="F26" s="5" t="s">
        <v>41</v>
      </c>
      <c r="G26" s="6">
        <v>-0.0187</v>
      </c>
      <c r="H26" s="7">
        <v>-1500.0</v>
      </c>
      <c r="I26" s="8">
        <f t="shared" si="1"/>
        <v>1429</v>
      </c>
      <c r="J26" s="8">
        <f t="shared" si="2"/>
        <v>122573</v>
      </c>
      <c r="K26" s="9">
        <f t="shared" si="3"/>
        <v>128701.65</v>
      </c>
      <c r="L26" s="8">
        <f t="shared" si="4"/>
        <v>49</v>
      </c>
    </row>
    <row r="27">
      <c r="A27" s="4">
        <v>36495.0</v>
      </c>
      <c r="B27" s="5">
        <v>1.07</v>
      </c>
      <c r="C27" s="5">
        <v>0.77</v>
      </c>
      <c r="D27" s="5">
        <v>1.09</v>
      </c>
      <c r="E27" s="5">
        <v>0.77</v>
      </c>
      <c r="F27" s="5" t="s">
        <v>42</v>
      </c>
      <c r="G27" s="6">
        <v>0.3896</v>
      </c>
      <c r="H27" s="7">
        <v>-1500.0</v>
      </c>
      <c r="I27" s="8">
        <f t="shared" si="1"/>
        <v>1402</v>
      </c>
      <c r="J27" s="8">
        <f t="shared" si="2"/>
        <v>121144</v>
      </c>
      <c r="K27" s="9">
        <f t="shared" si="3"/>
        <v>129624.08</v>
      </c>
      <c r="L27" s="8">
        <f t="shared" si="4"/>
        <v>48</v>
      </c>
    </row>
    <row r="28">
      <c r="A28" s="4">
        <v>36465.0</v>
      </c>
      <c r="B28" s="5">
        <v>0.77</v>
      </c>
      <c r="C28" s="5">
        <v>0.68</v>
      </c>
      <c r="D28" s="5">
        <v>0.81</v>
      </c>
      <c r="E28" s="5">
        <v>0.67</v>
      </c>
      <c r="F28" s="5" t="s">
        <v>43</v>
      </c>
      <c r="G28" s="6">
        <v>0.1324</v>
      </c>
      <c r="H28" s="7">
        <v>-1500.0</v>
      </c>
      <c r="I28" s="8">
        <f t="shared" si="1"/>
        <v>1948</v>
      </c>
      <c r="J28" s="8">
        <f t="shared" si="2"/>
        <v>119742</v>
      </c>
      <c r="K28" s="9">
        <f t="shared" si="3"/>
        <v>92201.34</v>
      </c>
      <c r="L28" s="8">
        <f t="shared" si="4"/>
        <v>47</v>
      </c>
    </row>
    <row r="29">
      <c r="A29" s="4">
        <v>36434.0</v>
      </c>
      <c r="B29" s="5">
        <v>0.68</v>
      </c>
      <c r="C29" s="5">
        <v>0.62</v>
      </c>
      <c r="D29" s="5">
        <v>0.73</v>
      </c>
      <c r="E29" s="5">
        <v>0.62</v>
      </c>
      <c r="F29" s="5" t="s">
        <v>44</v>
      </c>
      <c r="G29" s="6">
        <v>0.0625</v>
      </c>
      <c r="H29" s="7">
        <v>-1500.0</v>
      </c>
      <c r="I29" s="8">
        <f t="shared" si="1"/>
        <v>2206</v>
      </c>
      <c r="J29" s="8">
        <f t="shared" si="2"/>
        <v>117794</v>
      </c>
      <c r="K29" s="9">
        <f t="shared" si="3"/>
        <v>80099.92</v>
      </c>
      <c r="L29" s="8">
        <f t="shared" si="4"/>
        <v>46</v>
      </c>
    </row>
    <row r="30">
      <c r="A30" s="4">
        <v>36404.0</v>
      </c>
      <c r="B30" s="5">
        <v>0.64</v>
      </c>
      <c r="C30" s="5">
        <v>0.57</v>
      </c>
      <c r="D30" s="5">
        <v>0.67</v>
      </c>
      <c r="E30" s="5">
        <v>0.55</v>
      </c>
      <c r="F30" s="5" t="s">
        <v>45</v>
      </c>
      <c r="G30" s="6">
        <v>0.1429</v>
      </c>
      <c r="H30" s="7">
        <v>-1500.0</v>
      </c>
      <c r="I30" s="8">
        <f t="shared" si="1"/>
        <v>2344</v>
      </c>
      <c r="J30" s="8">
        <f t="shared" si="2"/>
        <v>115588</v>
      </c>
      <c r="K30" s="9">
        <f t="shared" si="3"/>
        <v>73976.32</v>
      </c>
      <c r="L30" s="8">
        <f t="shared" si="4"/>
        <v>45</v>
      </c>
    </row>
    <row r="31">
      <c r="A31" s="4">
        <v>36373.0</v>
      </c>
      <c r="B31" s="5">
        <v>0.56</v>
      </c>
      <c r="C31" s="5">
        <v>0.6</v>
      </c>
      <c r="D31" s="5">
        <v>0.6</v>
      </c>
      <c r="E31" s="5">
        <v>0.5</v>
      </c>
      <c r="F31" s="5" t="s">
        <v>46</v>
      </c>
      <c r="G31" s="6">
        <v>-0.0667</v>
      </c>
      <c r="H31" s="7">
        <v>-1500.0</v>
      </c>
      <c r="I31" s="8">
        <f t="shared" si="1"/>
        <v>2679</v>
      </c>
      <c r="J31" s="8">
        <f t="shared" si="2"/>
        <v>113244</v>
      </c>
      <c r="K31" s="9">
        <f t="shared" si="3"/>
        <v>63416.64</v>
      </c>
      <c r="L31" s="8">
        <f t="shared" si="4"/>
        <v>44</v>
      </c>
    </row>
    <row r="32">
      <c r="A32" s="4">
        <v>36342.0</v>
      </c>
      <c r="B32" s="5">
        <v>0.6</v>
      </c>
      <c r="C32" s="5">
        <v>0.62</v>
      </c>
      <c r="D32" s="5">
        <v>0.65</v>
      </c>
      <c r="E32" s="5">
        <v>0.57</v>
      </c>
      <c r="F32" s="5" t="s">
        <v>47</v>
      </c>
      <c r="G32" s="6">
        <v>-0.0323</v>
      </c>
      <c r="H32" s="7">
        <v>-1500.0</v>
      </c>
      <c r="I32" s="8">
        <f t="shared" si="1"/>
        <v>2500</v>
      </c>
      <c r="J32" s="8">
        <f t="shared" si="2"/>
        <v>110565</v>
      </c>
      <c r="K32" s="9">
        <f t="shared" si="3"/>
        <v>66339</v>
      </c>
      <c r="L32" s="8">
        <f t="shared" si="4"/>
        <v>43</v>
      </c>
    </row>
    <row r="33">
      <c r="A33" s="4">
        <v>36312.0</v>
      </c>
      <c r="B33" s="5">
        <v>0.62</v>
      </c>
      <c r="C33" s="5">
        <v>0.63</v>
      </c>
      <c r="D33" s="5">
        <v>0.68</v>
      </c>
      <c r="E33" s="5">
        <v>0.61</v>
      </c>
      <c r="F33" s="5" t="s">
        <v>48</v>
      </c>
      <c r="G33" s="6">
        <v>-0.0159</v>
      </c>
      <c r="H33" s="7">
        <v>-1500.0</v>
      </c>
      <c r="I33" s="8">
        <f t="shared" si="1"/>
        <v>2419</v>
      </c>
      <c r="J33" s="8">
        <f t="shared" si="2"/>
        <v>108065</v>
      </c>
      <c r="K33" s="9">
        <f t="shared" si="3"/>
        <v>67000.3</v>
      </c>
      <c r="L33" s="8">
        <f t="shared" si="4"/>
        <v>42</v>
      </c>
    </row>
    <row r="34">
      <c r="A34" s="4">
        <v>36281.0</v>
      </c>
      <c r="B34" s="5">
        <v>0.63</v>
      </c>
      <c r="C34" s="5">
        <v>0.66</v>
      </c>
      <c r="D34" s="5">
        <v>0.82</v>
      </c>
      <c r="E34" s="5">
        <v>0.62</v>
      </c>
      <c r="F34" s="5" t="s">
        <v>49</v>
      </c>
      <c r="G34" s="6">
        <v>-0.0455</v>
      </c>
      <c r="H34" s="7">
        <v>-1500.0</v>
      </c>
      <c r="I34" s="8">
        <f t="shared" si="1"/>
        <v>2381</v>
      </c>
      <c r="J34" s="8">
        <f t="shared" si="2"/>
        <v>105646</v>
      </c>
      <c r="K34" s="9">
        <f t="shared" si="3"/>
        <v>66556.98</v>
      </c>
      <c r="L34" s="8">
        <f t="shared" si="4"/>
        <v>41</v>
      </c>
    </row>
    <row r="35">
      <c r="A35" s="4">
        <v>36251.0</v>
      </c>
      <c r="B35" s="5">
        <v>0.66</v>
      </c>
      <c r="C35" s="5">
        <v>0.67</v>
      </c>
      <c r="D35" s="5">
        <v>0.68</v>
      </c>
      <c r="E35" s="5">
        <v>0.61</v>
      </c>
      <c r="F35" s="5" t="s">
        <v>50</v>
      </c>
      <c r="G35" s="6">
        <v>-0.0149</v>
      </c>
      <c r="H35" s="7">
        <v>-1500.0</v>
      </c>
      <c r="I35" s="8">
        <f t="shared" si="1"/>
        <v>2273</v>
      </c>
      <c r="J35" s="8">
        <f t="shared" si="2"/>
        <v>103265</v>
      </c>
      <c r="K35" s="9">
        <f t="shared" si="3"/>
        <v>68154.9</v>
      </c>
      <c r="L35" s="8">
        <f t="shared" si="4"/>
        <v>40</v>
      </c>
    </row>
    <row r="36">
      <c r="A36" s="4">
        <v>36220.0</v>
      </c>
      <c r="B36" s="5">
        <v>0.67</v>
      </c>
      <c r="C36" s="5">
        <v>0.62</v>
      </c>
      <c r="D36" s="5">
        <v>0.73</v>
      </c>
      <c r="E36" s="5">
        <v>0.6</v>
      </c>
      <c r="F36" s="5" t="s">
        <v>51</v>
      </c>
      <c r="G36" s="6">
        <v>0.0806</v>
      </c>
      <c r="H36" s="7">
        <v>-1500.0</v>
      </c>
      <c r="I36" s="8">
        <f t="shared" si="1"/>
        <v>2239</v>
      </c>
      <c r="J36" s="8">
        <f t="shared" si="2"/>
        <v>100992</v>
      </c>
      <c r="K36" s="9">
        <f t="shared" si="3"/>
        <v>67664.64</v>
      </c>
      <c r="L36" s="8">
        <f t="shared" si="4"/>
        <v>39</v>
      </c>
    </row>
    <row r="37">
      <c r="A37" s="4">
        <v>36192.0</v>
      </c>
      <c r="B37" s="5">
        <v>0.62</v>
      </c>
      <c r="C37" s="5">
        <v>0.58</v>
      </c>
      <c r="D37" s="5">
        <v>0.68</v>
      </c>
      <c r="E37" s="5">
        <v>0.57</v>
      </c>
      <c r="F37" s="5" t="s">
        <v>52</v>
      </c>
      <c r="G37" s="6">
        <v>0.069</v>
      </c>
      <c r="H37" s="7">
        <v>-1500.0</v>
      </c>
      <c r="I37" s="8">
        <f t="shared" si="1"/>
        <v>2419</v>
      </c>
      <c r="J37" s="8">
        <f t="shared" si="2"/>
        <v>98753</v>
      </c>
      <c r="K37" s="9">
        <f t="shared" si="3"/>
        <v>61226.86</v>
      </c>
      <c r="L37" s="8">
        <f t="shared" si="4"/>
        <v>38</v>
      </c>
    </row>
    <row r="38">
      <c r="A38" s="4">
        <v>36161.0</v>
      </c>
      <c r="B38" s="5">
        <v>0.58</v>
      </c>
      <c r="C38" s="5">
        <v>0.49</v>
      </c>
      <c r="D38" s="5">
        <v>0.59</v>
      </c>
      <c r="E38" s="5">
        <v>0.47</v>
      </c>
      <c r="F38" s="5" t="s">
        <v>53</v>
      </c>
      <c r="G38" s="6">
        <v>0.2083</v>
      </c>
      <c r="H38" s="7">
        <v>-1500.0</v>
      </c>
      <c r="I38" s="8">
        <f t="shared" si="1"/>
        <v>2586</v>
      </c>
      <c r="J38" s="8">
        <f t="shared" si="2"/>
        <v>96334</v>
      </c>
      <c r="K38" s="9">
        <f t="shared" si="3"/>
        <v>55873.72</v>
      </c>
      <c r="L38" s="8">
        <f t="shared" si="4"/>
        <v>37</v>
      </c>
    </row>
    <row r="39">
      <c r="A39" s="4">
        <v>36130.0</v>
      </c>
      <c r="B39" s="5">
        <v>0.48</v>
      </c>
      <c r="C39" s="5">
        <v>0.57</v>
      </c>
      <c r="D39" s="5">
        <v>0.57</v>
      </c>
      <c r="E39" s="5">
        <v>0.42</v>
      </c>
      <c r="F39" s="5" t="s">
        <v>54</v>
      </c>
      <c r="G39" s="6">
        <v>-0.1724</v>
      </c>
      <c r="H39" s="7">
        <v>-1500.0</v>
      </c>
      <c r="I39" s="8">
        <f t="shared" si="1"/>
        <v>3125</v>
      </c>
      <c r="J39" s="8">
        <f t="shared" si="2"/>
        <v>93748</v>
      </c>
      <c r="K39" s="9">
        <f t="shared" si="3"/>
        <v>44999.04</v>
      </c>
      <c r="L39" s="8">
        <f t="shared" si="4"/>
        <v>36</v>
      </c>
    </row>
    <row r="40">
      <c r="A40" s="4">
        <v>36100.0</v>
      </c>
      <c r="B40" s="5">
        <v>0.58</v>
      </c>
      <c r="C40" s="5">
        <v>0.49</v>
      </c>
      <c r="D40" s="5">
        <v>0.63</v>
      </c>
      <c r="E40" s="5">
        <v>0.49</v>
      </c>
      <c r="F40" s="5" t="s">
        <v>55</v>
      </c>
      <c r="G40" s="6">
        <v>0.1837</v>
      </c>
      <c r="H40" s="7">
        <v>-1500.0</v>
      </c>
      <c r="I40" s="8">
        <f t="shared" si="1"/>
        <v>2586</v>
      </c>
      <c r="J40" s="8">
        <f t="shared" si="2"/>
        <v>90623</v>
      </c>
      <c r="K40" s="9">
        <f t="shared" si="3"/>
        <v>52561.34</v>
      </c>
      <c r="L40" s="8">
        <f t="shared" si="4"/>
        <v>35</v>
      </c>
    </row>
    <row r="41">
      <c r="A41" s="4">
        <v>36069.0</v>
      </c>
      <c r="B41" s="5">
        <v>0.49</v>
      </c>
      <c r="C41" s="5">
        <v>0.49</v>
      </c>
      <c r="D41" s="5">
        <v>0.51</v>
      </c>
      <c r="E41" s="5">
        <v>0.46</v>
      </c>
      <c r="F41" s="5" t="s">
        <v>56</v>
      </c>
      <c r="G41" s="6">
        <v>-0.0577</v>
      </c>
      <c r="H41" s="7">
        <v>-1500.0</v>
      </c>
      <c r="I41" s="8">
        <f t="shared" si="1"/>
        <v>3061</v>
      </c>
      <c r="J41" s="8">
        <f t="shared" si="2"/>
        <v>88037</v>
      </c>
      <c r="K41" s="9">
        <f t="shared" si="3"/>
        <v>43138.13</v>
      </c>
      <c r="L41" s="8">
        <f t="shared" si="4"/>
        <v>34</v>
      </c>
    </row>
    <row r="42">
      <c r="A42" s="4">
        <v>36039.0</v>
      </c>
      <c r="B42" s="5">
        <v>0.52</v>
      </c>
      <c r="C42" s="5">
        <v>0.51</v>
      </c>
      <c r="D42" s="5">
        <v>0.53</v>
      </c>
      <c r="E42" s="5">
        <v>0.36</v>
      </c>
      <c r="F42" s="5" t="s">
        <v>57</v>
      </c>
      <c r="G42" s="6">
        <v>0.04</v>
      </c>
      <c r="H42" s="7">
        <v>-1500.0</v>
      </c>
      <c r="I42" s="8">
        <f t="shared" si="1"/>
        <v>2885</v>
      </c>
      <c r="J42" s="8">
        <f t="shared" si="2"/>
        <v>84976</v>
      </c>
      <c r="K42" s="9">
        <f t="shared" si="3"/>
        <v>44187.52</v>
      </c>
      <c r="L42" s="8">
        <f t="shared" si="4"/>
        <v>33</v>
      </c>
    </row>
    <row r="43">
      <c r="A43" s="4">
        <v>36008.0</v>
      </c>
      <c r="B43" s="5">
        <v>0.5</v>
      </c>
      <c r="C43" s="5">
        <v>0.68</v>
      </c>
      <c r="D43" s="5">
        <v>0.68</v>
      </c>
      <c r="E43" s="5">
        <v>0.49</v>
      </c>
      <c r="F43" s="5" t="s">
        <v>58</v>
      </c>
      <c r="G43" s="6">
        <v>-0.2647</v>
      </c>
      <c r="H43" s="7">
        <v>-1500.0</v>
      </c>
      <c r="I43" s="8">
        <f t="shared" si="1"/>
        <v>3000</v>
      </c>
      <c r="J43" s="8">
        <f t="shared" si="2"/>
        <v>82091</v>
      </c>
      <c r="K43" s="9">
        <f t="shared" si="3"/>
        <v>41045.5</v>
      </c>
      <c r="L43" s="8">
        <f t="shared" si="4"/>
        <v>32</v>
      </c>
    </row>
    <row r="44">
      <c r="A44" s="4">
        <v>35977.0</v>
      </c>
      <c r="B44" s="5">
        <v>0.68</v>
      </c>
      <c r="C44" s="5">
        <v>0.71</v>
      </c>
      <c r="D44" s="5">
        <v>0.71</v>
      </c>
      <c r="E44" s="5">
        <v>0.64</v>
      </c>
      <c r="F44" s="5" t="s">
        <v>59</v>
      </c>
      <c r="G44" s="6">
        <v>-0.0286</v>
      </c>
      <c r="H44" s="7">
        <v>-1500.0</v>
      </c>
      <c r="I44" s="8">
        <f t="shared" si="1"/>
        <v>2206</v>
      </c>
      <c r="J44" s="8">
        <f t="shared" si="2"/>
        <v>79091</v>
      </c>
      <c r="K44" s="9">
        <f t="shared" si="3"/>
        <v>53781.88</v>
      </c>
      <c r="L44" s="8">
        <f t="shared" si="4"/>
        <v>31</v>
      </c>
    </row>
    <row r="45">
      <c r="A45" s="4">
        <v>35947.0</v>
      </c>
      <c r="B45" s="5">
        <v>0.7</v>
      </c>
      <c r="C45" s="5">
        <v>0.67</v>
      </c>
      <c r="D45" s="5">
        <v>0.71</v>
      </c>
      <c r="E45" s="5">
        <v>0.63</v>
      </c>
      <c r="F45" s="5" t="s">
        <v>60</v>
      </c>
      <c r="G45" s="6">
        <v>0.0145</v>
      </c>
      <c r="H45" s="7">
        <v>-1500.0</v>
      </c>
      <c r="I45" s="8">
        <f t="shared" si="1"/>
        <v>2143</v>
      </c>
      <c r="J45" s="8">
        <f t="shared" si="2"/>
        <v>76885</v>
      </c>
      <c r="K45" s="9">
        <f t="shared" si="3"/>
        <v>53819.5</v>
      </c>
      <c r="L45" s="8">
        <f t="shared" si="4"/>
        <v>30</v>
      </c>
    </row>
    <row r="46">
      <c r="A46" s="4">
        <v>35916.0</v>
      </c>
      <c r="B46" s="5">
        <v>0.69</v>
      </c>
      <c r="C46" s="5">
        <v>0.75</v>
      </c>
      <c r="D46" s="5">
        <v>0.76</v>
      </c>
      <c r="E46" s="5">
        <v>0.64</v>
      </c>
      <c r="F46" s="5" t="s">
        <v>61</v>
      </c>
      <c r="G46" s="6">
        <v>-0.08</v>
      </c>
      <c r="H46" s="7">
        <v>-1500.0</v>
      </c>
      <c r="I46" s="8">
        <f t="shared" si="1"/>
        <v>2174</v>
      </c>
      <c r="J46" s="8">
        <f t="shared" si="2"/>
        <v>74742</v>
      </c>
      <c r="K46" s="9">
        <f t="shared" si="3"/>
        <v>51571.98</v>
      </c>
      <c r="L46" s="8">
        <f t="shared" si="4"/>
        <v>29</v>
      </c>
    </row>
    <row r="47">
      <c r="A47" s="4">
        <v>35886.0</v>
      </c>
      <c r="B47" s="5">
        <v>0.75</v>
      </c>
      <c r="C47" s="5">
        <v>0.86</v>
      </c>
      <c r="D47" s="5">
        <v>0.86</v>
      </c>
      <c r="E47" s="5">
        <v>0.73</v>
      </c>
      <c r="F47" s="5" t="s">
        <v>62</v>
      </c>
      <c r="G47" s="6">
        <v>-0.1279</v>
      </c>
      <c r="H47" s="7">
        <v>-1500.0</v>
      </c>
      <c r="I47" s="8">
        <f t="shared" si="1"/>
        <v>2000</v>
      </c>
      <c r="J47" s="8">
        <f t="shared" si="2"/>
        <v>72568</v>
      </c>
      <c r="K47" s="9">
        <f t="shared" si="3"/>
        <v>54426</v>
      </c>
      <c r="L47" s="8">
        <f t="shared" si="4"/>
        <v>28</v>
      </c>
    </row>
    <row r="48">
      <c r="A48" s="4">
        <v>35855.0</v>
      </c>
      <c r="B48" s="5">
        <v>0.86</v>
      </c>
      <c r="C48" s="5">
        <v>0.73</v>
      </c>
      <c r="D48" s="5">
        <v>0.9</v>
      </c>
      <c r="E48" s="5">
        <v>0.7</v>
      </c>
      <c r="F48" s="5" t="s">
        <v>63</v>
      </c>
      <c r="G48" s="6">
        <v>0.1781</v>
      </c>
      <c r="H48" s="7">
        <v>-1500.0</v>
      </c>
      <c r="I48" s="8">
        <f t="shared" si="1"/>
        <v>1744</v>
      </c>
      <c r="J48" s="8">
        <f t="shared" si="2"/>
        <v>70568</v>
      </c>
      <c r="K48" s="9">
        <f t="shared" si="3"/>
        <v>60688.48</v>
      </c>
      <c r="L48" s="8">
        <f t="shared" si="4"/>
        <v>27</v>
      </c>
    </row>
    <row r="49">
      <c r="A49" s="4">
        <v>35827.0</v>
      </c>
      <c r="B49" s="5">
        <v>0.73</v>
      </c>
      <c r="C49" s="5">
        <v>0.68</v>
      </c>
      <c r="D49" s="5">
        <v>0.76</v>
      </c>
      <c r="E49" s="5">
        <v>0.68</v>
      </c>
      <c r="F49" s="5" t="s">
        <v>64</v>
      </c>
      <c r="G49" s="6">
        <v>0.058</v>
      </c>
      <c r="H49" s="7">
        <v>-1500.0</v>
      </c>
      <c r="I49" s="8">
        <f t="shared" si="1"/>
        <v>2055</v>
      </c>
      <c r="J49" s="8">
        <f t="shared" si="2"/>
        <v>68824</v>
      </c>
      <c r="K49" s="9">
        <f t="shared" si="3"/>
        <v>50241.52</v>
      </c>
      <c r="L49" s="8">
        <f t="shared" si="4"/>
        <v>26</v>
      </c>
    </row>
    <row r="50">
      <c r="A50" s="4">
        <v>35796.0</v>
      </c>
      <c r="B50" s="5">
        <v>0.69</v>
      </c>
      <c r="C50" s="5">
        <v>0.84</v>
      </c>
      <c r="D50" s="5">
        <v>0.86</v>
      </c>
      <c r="E50" s="5">
        <v>0.6</v>
      </c>
      <c r="F50" s="5" t="s">
        <v>65</v>
      </c>
      <c r="G50" s="6">
        <v>-0.1786</v>
      </c>
      <c r="H50" s="7">
        <v>-1500.0</v>
      </c>
      <c r="I50" s="8">
        <f t="shared" si="1"/>
        <v>2174</v>
      </c>
      <c r="J50" s="8">
        <f t="shared" si="2"/>
        <v>66769</v>
      </c>
      <c r="K50" s="9">
        <f t="shared" si="3"/>
        <v>46070.61</v>
      </c>
      <c r="L50" s="8">
        <f t="shared" si="4"/>
        <v>25</v>
      </c>
    </row>
    <row r="51">
      <c r="A51" s="4">
        <v>35765.0</v>
      </c>
      <c r="B51" s="5">
        <v>0.84</v>
      </c>
      <c r="C51" s="5">
        <v>0.61</v>
      </c>
      <c r="D51" s="5">
        <v>0.84</v>
      </c>
      <c r="E51" s="5">
        <v>0.59</v>
      </c>
      <c r="F51" s="5" t="s">
        <v>66</v>
      </c>
      <c r="G51" s="6">
        <v>0.377</v>
      </c>
      <c r="H51" s="7">
        <v>-1500.0</v>
      </c>
      <c r="I51" s="8">
        <f t="shared" si="1"/>
        <v>1786</v>
      </c>
      <c r="J51" s="8">
        <f t="shared" si="2"/>
        <v>64595</v>
      </c>
      <c r="K51" s="9">
        <f t="shared" si="3"/>
        <v>54259.8</v>
      </c>
      <c r="L51" s="8">
        <f t="shared" si="4"/>
        <v>24</v>
      </c>
    </row>
    <row r="52">
      <c r="A52" s="4">
        <v>35735.0</v>
      </c>
      <c r="B52" s="5">
        <v>0.61</v>
      </c>
      <c r="C52" s="5">
        <v>0.68</v>
      </c>
      <c r="D52" s="5">
        <v>0.71</v>
      </c>
      <c r="E52" s="5">
        <v>0.5</v>
      </c>
      <c r="F52" s="5" t="s">
        <v>67</v>
      </c>
      <c r="G52" s="6">
        <v>-0.0615</v>
      </c>
      <c r="H52" s="7">
        <v>-1500.0</v>
      </c>
      <c r="I52" s="8">
        <f t="shared" si="1"/>
        <v>2459</v>
      </c>
      <c r="J52" s="8">
        <f t="shared" si="2"/>
        <v>62809</v>
      </c>
      <c r="K52" s="9">
        <f t="shared" si="3"/>
        <v>38313.49</v>
      </c>
      <c r="L52" s="8">
        <f t="shared" si="4"/>
        <v>23</v>
      </c>
    </row>
    <row r="53">
      <c r="A53" s="4">
        <v>35704.0</v>
      </c>
      <c r="B53" s="5">
        <v>0.65</v>
      </c>
      <c r="C53" s="5">
        <v>0.84</v>
      </c>
      <c r="D53" s="5">
        <v>0.94</v>
      </c>
      <c r="E53" s="5">
        <v>0.61</v>
      </c>
      <c r="F53" s="5" t="s">
        <v>35</v>
      </c>
      <c r="G53" s="6">
        <v>-0.2169</v>
      </c>
      <c r="H53" s="7">
        <v>-1500.0</v>
      </c>
      <c r="I53" s="8">
        <f t="shared" si="1"/>
        <v>2308</v>
      </c>
      <c r="J53" s="8">
        <f t="shared" si="2"/>
        <v>60350</v>
      </c>
      <c r="K53" s="9">
        <f t="shared" si="3"/>
        <v>39227.5</v>
      </c>
      <c r="L53" s="8">
        <f t="shared" si="4"/>
        <v>22</v>
      </c>
    </row>
    <row r="54">
      <c r="A54" s="4">
        <v>35674.0</v>
      </c>
      <c r="B54" s="5">
        <v>0.83</v>
      </c>
      <c r="C54" s="5">
        <v>0.8</v>
      </c>
      <c r="D54" s="5">
        <v>0.83</v>
      </c>
      <c r="E54" s="5">
        <v>0.73</v>
      </c>
      <c r="F54" s="5" t="s">
        <v>68</v>
      </c>
      <c r="G54" s="6">
        <v>0.0375</v>
      </c>
      <c r="H54" s="7">
        <v>-1500.0</v>
      </c>
      <c r="I54" s="8">
        <f t="shared" si="1"/>
        <v>1807</v>
      </c>
      <c r="J54" s="8">
        <f t="shared" si="2"/>
        <v>58042</v>
      </c>
      <c r="K54" s="9">
        <f t="shared" si="3"/>
        <v>48174.86</v>
      </c>
      <c r="L54" s="8">
        <f t="shared" si="4"/>
        <v>21</v>
      </c>
    </row>
    <row r="55">
      <c r="A55" s="4">
        <v>35643.0</v>
      </c>
      <c r="B55" s="5">
        <v>0.8</v>
      </c>
      <c r="C55" s="5">
        <v>0.81</v>
      </c>
      <c r="D55" s="5">
        <v>0.83</v>
      </c>
      <c r="E55" s="5">
        <v>0.75</v>
      </c>
      <c r="F55" s="5" t="s">
        <v>69</v>
      </c>
      <c r="G55" s="6">
        <v>-0.0476</v>
      </c>
      <c r="H55" s="7">
        <v>-1500.0</v>
      </c>
      <c r="I55" s="8">
        <f t="shared" si="1"/>
        <v>1875</v>
      </c>
      <c r="J55" s="8">
        <f t="shared" si="2"/>
        <v>56235</v>
      </c>
      <c r="K55" s="9">
        <f t="shared" si="3"/>
        <v>44988</v>
      </c>
      <c r="L55" s="8">
        <f t="shared" si="4"/>
        <v>20</v>
      </c>
    </row>
    <row r="56">
      <c r="A56" s="4">
        <v>35612.0</v>
      </c>
      <c r="B56" s="5">
        <v>0.84</v>
      </c>
      <c r="C56" s="5">
        <v>0.77</v>
      </c>
      <c r="D56" s="5">
        <v>0.84</v>
      </c>
      <c r="E56" s="5">
        <v>0.71</v>
      </c>
      <c r="F56" s="5" t="s">
        <v>70</v>
      </c>
      <c r="G56" s="6">
        <v>0.0909</v>
      </c>
      <c r="H56" s="7">
        <v>-1500.0</v>
      </c>
      <c r="I56" s="8">
        <f t="shared" si="1"/>
        <v>1786</v>
      </c>
      <c r="J56" s="8">
        <f t="shared" si="2"/>
        <v>54360</v>
      </c>
      <c r="K56" s="9">
        <f t="shared" si="3"/>
        <v>45662.4</v>
      </c>
      <c r="L56" s="8">
        <f t="shared" si="4"/>
        <v>19</v>
      </c>
    </row>
    <row r="57">
      <c r="A57" s="4">
        <v>35582.0</v>
      </c>
      <c r="B57" s="5">
        <v>0.77</v>
      </c>
      <c r="C57" s="5">
        <v>0.66</v>
      </c>
      <c r="D57" s="5">
        <v>0.79</v>
      </c>
      <c r="E57" s="5">
        <v>0.55</v>
      </c>
      <c r="F57" s="5" t="s">
        <v>71</v>
      </c>
      <c r="G57" s="6">
        <v>0.1667</v>
      </c>
      <c r="H57" s="7">
        <v>-1500.0</v>
      </c>
      <c r="I57" s="8">
        <f t="shared" si="1"/>
        <v>1948</v>
      </c>
      <c r="J57" s="8">
        <f t="shared" si="2"/>
        <v>52574</v>
      </c>
      <c r="K57" s="9">
        <f t="shared" si="3"/>
        <v>40481.98</v>
      </c>
      <c r="L57" s="8">
        <f t="shared" si="4"/>
        <v>18</v>
      </c>
    </row>
    <row r="58">
      <c r="A58" s="4">
        <v>35551.0</v>
      </c>
      <c r="B58" s="5">
        <v>0.66</v>
      </c>
      <c r="C58" s="5">
        <v>0.64</v>
      </c>
      <c r="D58" s="5">
        <v>0.66</v>
      </c>
      <c r="E58" s="5">
        <v>0.62</v>
      </c>
      <c r="F58" s="5" t="s">
        <v>72</v>
      </c>
      <c r="G58" s="6">
        <v>0.0313</v>
      </c>
      <c r="H58" s="7">
        <v>-1500.0</v>
      </c>
      <c r="I58" s="8">
        <f t="shared" si="1"/>
        <v>2273</v>
      </c>
      <c r="J58" s="8">
        <f t="shared" si="2"/>
        <v>50626</v>
      </c>
      <c r="K58" s="9">
        <f t="shared" si="3"/>
        <v>33413.16</v>
      </c>
      <c r="L58" s="8">
        <f t="shared" si="4"/>
        <v>17</v>
      </c>
    </row>
    <row r="59">
      <c r="A59" s="4">
        <v>35521.0</v>
      </c>
      <c r="B59" s="5">
        <v>0.64</v>
      </c>
      <c r="C59" s="5">
        <v>0.63</v>
      </c>
      <c r="D59" s="5">
        <v>0.66</v>
      </c>
      <c r="E59" s="5">
        <v>0.6</v>
      </c>
      <c r="F59" s="5" t="s">
        <v>73</v>
      </c>
      <c r="G59" s="6">
        <v>0.0159</v>
      </c>
      <c r="H59" s="7">
        <v>-1500.0</v>
      </c>
      <c r="I59" s="8">
        <f t="shared" si="1"/>
        <v>2344</v>
      </c>
      <c r="J59" s="8">
        <f t="shared" si="2"/>
        <v>48353</v>
      </c>
      <c r="K59" s="9">
        <f t="shared" si="3"/>
        <v>30945.92</v>
      </c>
      <c r="L59" s="8">
        <f t="shared" si="4"/>
        <v>16</v>
      </c>
    </row>
    <row r="60">
      <c r="A60" s="4">
        <v>35490.0</v>
      </c>
      <c r="B60" s="5">
        <v>0.63</v>
      </c>
      <c r="C60" s="5">
        <v>0.61</v>
      </c>
      <c r="D60" s="5">
        <v>0.65</v>
      </c>
      <c r="E60" s="5">
        <v>0.6</v>
      </c>
      <c r="F60" s="5" t="s">
        <v>64</v>
      </c>
      <c r="G60" s="6">
        <v>0.0</v>
      </c>
      <c r="H60" s="7">
        <v>-1500.0</v>
      </c>
      <c r="I60" s="8">
        <f t="shared" si="1"/>
        <v>2381</v>
      </c>
      <c r="J60" s="8">
        <f t="shared" si="2"/>
        <v>46009</v>
      </c>
      <c r="K60" s="9">
        <f t="shared" si="3"/>
        <v>28985.67</v>
      </c>
      <c r="L60" s="8">
        <f t="shared" si="4"/>
        <v>15</v>
      </c>
    </row>
    <row r="61">
      <c r="A61" s="4">
        <v>35462.0</v>
      </c>
      <c r="B61" s="5">
        <v>0.63</v>
      </c>
      <c r="C61" s="5">
        <v>0.57</v>
      </c>
      <c r="D61" s="5">
        <v>0.64</v>
      </c>
      <c r="E61" s="5">
        <v>0.57</v>
      </c>
      <c r="F61" s="5" t="s">
        <v>74</v>
      </c>
      <c r="G61" s="6">
        <v>0.1053</v>
      </c>
      <c r="H61" s="7">
        <v>-1500.0</v>
      </c>
      <c r="I61" s="8">
        <f t="shared" si="1"/>
        <v>2381</v>
      </c>
      <c r="J61" s="8">
        <f t="shared" si="2"/>
        <v>43628</v>
      </c>
      <c r="K61" s="9">
        <f t="shared" si="3"/>
        <v>27485.64</v>
      </c>
      <c r="L61" s="8">
        <f t="shared" si="4"/>
        <v>14</v>
      </c>
    </row>
    <row r="62">
      <c r="A62" s="4">
        <v>35431.0</v>
      </c>
      <c r="B62" s="5">
        <v>0.57</v>
      </c>
      <c r="C62" s="5">
        <v>0.53</v>
      </c>
      <c r="D62" s="5">
        <v>0.6</v>
      </c>
      <c r="E62" s="5">
        <v>0.52</v>
      </c>
      <c r="F62" s="5" t="s">
        <v>75</v>
      </c>
      <c r="G62" s="6">
        <v>0.0755</v>
      </c>
      <c r="H62" s="7">
        <v>-1500.0</v>
      </c>
      <c r="I62" s="8">
        <f t="shared" si="1"/>
        <v>2632</v>
      </c>
      <c r="J62" s="8">
        <f t="shared" si="2"/>
        <v>41247</v>
      </c>
      <c r="K62" s="9">
        <f t="shared" si="3"/>
        <v>23510.79</v>
      </c>
      <c r="L62" s="8">
        <f t="shared" si="4"/>
        <v>13</v>
      </c>
    </row>
    <row r="63">
      <c r="A63" s="4">
        <v>35400.0</v>
      </c>
      <c r="B63" s="5">
        <v>0.53</v>
      </c>
      <c r="C63" s="5">
        <v>0.53</v>
      </c>
      <c r="D63" s="5">
        <v>0.54</v>
      </c>
      <c r="E63" s="5">
        <v>0.5</v>
      </c>
      <c r="F63" s="5" t="s">
        <v>76</v>
      </c>
      <c r="G63" s="6">
        <v>0.0</v>
      </c>
      <c r="H63" s="7">
        <v>-1500.0</v>
      </c>
      <c r="I63" s="8">
        <f t="shared" si="1"/>
        <v>2830</v>
      </c>
      <c r="J63" s="8">
        <f t="shared" si="2"/>
        <v>38615</v>
      </c>
      <c r="K63" s="9">
        <f t="shared" si="3"/>
        <v>20465.95</v>
      </c>
      <c r="L63" s="8">
        <f t="shared" si="4"/>
        <v>12</v>
      </c>
    </row>
    <row r="64">
      <c r="A64" s="4">
        <v>35370.0</v>
      </c>
      <c r="B64" s="5">
        <v>0.53</v>
      </c>
      <c r="C64" s="5">
        <v>0.59</v>
      </c>
      <c r="D64" s="5">
        <v>0.59</v>
      </c>
      <c r="E64" s="5">
        <v>0.52</v>
      </c>
      <c r="F64" s="5" t="s">
        <v>77</v>
      </c>
      <c r="G64" s="6">
        <v>-0.1017</v>
      </c>
      <c r="H64" s="7">
        <v>-1500.0</v>
      </c>
      <c r="I64" s="8">
        <f t="shared" si="1"/>
        <v>2830</v>
      </c>
      <c r="J64" s="8">
        <f t="shared" si="2"/>
        <v>35785</v>
      </c>
      <c r="K64" s="9">
        <f t="shared" si="3"/>
        <v>18966.05</v>
      </c>
      <c r="L64" s="8">
        <f t="shared" si="4"/>
        <v>11</v>
      </c>
    </row>
    <row r="65">
      <c r="A65" s="4">
        <v>35339.0</v>
      </c>
      <c r="B65" s="5">
        <v>0.59</v>
      </c>
      <c r="C65" s="5">
        <v>0.57</v>
      </c>
      <c r="D65" s="5">
        <v>0.6</v>
      </c>
      <c r="E65" s="5">
        <v>0.56</v>
      </c>
      <c r="F65" s="5" t="s">
        <v>78</v>
      </c>
      <c r="G65" s="6">
        <v>0.0351</v>
      </c>
      <c r="H65" s="7">
        <v>-1500.0</v>
      </c>
      <c r="I65" s="8">
        <f t="shared" si="1"/>
        <v>2542</v>
      </c>
      <c r="J65" s="8">
        <f t="shared" si="2"/>
        <v>32955</v>
      </c>
      <c r="K65" s="9">
        <f t="shared" si="3"/>
        <v>19443.45</v>
      </c>
      <c r="L65" s="8">
        <f t="shared" si="4"/>
        <v>10</v>
      </c>
    </row>
    <row r="66">
      <c r="A66" s="4">
        <v>35309.0</v>
      </c>
      <c r="B66" s="5">
        <v>0.57</v>
      </c>
      <c r="C66" s="5">
        <v>0.55</v>
      </c>
      <c r="D66" s="5">
        <v>0.58</v>
      </c>
      <c r="E66" s="5">
        <v>0.54</v>
      </c>
      <c r="F66" s="5" t="s">
        <v>79</v>
      </c>
      <c r="G66" s="6">
        <v>0.0364</v>
      </c>
      <c r="H66" s="7">
        <v>-1500.0</v>
      </c>
      <c r="I66" s="8">
        <f t="shared" si="1"/>
        <v>2632</v>
      </c>
      <c r="J66" s="8">
        <f t="shared" si="2"/>
        <v>30413</v>
      </c>
      <c r="K66" s="9">
        <f t="shared" si="3"/>
        <v>17335.41</v>
      </c>
      <c r="L66" s="8">
        <f t="shared" si="4"/>
        <v>9</v>
      </c>
    </row>
    <row r="67">
      <c r="A67" s="4">
        <v>35278.0</v>
      </c>
      <c r="B67" s="5">
        <v>0.55</v>
      </c>
      <c r="C67" s="5">
        <v>0.55</v>
      </c>
      <c r="D67" s="5">
        <v>0.59</v>
      </c>
      <c r="E67" s="5">
        <v>0.55</v>
      </c>
      <c r="F67" s="5" t="s">
        <v>80</v>
      </c>
      <c r="G67" s="6">
        <v>0.0</v>
      </c>
      <c r="H67" s="7">
        <v>-1500.0</v>
      </c>
      <c r="I67" s="8">
        <f t="shared" si="1"/>
        <v>2727</v>
      </c>
      <c r="J67" s="8">
        <f t="shared" si="2"/>
        <v>27781</v>
      </c>
      <c r="K67" s="9">
        <f t="shared" si="3"/>
        <v>15279.55</v>
      </c>
      <c r="L67" s="8">
        <f t="shared" si="4"/>
        <v>8</v>
      </c>
    </row>
    <row r="68">
      <c r="A68" s="4">
        <v>35247.0</v>
      </c>
      <c r="B68" s="5">
        <v>0.55</v>
      </c>
      <c r="C68" s="5">
        <v>0.54</v>
      </c>
      <c r="D68" s="5">
        <v>0.57</v>
      </c>
      <c r="E68" s="5">
        <v>0.52</v>
      </c>
      <c r="F68" s="5" t="s">
        <v>81</v>
      </c>
      <c r="G68" s="6">
        <v>0.0185</v>
      </c>
      <c r="H68" s="7">
        <v>-1500.0</v>
      </c>
      <c r="I68" s="8">
        <f t="shared" si="1"/>
        <v>2727</v>
      </c>
      <c r="J68" s="8">
        <f t="shared" si="2"/>
        <v>25054</v>
      </c>
      <c r="K68" s="9">
        <f t="shared" si="3"/>
        <v>13779.7</v>
      </c>
      <c r="L68" s="8">
        <f t="shared" si="4"/>
        <v>7</v>
      </c>
    </row>
    <row r="69">
      <c r="A69" s="4">
        <v>35217.0</v>
      </c>
      <c r="B69" s="5">
        <v>0.54</v>
      </c>
      <c r="C69" s="5">
        <v>0.51</v>
      </c>
      <c r="D69" s="5">
        <v>0.56</v>
      </c>
      <c r="E69" s="5">
        <v>0.48</v>
      </c>
      <c r="F69" s="5" t="s">
        <v>82</v>
      </c>
      <c r="G69" s="6">
        <v>0.4211</v>
      </c>
      <c r="H69" s="7">
        <v>-1500.0</v>
      </c>
      <c r="I69" s="8">
        <f t="shared" si="1"/>
        <v>2778</v>
      </c>
      <c r="J69" s="8">
        <f t="shared" si="2"/>
        <v>22327</v>
      </c>
      <c r="K69" s="9">
        <f t="shared" si="3"/>
        <v>12056.58</v>
      </c>
      <c r="L69" s="8">
        <f t="shared" si="4"/>
        <v>6</v>
      </c>
    </row>
    <row r="70">
      <c r="A70" s="4">
        <v>35186.0</v>
      </c>
      <c r="B70" s="5">
        <v>0.38</v>
      </c>
      <c r="C70" s="5">
        <v>0.35</v>
      </c>
      <c r="D70" s="5">
        <v>0.4</v>
      </c>
      <c r="E70" s="5">
        <v>0.34</v>
      </c>
      <c r="F70" s="5" t="s">
        <v>83</v>
      </c>
      <c r="G70" s="6">
        <v>0.0857</v>
      </c>
      <c r="H70" s="7">
        <v>-1500.0</v>
      </c>
      <c r="I70" s="8">
        <f t="shared" si="1"/>
        <v>3947</v>
      </c>
      <c r="J70" s="8">
        <f t="shared" si="2"/>
        <v>19549</v>
      </c>
      <c r="K70" s="9">
        <f t="shared" si="3"/>
        <v>7428.62</v>
      </c>
      <c r="L70" s="8">
        <f t="shared" si="4"/>
        <v>5</v>
      </c>
    </row>
    <row r="71">
      <c r="A71" s="4">
        <v>35156.0</v>
      </c>
      <c r="B71" s="5">
        <v>0.35</v>
      </c>
      <c r="C71" s="5">
        <v>0.32</v>
      </c>
      <c r="D71" s="5">
        <v>0.35</v>
      </c>
      <c r="E71" s="5">
        <v>0.31</v>
      </c>
      <c r="F71" s="5" t="s">
        <v>84</v>
      </c>
      <c r="G71" s="6">
        <v>0.0938</v>
      </c>
      <c r="H71" s="7">
        <v>-1500.0</v>
      </c>
      <c r="I71" s="8">
        <f t="shared" si="1"/>
        <v>4286</v>
      </c>
      <c r="J71" s="8">
        <f t="shared" si="2"/>
        <v>15602</v>
      </c>
      <c r="K71" s="9">
        <f t="shared" si="3"/>
        <v>5460.7</v>
      </c>
      <c r="L71" s="8">
        <f t="shared" si="4"/>
        <v>4</v>
      </c>
    </row>
    <row r="72">
      <c r="A72" s="4">
        <v>35125.0</v>
      </c>
      <c r="B72" s="5">
        <v>0.32</v>
      </c>
      <c r="C72" s="5">
        <v>0.34</v>
      </c>
      <c r="D72" s="5">
        <v>0.35</v>
      </c>
      <c r="E72" s="5">
        <v>0.31</v>
      </c>
      <c r="F72" s="5" t="s">
        <v>85</v>
      </c>
      <c r="G72" s="6">
        <v>-0.0303</v>
      </c>
      <c r="H72" s="7">
        <v>-1500.0</v>
      </c>
      <c r="I72" s="8">
        <f t="shared" si="1"/>
        <v>4688</v>
      </c>
      <c r="J72" s="8">
        <f t="shared" si="2"/>
        <v>11316</v>
      </c>
      <c r="K72" s="9">
        <f t="shared" si="3"/>
        <v>3621.12</v>
      </c>
      <c r="L72" s="8">
        <f t="shared" si="4"/>
        <v>3</v>
      </c>
    </row>
    <row r="73">
      <c r="A73" s="4">
        <v>35096.0</v>
      </c>
      <c r="B73" s="5">
        <v>0.33</v>
      </c>
      <c r="C73" s="5">
        <v>0.35</v>
      </c>
      <c r="D73" s="5">
        <v>0.38</v>
      </c>
      <c r="E73" s="5">
        <v>0.33</v>
      </c>
      <c r="F73" s="5" t="s">
        <v>86</v>
      </c>
      <c r="G73" s="6">
        <v>-0.0833</v>
      </c>
      <c r="H73" s="7">
        <v>-1500.0</v>
      </c>
      <c r="I73" s="8">
        <f t="shared" si="1"/>
        <v>4545</v>
      </c>
      <c r="J73" s="8">
        <f t="shared" si="2"/>
        <v>6628</v>
      </c>
      <c r="K73" s="9">
        <f t="shared" si="3"/>
        <v>2187.24</v>
      </c>
      <c r="L73" s="8">
        <f t="shared" si="4"/>
        <v>2</v>
      </c>
    </row>
    <row r="74">
      <c r="A74" s="4">
        <v>35065.0</v>
      </c>
      <c r="B74" s="5">
        <v>0.36</v>
      </c>
      <c r="C74" s="5">
        <v>0.28</v>
      </c>
      <c r="D74" s="5">
        <v>0.36</v>
      </c>
      <c r="E74" s="5">
        <v>0.28</v>
      </c>
      <c r="F74" s="5" t="s">
        <v>87</v>
      </c>
      <c r="G74" s="6">
        <v>0.2857</v>
      </c>
      <c r="H74" s="18">
        <v>-750.0</v>
      </c>
      <c r="I74" s="8">
        <f>ROUND(750/B74, 0)</f>
        <v>2083</v>
      </c>
      <c r="J74" s="8">
        <f t="shared" si="2"/>
        <v>2083</v>
      </c>
      <c r="K74" s="9">
        <f t="shared" si="3"/>
        <v>749.88</v>
      </c>
      <c r="L74" s="8">
        <f t="shared" si="4"/>
        <v>1</v>
      </c>
    </row>
    <row r="75">
      <c r="A75" s="19">
        <v>35064.0</v>
      </c>
      <c r="B75" s="20"/>
      <c r="C75" s="20"/>
      <c r="D75" s="20"/>
      <c r="E75" s="20"/>
      <c r="F75" s="20"/>
      <c r="G75" s="20"/>
      <c r="H75" s="18">
        <v>223506.62</v>
      </c>
      <c r="I75" s="5">
        <v>0.0</v>
      </c>
      <c r="J75" s="5">
        <v>0.0</v>
      </c>
      <c r="K75" s="21">
        <v>223507.62</v>
      </c>
      <c r="L75" s="5">
        <v>0.0</v>
      </c>
    </row>
    <row r="76">
      <c r="H76" s="22"/>
    </row>
    <row r="77">
      <c r="H77" s="22"/>
    </row>
    <row r="78">
      <c r="H78" s="22"/>
    </row>
    <row r="79">
      <c r="H79" s="22"/>
    </row>
    <row r="80">
      <c r="H80" s="22"/>
    </row>
    <row r="81">
      <c r="H81" s="22"/>
    </row>
    <row r="82">
      <c r="H82" s="22"/>
    </row>
    <row r="83">
      <c r="H83" s="22"/>
    </row>
    <row r="84">
      <c r="H84" s="22"/>
    </row>
    <row r="85">
      <c r="H85" s="22"/>
    </row>
    <row r="86">
      <c r="H86" s="22"/>
    </row>
    <row r="87">
      <c r="H87" s="22"/>
    </row>
    <row r="88">
      <c r="H88" s="22"/>
    </row>
    <row r="89">
      <c r="H89" s="22"/>
    </row>
    <row r="90">
      <c r="H90" s="22"/>
    </row>
    <row r="91">
      <c r="H91" s="22"/>
    </row>
    <row r="92">
      <c r="H92" s="22"/>
    </row>
    <row r="93">
      <c r="H93" s="22"/>
    </row>
    <row r="94">
      <c r="H94" s="22"/>
    </row>
    <row r="95">
      <c r="H95" s="22"/>
    </row>
    <row r="96">
      <c r="H96" s="22"/>
    </row>
    <row r="97">
      <c r="H97" s="22"/>
    </row>
    <row r="98">
      <c r="H98" s="22"/>
    </row>
    <row r="99">
      <c r="H99" s="22"/>
    </row>
    <row r="100">
      <c r="H100" s="22"/>
    </row>
    <row r="101">
      <c r="H101" s="22"/>
    </row>
    <row r="102">
      <c r="H102" s="22"/>
    </row>
    <row r="103">
      <c r="H103" s="22"/>
    </row>
    <row r="104">
      <c r="H104" s="22"/>
    </row>
    <row r="105">
      <c r="H105" s="22"/>
    </row>
    <row r="106">
      <c r="H106" s="22"/>
    </row>
    <row r="107">
      <c r="H107" s="22"/>
    </row>
    <row r="108">
      <c r="H108" s="22"/>
    </row>
    <row r="109">
      <c r="H109" s="22"/>
    </row>
    <row r="110">
      <c r="H110" s="22"/>
    </row>
    <row r="111">
      <c r="H111" s="22"/>
    </row>
    <row r="112">
      <c r="H112" s="22"/>
    </row>
    <row r="113">
      <c r="H113" s="22"/>
    </row>
    <row r="114">
      <c r="H114" s="22"/>
    </row>
    <row r="115">
      <c r="H115" s="22"/>
    </row>
    <row r="116">
      <c r="H116" s="22"/>
    </row>
    <row r="117">
      <c r="H117" s="22"/>
    </row>
    <row r="118">
      <c r="H118" s="22"/>
    </row>
    <row r="119">
      <c r="H119" s="22"/>
    </row>
    <row r="120">
      <c r="H120" s="22"/>
    </row>
    <row r="121">
      <c r="H121" s="22"/>
    </row>
    <row r="122">
      <c r="H122" s="22"/>
    </row>
    <row r="123">
      <c r="H123" s="22"/>
    </row>
    <row r="124">
      <c r="H124" s="22"/>
    </row>
    <row r="125">
      <c r="H125" s="22"/>
    </row>
    <row r="126">
      <c r="H126" s="22"/>
    </row>
    <row r="127">
      <c r="H127" s="22"/>
    </row>
    <row r="128">
      <c r="H128" s="22"/>
    </row>
    <row r="129">
      <c r="H129" s="22"/>
    </row>
    <row r="130">
      <c r="H130" s="22"/>
    </row>
    <row r="131">
      <c r="H131" s="22"/>
    </row>
    <row r="132">
      <c r="H132" s="22"/>
    </row>
    <row r="133">
      <c r="H133" s="22"/>
    </row>
    <row r="134">
      <c r="H134" s="22"/>
    </row>
    <row r="135">
      <c r="H135" s="22"/>
    </row>
    <row r="136">
      <c r="H136" s="22"/>
    </row>
    <row r="137">
      <c r="H137" s="22"/>
    </row>
    <row r="138">
      <c r="H138" s="22"/>
    </row>
    <row r="139">
      <c r="H139" s="22"/>
    </row>
    <row r="140">
      <c r="H140" s="22"/>
    </row>
    <row r="141">
      <c r="H141" s="22"/>
    </row>
    <row r="142">
      <c r="H142" s="22"/>
    </row>
    <row r="143">
      <c r="H143" s="22"/>
    </row>
    <row r="144">
      <c r="H144" s="22"/>
    </row>
    <row r="145">
      <c r="H145" s="22"/>
    </row>
    <row r="146">
      <c r="H146" s="22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4.0"/>
    <col customWidth="1" min="9" max="9" width="13.63"/>
    <col customWidth="1" min="11" max="11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O1" s="3" t="s">
        <v>12</v>
      </c>
      <c r="P1" s="3" t="s">
        <v>13</v>
      </c>
    </row>
    <row r="2">
      <c r="A2" s="23">
        <v>35065.0</v>
      </c>
      <c r="B2" s="24">
        <v>0.54</v>
      </c>
      <c r="C2" s="24">
        <v>0.43</v>
      </c>
      <c r="D2" s="24">
        <v>0.55</v>
      </c>
      <c r="E2" s="24">
        <v>0.41</v>
      </c>
      <c r="F2" s="25" t="s">
        <v>88</v>
      </c>
      <c r="G2" s="26">
        <v>0.3171</v>
      </c>
      <c r="H2" s="27">
        <v>-750.0</v>
      </c>
      <c r="I2" s="28">
        <f>ROUND(750/B2, 0)</f>
        <v>1389</v>
      </c>
      <c r="J2" s="28">
        <f t="shared" ref="J2:J26" si="1">I2+J3</f>
        <v>90014</v>
      </c>
      <c r="K2" s="29">
        <f t="shared" ref="K2:K26" si="2">J2*B2</f>
        <v>48607.56</v>
      </c>
      <c r="L2" s="28">
        <f t="shared" ref="L2:L26" si="3">L3+1</f>
        <v>25</v>
      </c>
      <c r="N2" s="10" t="s">
        <v>15</v>
      </c>
      <c r="O2" s="11">
        <f>(1 + P2)^(12)-1</f>
        <v>2.425984301</v>
      </c>
      <c r="P2" s="12">
        <f>IRR(H2:H27,0.02)</f>
        <v>0.1080655362</v>
      </c>
    </row>
    <row r="3">
      <c r="A3" s="23">
        <v>35034.0</v>
      </c>
      <c r="B3" s="24">
        <v>0.41</v>
      </c>
      <c r="C3" s="24">
        <v>0.42</v>
      </c>
      <c r="D3" s="24">
        <v>0.45</v>
      </c>
      <c r="E3" s="24">
        <v>0.39</v>
      </c>
      <c r="F3" s="25" t="s">
        <v>89</v>
      </c>
      <c r="G3" s="26">
        <v>-0.0238</v>
      </c>
      <c r="H3" s="29">
        <v>-1500.0</v>
      </c>
      <c r="I3" s="28">
        <f t="shared" ref="I3:I26" si="4">ROUND(1500/B3, 0)</f>
        <v>3659</v>
      </c>
      <c r="J3" s="28">
        <f t="shared" si="1"/>
        <v>88625</v>
      </c>
      <c r="K3" s="29">
        <f t="shared" si="2"/>
        <v>36336.25</v>
      </c>
      <c r="L3" s="28">
        <f t="shared" si="3"/>
        <v>24</v>
      </c>
      <c r="N3" s="10" t="s">
        <v>17</v>
      </c>
      <c r="O3" s="13">
        <v>0.18</v>
      </c>
      <c r="P3" s="14">
        <f>(1+O3)^(1/12)-1</f>
        <v>0.01388843035</v>
      </c>
    </row>
    <row r="4">
      <c r="A4" s="23">
        <v>35004.0</v>
      </c>
      <c r="B4" s="24">
        <v>0.42</v>
      </c>
      <c r="C4" s="24">
        <v>0.44</v>
      </c>
      <c r="D4" s="24">
        <v>0.45</v>
      </c>
      <c r="E4" s="24">
        <v>0.4</v>
      </c>
      <c r="F4" s="25" t="s">
        <v>90</v>
      </c>
      <c r="G4" s="26">
        <v>-0.0455</v>
      </c>
      <c r="H4" s="29">
        <v>-1500.0</v>
      </c>
      <c r="I4" s="28">
        <f t="shared" si="4"/>
        <v>3571</v>
      </c>
      <c r="J4" s="28">
        <f t="shared" si="1"/>
        <v>84966</v>
      </c>
      <c r="K4" s="29">
        <f t="shared" si="2"/>
        <v>35685.72</v>
      </c>
      <c r="L4" s="28">
        <f t="shared" si="3"/>
        <v>23</v>
      </c>
      <c r="N4" s="10" t="s">
        <v>19</v>
      </c>
      <c r="O4" s="15">
        <f t="array" ref="O4">NPV(P3,H2:H27)</f>
        <v>91432.91793</v>
      </c>
      <c r="P4" s="16"/>
    </row>
    <row r="5">
      <c r="A5" s="23">
        <v>34973.0</v>
      </c>
      <c r="B5" s="24">
        <v>0.44</v>
      </c>
      <c r="C5" s="24">
        <v>0.52</v>
      </c>
      <c r="D5" s="24">
        <v>0.53</v>
      </c>
      <c r="E5" s="24">
        <v>0.41</v>
      </c>
      <c r="F5" s="25" t="s">
        <v>91</v>
      </c>
      <c r="G5" s="26">
        <v>-0.1538</v>
      </c>
      <c r="H5" s="29">
        <v>-1500.0</v>
      </c>
      <c r="I5" s="28">
        <f t="shared" si="4"/>
        <v>3409</v>
      </c>
      <c r="J5" s="28">
        <f t="shared" si="1"/>
        <v>81395</v>
      </c>
      <c r="K5" s="29">
        <f t="shared" si="2"/>
        <v>35813.8</v>
      </c>
      <c r="L5" s="28">
        <f t="shared" si="3"/>
        <v>22</v>
      </c>
      <c r="O5" s="3" t="s">
        <v>92</v>
      </c>
      <c r="P5" s="3" t="s">
        <v>22</v>
      </c>
    </row>
    <row r="6">
      <c r="A6" s="23">
        <v>34943.0</v>
      </c>
      <c r="B6" s="24">
        <v>0.52</v>
      </c>
      <c r="C6" s="24">
        <v>0.54</v>
      </c>
      <c r="D6" s="24">
        <v>0.61</v>
      </c>
      <c r="E6" s="24">
        <v>0.51</v>
      </c>
      <c r="F6" s="25" t="s">
        <v>93</v>
      </c>
      <c r="G6" s="26">
        <v>-0.037</v>
      </c>
      <c r="H6" s="29">
        <v>-1500.0</v>
      </c>
      <c r="I6" s="28">
        <f t="shared" si="4"/>
        <v>2885</v>
      </c>
      <c r="J6" s="28">
        <f t="shared" si="1"/>
        <v>77986</v>
      </c>
      <c r="K6" s="29">
        <f t="shared" si="2"/>
        <v>40552.72</v>
      </c>
      <c r="L6" s="28">
        <f t="shared" si="3"/>
        <v>21</v>
      </c>
      <c r="N6" s="10" t="s">
        <v>24</v>
      </c>
      <c r="O6" s="30">
        <f>K2</f>
        <v>48607.56</v>
      </c>
      <c r="P6" s="30">
        <f>SUM(K2,K27)</f>
        <v>223507.62</v>
      </c>
    </row>
    <row r="7">
      <c r="A7" s="23">
        <v>34912.0</v>
      </c>
      <c r="B7" s="24">
        <v>0.54</v>
      </c>
      <c r="C7" s="24">
        <v>0.53</v>
      </c>
      <c r="D7" s="24">
        <v>0.57</v>
      </c>
      <c r="E7" s="24">
        <v>0.5</v>
      </c>
      <c r="F7" s="25" t="s">
        <v>94</v>
      </c>
      <c r="G7" s="26">
        <v>0.0385</v>
      </c>
      <c r="H7" s="29">
        <v>-1500.0</v>
      </c>
      <c r="I7" s="28">
        <f t="shared" si="4"/>
        <v>2778</v>
      </c>
      <c r="J7" s="28">
        <f t="shared" si="1"/>
        <v>75101</v>
      </c>
      <c r="K7" s="29">
        <f t="shared" si="2"/>
        <v>40554.54</v>
      </c>
      <c r="L7" s="28">
        <f t="shared" si="3"/>
        <v>20</v>
      </c>
    </row>
    <row r="8">
      <c r="A8" s="23">
        <v>34881.0</v>
      </c>
      <c r="B8" s="24">
        <v>0.52</v>
      </c>
      <c r="C8" s="24">
        <v>0.54</v>
      </c>
      <c r="D8" s="24">
        <v>0.66</v>
      </c>
      <c r="E8" s="24">
        <v>0.51</v>
      </c>
      <c r="F8" s="25" t="s">
        <v>95</v>
      </c>
      <c r="G8" s="26">
        <v>0.0196</v>
      </c>
      <c r="H8" s="29">
        <v>-1500.0</v>
      </c>
      <c r="I8" s="28">
        <f t="shared" si="4"/>
        <v>2885</v>
      </c>
      <c r="J8" s="28">
        <f t="shared" si="1"/>
        <v>72323</v>
      </c>
      <c r="K8" s="29">
        <f t="shared" si="2"/>
        <v>37607.96</v>
      </c>
      <c r="L8" s="28">
        <f t="shared" si="3"/>
        <v>19</v>
      </c>
    </row>
    <row r="9">
      <c r="A9" s="23">
        <v>34851.0</v>
      </c>
      <c r="B9" s="24">
        <v>0.51</v>
      </c>
      <c r="C9" s="24">
        <v>0.7</v>
      </c>
      <c r="D9" s="24">
        <v>0.73</v>
      </c>
      <c r="E9" s="24">
        <v>0.5</v>
      </c>
      <c r="F9" s="25" t="s">
        <v>96</v>
      </c>
      <c r="G9" s="26">
        <v>-0.2609</v>
      </c>
      <c r="H9" s="29">
        <v>-1500.0</v>
      </c>
      <c r="I9" s="28">
        <f t="shared" si="4"/>
        <v>2941</v>
      </c>
      <c r="J9" s="28">
        <f t="shared" si="1"/>
        <v>69438</v>
      </c>
      <c r="K9" s="29">
        <f t="shared" si="2"/>
        <v>35413.38</v>
      </c>
      <c r="L9" s="28">
        <f t="shared" si="3"/>
        <v>18</v>
      </c>
    </row>
    <row r="10">
      <c r="A10" s="23">
        <v>34820.0</v>
      </c>
      <c r="B10" s="24">
        <v>0.69</v>
      </c>
      <c r="C10" s="24">
        <v>0.57</v>
      </c>
      <c r="D10" s="24">
        <v>0.81</v>
      </c>
      <c r="E10" s="24">
        <v>0.57</v>
      </c>
      <c r="F10" s="25" t="s">
        <v>97</v>
      </c>
      <c r="G10" s="26">
        <v>0.1695</v>
      </c>
      <c r="H10" s="29">
        <v>-1500.0</v>
      </c>
      <c r="I10" s="28">
        <f t="shared" si="4"/>
        <v>2174</v>
      </c>
      <c r="J10" s="28">
        <f t="shared" si="1"/>
        <v>66497</v>
      </c>
      <c r="K10" s="29">
        <f t="shared" si="2"/>
        <v>45882.93</v>
      </c>
      <c r="L10" s="28">
        <f t="shared" si="3"/>
        <v>17</v>
      </c>
    </row>
    <row r="11">
      <c r="A11" s="23">
        <v>34790.0</v>
      </c>
      <c r="B11" s="24">
        <v>0.59</v>
      </c>
      <c r="C11" s="24">
        <v>0.52</v>
      </c>
      <c r="D11" s="24">
        <v>0.6</v>
      </c>
      <c r="E11" s="24">
        <v>0.42</v>
      </c>
      <c r="F11" s="25" t="s">
        <v>98</v>
      </c>
      <c r="G11" s="26">
        <v>0.1569</v>
      </c>
      <c r="H11" s="29">
        <v>-1500.0</v>
      </c>
      <c r="I11" s="28">
        <f t="shared" si="4"/>
        <v>2542</v>
      </c>
      <c r="J11" s="28">
        <f t="shared" si="1"/>
        <v>64323</v>
      </c>
      <c r="K11" s="29">
        <f t="shared" si="2"/>
        <v>37950.57</v>
      </c>
      <c r="L11" s="28">
        <f t="shared" si="3"/>
        <v>16</v>
      </c>
    </row>
    <row r="12">
      <c r="A12" s="23">
        <v>34759.0</v>
      </c>
      <c r="B12" s="24">
        <v>0.51</v>
      </c>
      <c r="C12" s="24">
        <v>0.58</v>
      </c>
      <c r="D12" s="24">
        <v>0.58</v>
      </c>
      <c r="E12" s="24">
        <v>0.36</v>
      </c>
      <c r="F12" s="25" t="s">
        <v>99</v>
      </c>
      <c r="G12" s="26">
        <v>-0.15</v>
      </c>
      <c r="H12" s="29">
        <v>-1500.0</v>
      </c>
      <c r="I12" s="28">
        <f t="shared" si="4"/>
        <v>2941</v>
      </c>
      <c r="J12" s="28">
        <f t="shared" si="1"/>
        <v>61781</v>
      </c>
      <c r="K12" s="29">
        <f t="shared" si="2"/>
        <v>31508.31</v>
      </c>
      <c r="L12" s="28">
        <f t="shared" si="3"/>
        <v>15</v>
      </c>
    </row>
    <row r="13">
      <c r="A13" s="23">
        <v>34731.0</v>
      </c>
      <c r="B13" s="24">
        <v>0.6</v>
      </c>
      <c r="C13" s="24">
        <v>0.75</v>
      </c>
      <c r="D13" s="24">
        <v>0.75</v>
      </c>
      <c r="E13" s="24">
        <v>0.52</v>
      </c>
      <c r="F13" s="25" t="s">
        <v>100</v>
      </c>
      <c r="G13" s="26">
        <v>-0.1667</v>
      </c>
      <c r="H13" s="29">
        <v>-1500.0</v>
      </c>
      <c r="I13" s="28">
        <f t="shared" si="4"/>
        <v>2500</v>
      </c>
      <c r="J13" s="28">
        <f t="shared" si="1"/>
        <v>58840</v>
      </c>
      <c r="K13" s="29">
        <f t="shared" si="2"/>
        <v>35304</v>
      </c>
      <c r="L13" s="28">
        <f t="shared" si="3"/>
        <v>14</v>
      </c>
    </row>
    <row r="14">
      <c r="A14" s="23">
        <v>34700.0</v>
      </c>
      <c r="B14" s="24">
        <v>0.72</v>
      </c>
      <c r="C14" s="24">
        <v>0.65</v>
      </c>
      <c r="D14" s="24">
        <v>0.72</v>
      </c>
      <c r="E14" s="24">
        <v>0.51</v>
      </c>
      <c r="F14" s="25" t="s">
        <v>101</v>
      </c>
      <c r="G14" s="26">
        <v>0.0909</v>
      </c>
      <c r="H14" s="29">
        <v>-1500.0</v>
      </c>
      <c r="I14" s="28">
        <f t="shared" si="4"/>
        <v>2083</v>
      </c>
      <c r="J14" s="28">
        <f t="shared" si="1"/>
        <v>56340</v>
      </c>
      <c r="K14" s="29">
        <f t="shared" si="2"/>
        <v>40564.8</v>
      </c>
      <c r="L14" s="28">
        <f t="shared" si="3"/>
        <v>13</v>
      </c>
    </row>
    <row r="15">
      <c r="A15" s="23">
        <v>34669.0</v>
      </c>
      <c r="B15" s="24">
        <v>0.66</v>
      </c>
      <c r="C15" s="24">
        <v>0.8</v>
      </c>
      <c r="D15" s="24">
        <v>0.8</v>
      </c>
      <c r="E15" s="24">
        <v>0.57</v>
      </c>
      <c r="F15" s="25" t="s">
        <v>102</v>
      </c>
      <c r="G15" s="26">
        <v>-0.175</v>
      </c>
      <c r="H15" s="29">
        <v>-1500.0</v>
      </c>
      <c r="I15" s="28">
        <f t="shared" si="4"/>
        <v>2273</v>
      </c>
      <c r="J15" s="28">
        <f t="shared" si="1"/>
        <v>54257</v>
      </c>
      <c r="K15" s="29">
        <f t="shared" si="2"/>
        <v>35809.62</v>
      </c>
      <c r="L15" s="28">
        <f t="shared" si="3"/>
        <v>12</v>
      </c>
    </row>
    <row r="16">
      <c r="A16" s="23">
        <v>34639.0</v>
      </c>
      <c r="B16" s="24">
        <v>0.8</v>
      </c>
      <c r="C16" s="24">
        <v>0.87</v>
      </c>
      <c r="D16" s="24">
        <v>0.87</v>
      </c>
      <c r="E16" s="24">
        <v>0.7</v>
      </c>
      <c r="F16" s="25" t="s">
        <v>103</v>
      </c>
      <c r="G16" s="26">
        <v>-0.0361</v>
      </c>
      <c r="H16" s="29">
        <v>-1500.0</v>
      </c>
      <c r="I16" s="28">
        <f t="shared" si="4"/>
        <v>1875</v>
      </c>
      <c r="J16" s="28">
        <f t="shared" si="1"/>
        <v>51984</v>
      </c>
      <c r="K16" s="29">
        <f t="shared" si="2"/>
        <v>41587.2</v>
      </c>
      <c r="L16" s="28">
        <f t="shared" si="3"/>
        <v>11</v>
      </c>
    </row>
    <row r="17">
      <c r="A17" s="23">
        <v>34608.0</v>
      </c>
      <c r="B17" s="24">
        <v>0.83</v>
      </c>
      <c r="C17" s="24">
        <v>0.97</v>
      </c>
      <c r="D17" s="24">
        <v>0.97</v>
      </c>
      <c r="E17" s="24">
        <v>0.64</v>
      </c>
      <c r="F17" s="25" t="s">
        <v>104</v>
      </c>
      <c r="G17" s="26">
        <v>-0.117</v>
      </c>
      <c r="H17" s="29">
        <v>-1500.0</v>
      </c>
      <c r="I17" s="28">
        <f t="shared" si="4"/>
        <v>1807</v>
      </c>
      <c r="J17" s="28">
        <f t="shared" si="1"/>
        <v>50109</v>
      </c>
      <c r="K17" s="29">
        <f t="shared" si="2"/>
        <v>41590.47</v>
      </c>
      <c r="L17" s="28">
        <f t="shared" si="3"/>
        <v>10</v>
      </c>
    </row>
    <row r="18">
      <c r="A18" s="23">
        <v>34578.0</v>
      </c>
      <c r="B18" s="24">
        <v>0.94</v>
      </c>
      <c r="C18" s="24">
        <v>0.81</v>
      </c>
      <c r="D18" s="24">
        <v>1.06</v>
      </c>
      <c r="E18" s="24">
        <v>0.77</v>
      </c>
      <c r="F18" s="25" t="s">
        <v>105</v>
      </c>
      <c r="G18" s="26">
        <v>0.119</v>
      </c>
      <c r="H18" s="29">
        <v>-1500.0</v>
      </c>
      <c r="I18" s="28">
        <f t="shared" si="4"/>
        <v>1596</v>
      </c>
      <c r="J18" s="28">
        <f t="shared" si="1"/>
        <v>48302</v>
      </c>
      <c r="K18" s="29">
        <f t="shared" si="2"/>
        <v>45403.88</v>
      </c>
      <c r="L18" s="28">
        <f t="shared" si="3"/>
        <v>9</v>
      </c>
    </row>
    <row r="19">
      <c r="A19" s="23">
        <v>34547.0</v>
      </c>
      <c r="B19" s="24">
        <v>0.84</v>
      </c>
      <c r="C19" s="24">
        <v>0.61</v>
      </c>
      <c r="D19" s="24">
        <v>0.85</v>
      </c>
      <c r="E19" s="24">
        <v>0.6</v>
      </c>
      <c r="F19" s="25" t="s">
        <v>106</v>
      </c>
      <c r="G19" s="26">
        <v>0.2537</v>
      </c>
      <c r="H19" s="29">
        <v>-1500.0</v>
      </c>
      <c r="I19" s="28">
        <f t="shared" si="4"/>
        <v>1786</v>
      </c>
      <c r="J19" s="28">
        <f t="shared" si="1"/>
        <v>46706</v>
      </c>
      <c r="K19" s="29">
        <f t="shared" si="2"/>
        <v>39233.04</v>
      </c>
      <c r="L19" s="28">
        <f t="shared" si="3"/>
        <v>8</v>
      </c>
    </row>
    <row r="20">
      <c r="A20" s="23">
        <v>34516.0</v>
      </c>
      <c r="B20" s="24">
        <v>0.67</v>
      </c>
      <c r="C20" s="24">
        <v>0.59</v>
      </c>
      <c r="D20" s="24">
        <v>0.77</v>
      </c>
      <c r="E20" s="24">
        <v>0.59</v>
      </c>
      <c r="F20" s="25" t="s">
        <v>107</v>
      </c>
      <c r="G20" s="26">
        <v>0.1754</v>
      </c>
      <c r="H20" s="29">
        <v>-1500.0</v>
      </c>
      <c r="I20" s="28">
        <f t="shared" si="4"/>
        <v>2239</v>
      </c>
      <c r="J20" s="28">
        <f t="shared" si="1"/>
        <v>44920</v>
      </c>
      <c r="K20" s="29">
        <f t="shared" si="2"/>
        <v>30096.4</v>
      </c>
      <c r="L20" s="28">
        <f t="shared" si="3"/>
        <v>7</v>
      </c>
    </row>
    <row r="21">
      <c r="A21" s="23">
        <v>34486.0</v>
      </c>
      <c r="B21" s="24">
        <v>0.57</v>
      </c>
      <c r="C21" s="24">
        <v>0.33</v>
      </c>
      <c r="D21" s="24">
        <v>0.63</v>
      </c>
      <c r="E21" s="24">
        <v>0.33</v>
      </c>
      <c r="F21" s="25" t="s">
        <v>108</v>
      </c>
      <c r="G21" s="26">
        <v>0.7273</v>
      </c>
      <c r="H21" s="29">
        <v>-1500.0</v>
      </c>
      <c r="I21" s="28">
        <f t="shared" si="4"/>
        <v>2632</v>
      </c>
      <c r="J21" s="28">
        <f t="shared" si="1"/>
        <v>42681</v>
      </c>
      <c r="K21" s="29">
        <f t="shared" si="2"/>
        <v>24328.17</v>
      </c>
      <c r="L21" s="28">
        <f t="shared" si="3"/>
        <v>6</v>
      </c>
    </row>
    <row r="22">
      <c r="A22" s="23">
        <v>34455.0</v>
      </c>
      <c r="B22" s="24">
        <v>0.33</v>
      </c>
      <c r="C22" s="24">
        <v>0.23</v>
      </c>
      <c r="D22" s="24">
        <v>0.35</v>
      </c>
      <c r="E22" s="24">
        <v>0.18</v>
      </c>
      <c r="F22" s="25" t="s">
        <v>109</v>
      </c>
      <c r="G22" s="26">
        <v>0.4348</v>
      </c>
      <c r="H22" s="29">
        <v>-1500.0</v>
      </c>
      <c r="I22" s="28">
        <f t="shared" si="4"/>
        <v>4545</v>
      </c>
      <c r="J22" s="28">
        <f t="shared" si="1"/>
        <v>40049</v>
      </c>
      <c r="K22" s="29">
        <f t="shared" si="2"/>
        <v>13216.17</v>
      </c>
      <c r="L22" s="28">
        <f t="shared" si="3"/>
        <v>5</v>
      </c>
    </row>
    <row r="23">
      <c r="A23" s="23">
        <v>34425.0</v>
      </c>
      <c r="B23" s="24">
        <v>0.23</v>
      </c>
      <c r="C23" s="24">
        <v>0.23</v>
      </c>
      <c r="D23" s="24">
        <v>0.25</v>
      </c>
      <c r="E23" s="24">
        <v>0.2</v>
      </c>
      <c r="F23" s="25" t="s">
        <v>110</v>
      </c>
      <c r="G23" s="26">
        <v>0.0</v>
      </c>
      <c r="H23" s="29">
        <v>-1500.0</v>
      </c>
      <c r="I23" s="28">
        <f t="shared" si="4"/>
        <v>6522</v>
      </c>
      <c r="J23" s="28">
        <f t="shared" si="1"/>
        <v>35504</v>
      </c>
      <c r="K23" s="29">
        <f t="shared" si="2"/>
        <v>8165.92</v>
      </c>
      <c r="L23" s="28">
        <f t="shared" si="3"/>
        <v>4</v>
      </c>
    </row>
    <row r="24">
      <c r="A24" s="23">
        <v>34394.0</v>
      </c>
      <c r="B24" s="24">
        <v>0.23</v>
      </c>
      <c r="C24" s="24">
        <v>0.17</v>
      </c>
      <c r="D24" s="24">
        <v>0.25</v>
      </c>
      <c r="E24" s="24">
        <v>0.15</v>
      </c>
      <c r="F24" s="25" t="s">
        <v>111</v>
      </c>
      <c r="G24" s="26">
        <v>0.3529</v>
      </c>
      <c r="H24" s="29">
        <v>-1500.0</v>
      </c>
      <c r="I24" s="28">
        <f t="shared" si="4"/>
        <v>6522</v>
      </c>
      <c r="J24" s="28">
        <f t="shared" si="1"/>
        <v>28982</v>
      </c>
      <c r="K24" s="29">
        <f t="shared" si="2"/>
        <v>6665.86</v>
      </c>
      <c r="L24" s="28">
        <f t="shared" si="3"/>
        <v>3</v>
      </c>
    </row>
    <row r="25">
      <c r="A25" s="23">
        <v>34366.0</v>
      </c>
      <c r="B25" s="24">
        <v>0.17</v>
      </c>
      <c r="C25" s="24">
        <v>0.11</v>
      </c>
      <c r="D25" s="24">
        <v>0.19</v>
      </c>
      <c r="E25" s="24">
        <v>0.1</v>
      </c>
      <c r="F25" s="25" t="s">
        <v>112</v>
      </c>
      <c r="G25" s="26">
        <v>0.5455</v>
      </c>
      <c r="H25" s="29">
        <v>-1500.0</v>
      </c>
      <c r="I25" s="28">
        <f t="shared" si="4"/>
        <v>8824</v>
      </c>
      <c r="J25" s="28">
        <f t="shared" si="1"/>
        <v>22460</v>
      </c>
      <c r="K25" s="29">
        <f t="shared" si="2"/>
        <v>3818.2</v>
      </c>
      <c r="L25" s="28">
        <f t="shared" si="3"/>
        <v>2</v>
      </c>
    </row>
    <row r="26">
      <c r="A26" s="23">
        <v>34335.0</v>
      </c>
      <c r="B26" s="24">
        <v>0.11</v>
      </c>
      <c r="C26" s="24">
        <v>0.06</v>
      </c>
      <c r="D26" s="24">
        <v>0.12</v>
      </c>
      <c r="E26" s="24">
        <v>0.06</v>
      </c>
      <c r="F26" s="25" t="s">
        <v>113</v>
      </c>
      <c r="G26" s="26">
        <v>0.8333</v>
      </c>
      <c r="H26" s="27">
        <v>-1500.0</v>
      </c>
      <c r="I26" s="28">
        <f t="shared" si="4"/>
        <v>13636</v>
      </c>
      <c r="J26" s="28">
        <f t="shared" si="1"/>
        <v>13636</v>
      </c>
      <c r="K26" s="29">
        <f t="shared" si="2"/>
        <v>1499.96</v>
      </c>
      <c r="L26" s="28">
        <f t="shared" si="3"/>
        <v>1</v>
      </c>
    </row>
    <row r="27">
      <c r="A27" s="31">
        <v>34304.0</v>
      </c>
      <c r="B27" s="24"/>
      <c r="C27" s="24"/>
      <c r="D27" s="32"/>
      <c r="E27" s="32"/>
      <c r="F27" s="25"/>
      <c r="G27" s="26"/>
      <c r="H27" s="27">
        <v>174900.06</v>
      </c>
      <c r="I27" s="33"/>
      <c r="J27" s="28"/>
      <c r="K27" s="27">
        <v>174900.06</v>
      </c>
      <c r="L27" s="33">
        <v>0.0</v>
      </c>
    </row>
    <row r="28">
      <c r="H28" s="22"/>
      <c r="I28" s="34"/>
      <c r="J28" s="34"/>
      <c r="K28" s="22"/>
      <c r="L28" s="34"/>
    </row>
    <row r="29">
      <c r="H29" s="22"/>
      <c r="I29" s="34"/>
      <c r="J29" s="34"/>
      <c r="K29" s="22"/>
      <c r="L29" s="34"/>
    </row>
    <row r="30">
      <c r="H30" s="22"/>
      <c r="I30" s="34"/>
      <c r="J30" s="34"/>
      <c r="K30" s="22"/>
      <c r="L30" s="34"/>
    </row>
    <row r="31">
      <c r="H31" s="22"/>
      <c r="I31" s="34"/>
      <c r="J31" s="34"/>
      <c r="K31" s="22"/>
      <c r="L31" s="34"/>
    </row>
    <row r="32">
      <c r="H32" s="22"/>
      <c r="I32" s="34"/>
      <c r="J32" s="34"/>
      <c r="K32" s="22"/>
      <c r="L32" s="34"/>
    </row>
    <row r="33">
      <c r="H33" s="22"/>
      <c r="I33" s="34"/>
      <c r="J33" s="34"/>
      <c r="K33" s="22"/>
      <c r="L33" s="34"/>
    </row>
    <row r="34">
      <c r="H34" s="22"/>
      <c r="I34" s="34"/>
      <c r="J34" s="34"/>
      <c r="K34" s="22"/>
      <c r="L34" s="34"/>
    </row>
    <row r="35">
      <c r="H35" s="22"/>
      <c r="I35" s="34"/>
      <c r="J35" s="34"/>
      <c r="K35" s="22"/>
      <c r="L35" s="34"/>
    </row>
    <row r="36">
      <c r="H36" s="22"/>
      <c r="I36" s="34"/>
      <c r="J36" s="34"/>
      <c r="K36" s="22"/>
      <c r="L36" s="34"/>
    </row>
    <row r="37">
      <c r="H37" s="22"/>
      <c r="I37" s="34"/>
      <c r="J37" s="34"/>
      <c r="K37" s="22"/>
      <c r="L37" s="34"/>
    </row>
    <row r="38">
      <c r="H38" s="22"/>
      <c r="I38" s="34"/>
      <c r="J38" s="34"/>
      <c r="K38" s="22"/>
      <c r="L38" s="34"/>
    </row>
    <row r="39">
      <c r="H39" s="22"/>
      <c r="I39" s="34"/>
      <c r="J39" s="34"/>
      <c r="K39" s="22"/>
      <c r="L39" s="34"/>
    </row>
    <row r="40">
      <c r="H40" s="22"/>
      <c r="I40" s="34"/>
      <c r="J40" s="34"/>
      <c r="K40" s="22"/>
      <c r="L40" s="34"/>
    </row>
    <row r="41">
      <c r="H41" s="22"/>
      <c r="I41" s="34"/>
      <c r="J41" s="34"/>
      <c r="K41" s="22"/>
      <c r="L41" s="34"/>
    </row>
    <row r="42">
      <c r="H42" s="22"/>
      <c r="I42" s="34"/>
      <c r="J42" s="34"/>
      <c r="K42" s="22"/>
      <c r="L42" s="34"/>
    </row>
    <row r="43">
      <c r="H43" s="22"/>
      <c r="I43" s="34"/>
      <c r="J43" s="34"/>
      <c r="K43" s="22"/>
      <c r="L43" s="34"/>
    </row>
    <row r="44">
      <c r="H44" s="22"/>
      <c r="I44" s="34"/>
      <c r="J44" s="34"/>
      <c r="K44" s="22"/>
      <c r="L44" s="34"/>
    </row>
    <row r="45">
      <c r="H45" s="22"/>
      <c r="I45" s="34"/>
      <c r="J45" s="34"/>
      <c r="K45" s="22"/>
      <c r="L45" s="34"/>
    </row>
    <row r="46">
      <c r="H46" s="22"/>
      <c r="I46" s="34"/>
      <c r="J46" s="34"/>
      <c r="K46" s="22"/>
      <c r="L46" s="34"/>
    </row>
    <row r="47">
      <c r="H47" s="22"/>
      <c r="I47" s="34"/>
      <c r="J47" s="34"/>
      <c r="K47" s="22"/>
      <c r="L47" s="34"/>
    </row>
    <row r="48">
      <c r="H48" s="22"/>
      <c r="I48" s="34"/>
      <c r="J48" s="34"/>
      <c r="K48" s="22"/>
      <c r="L48" s="34"/>
    </row>
    <row r="49">
      <c r="H49" s="22"/>
      <c r="I49" s="34"/>
      <c r="J49" s="34"/>
      <c r="K49" s="22"/>
      <c r="L49" s="34"/>
    </row>
    <row r="50">
      <c r="H50" s="22"/>
      <c r="I50" s="34"/>
      <c r="J50" s="34"/>
      <c r="K50" s="22"/>
      <c r="L50" s="34"/>
    </row>
    <row r="51">
      <c r="H51" s="22"/>
      <c r="I51" s="34"/>
      <c r="J51" s="34"/>
      <c r="K51" s="22"/>
      <c r="L51" s="34"/>
    </row>
    <row r="52">
      <c r="H52" s="22"/>
      <c r="I52" s="34"/>
      <c r="J52" s="34"/>
      <c r="K52" s="22"/>
      <c r="L52" s="34"/>
    </row>
    <row r="53">
      <c r="H53" s="22"/>
      <c r="I53" s="34"/>
      <c r="J53" s="34"/>
      <c r="K53" s="22"/>
      <c r="L53" s="34"/>
    </row>
    <row r="54">
      <c r="H54" s="22"/>
      <c r="I54" s="34"/>
      <c r="J54" s="34"/>
      <c r="K54" s="22"/>
      <c r="L54" s="34"/>
    </row>
    <row r="55">
      <c r="H55" s="22"/>
      <c r="I55" s="34"/>
      <c r="J55" s="34"/>
      <c r="K55" s="22"/>
      <c r="L55" s="34"/>
    </row>
    <row r="56">
      <c r="H56" s="22"/>
      <c r="I56" s="34"/>
      <c r="J56" s="34"/>
      <c r="K56" s="22"/>
      <c r="L56" s="34"/>
    </row>
    <row r="57">
      <c r="H57" s="22"/>
      <c r="I57" s="34"/>
      <c r="J57" s="34"/>
      <c r="K57" s="22"/>
      <c r="L57" s="34"/>
    </row>
    <row r="58">
      <c r="H58" s="22"/>
      <c r="I58" s="34"/>
      <c r="J58" s="34"/>
      <c r="K58" s="22"/>
      <c r="L58" s="34"/>
    </row>
    <row r="59">
      <c r="H59" s="22"/>
      <c r="I59" s="34"/>
      <c r="J59" s="34"/>
      <c r="K59" s="22"/>
      <c r="L59" s="34"/>
    </row>
    <row r="60">
      <c r="H60" s="22"/>
      <c r="I60" s="34"/>
      <c r="J60" s="34"/>
      <c r="K60" s="22"/>
      <c r="L60" s="34"/>
    </row>
    <row r="61">
      <c r="H61" s="22"/>
      <c r="I61" s="34"/>
      <c r="J61" s="34"/>
      <c r="K61" s="22"/>
      <c r="L61" s="34"/>
    </row>
    <row r="62">
      <c r="H62" s="22"/>
      <c r="I62" s="34"/>
      <c r="J62" s="34"/>
      <c r="K62" s="22"/>
      <c r="L62" s="34"/>
    </row>
    <row r="63">
      <c r="H63" s="22"/>
      <c r="I63" s="34"/>
      <c r="J63" s="34"/>
      <c r="K63" s="22"/>
      <c r="L63" s="34"/>
    </row>
    <row r="64">
      <c r="H64" s="22"/>
      <c r="I64" s="34"/>
      <c r="J64" s="34"/>
      <c r="K64" s="22"/>
      <c r="L64" s="34"/>
    </row>
    <row r="65">
      <c r="H65" s="22"/>
      <c r="I65" s="34"/>
      <c r="J65" s="34"/>
      <c r="K65" s="22"/>
      <c r="L65" s="34"/>
    </row>
    <row r="66">
      <c r="H66" s="22"/>
      <c r="I66" s="34"/>
      <c r="J66" s="34"/>
      <c r="K66" s="22"/>
      <c r="L66" s="34"/>
    </row>
    <row r="67">
      <c r="H67" s="22"/>
      <c r="I67" s="34"/>
      <c r="J67" s="34"/>
      <c r="K67" s="22"/>
      <c r="L67" s="34"/>
    </row>
    <row r="68">
      <c r="H68" s="22"/>
      <c r="I68" s="34"/>
      <c r="J68" s="34"/>
      <c r="K68" s="22"/>
      <c r="L68" s="34"/>
    </row>
    <row r="69">
      <c r="H69" s="22"/>
      <c r="I69" s="34"/>
      <c r="J69" s="34"/>
      <c r="K69" s="22"/>
      <c r="L69" s="34"/>
    </row>
    <row r="70">
      <c r="H70" s="22"/>
      <c r="I70" s="34"/>
      <c r="J70" s="34"/>
      <c r="K70" s="22"/>
      <c r="L70" s="34"/>
    </row>
    <row r="71">
      <c r="H71" s="22"/>
      <c r="I71" s="34"/>
      <c r="J71" s="34"/>
      <c r="K71" s="22"/>
      <c r="L71" s="34"/>
    </row>
    <row r="72">
      <c r="H72" s="22"/>
      <c r="I72" s="34"/>
      <c r="J72" s="34"/>
      <c r="K72" s="22"/>
      <c r="L72" s="34"/>
    </row>
    <row r="73">
      <c r="H73" s="22"/>
      <c r="I73" s="34"/>
      <c r="J73" s="34"/>
      <c r="K73" s="22"/>
      <c r="L73" s="3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O1" s="3" t="s">
        <v>12</v>
      </c>
      <c r="P1" s="3" t="s">
        <v>13</v>
      </c>
    </row>
    <row r="2">
      <c r="A2" s="23">
        <v>34304.0</v>
      </c>
      <c r="B2" s="35">
        <v>0.18</v>
      </c>
      <c r="C2" s="35">
        <v>0.11</v>
      </c>
      <c r="D2" s="35">
        <v>0.19</v>
      </c>
      <c r="E2" s="35">
        <v>0.1</v>
      </c>
      <c r="F2" s="36" t="s">
        <v>114</v>
      </c>
      <c r="G2" s="37">
        <v>0.5</v>
      </c>
      <c r="H2" s="7">
        <v>-1500.0</v>
      </c>
      <c r="I2" s="8">
        <f t="shared" ref="I2:I15" si="1">ROUND(1500/B2, 0)</f>
        <v>8333</v>
      </c>
      <c r="J2" s="8">
        <f t="shared" ref="J2:J15" si="2">I2+J3</f>
        <v>971667</v>
      </c>
      <c r="K2" s="9">
        <f t="shared" ref="K2:K15" si="3">J2*B2</f>
        <v>174900.06</v>
      </c>
      <c r="L2" s="8">
        <f t="shared" ref="L2:L15" si="4">L3+1</f>
        <v>14</v>
      </c>
      <c r="N2" s="10" t="s">
        <v>15</v>
      </c>
      <c r="O2" s="11">
        <f>(1 + P2)^(12)-1</f>
        <v>-0.9997557699</v>
      </c>
      <c r="P2" s="12">
        <f>IRR(H2:H16,)</f>
        <v>-0.4999847342</v>
      </c>
    </row>
    <row r="3">
      <c r="A3" s="23">
        <v>34274.0</v>
      </c>
      <c r="B3" s="35">
        <v>0.12</v>
      </c>
      <c r="C3" s="35">
        <v>0.09</v>
      </c>
      <c r="D3" s="35">
        <v>0.13</v>
      </c>
      <c r="E3" s="35">
        <v>0.09</v>
      </c>
      <c r="F3" s="36" t="s">
        <v>115</v>
      </c>
      <c r="G3" s="37">
        <v>0.3333</v>
      </c>
      <c r="H3" s="7">
        <v>-1500.0</v>
      </c>
      <c r="I3" s="8">
        <f t="shared" si="1"/>
        <v>12500</v>
      </c>
      <c r="J3" s="8">
        <f t="shared" si="2"/>
        <v>963334</v>
      </c>
      <c r="K3" s="9">
        <f t="shared" si="3"/>
        <v>115600.08</v>
      </c>
      <c r="L3" s="8">
        <f t="shared" si="4"/>
        <v>13</v>
      </c>
      <c r="N3" s="10" t="s">
        <v>17</v>
      </c>
      <c r="O3" s="13">
        <v>0.12</v>
      </c>
      <c r="P3" s="14">
        <f>(1+O3)^(1/12)-1</f>
        <v>0.009488792935</v>
      </c>
    </row>
    <row r="4">
      <c r="A4" s="23">
        <v>34243.0</v>
      </c>
      <c r="B4" s="35">
        <v>0.09</v>
      </c>
      <c r="C4" s="35">
        <v>0.09</v>
      </c>
      <c r="D4" s="35">
        <v>0.12</v>
      </c>
      <c r="E4" s="35">
        <v>0.07</v>
      </c>
      <c r="F4" s="36" t="s">
        <v>116</v>
      </c>
      <c r="G4" s="37">
        <v>0.0</v>
      </c>
      <c r="H4" s="7">
        <v>-1500.0</v>
      </c>
      <c r="I4" s="8">
        <f t="shared" si="1"/>
        <v>16667</v>
      </c>
      <c r="J4" s="8">
        <f t="shared" si="2"/>
        <v>950834</v>
      </c>
      <c r="K4" s="9">
        <f t="shared" si="3"/>
        <v>85575.06</v>
      </c>
      <c r="L4" s="8">
        <f t="shared" si="4"/>
        <v>12</v>
      </c>
      <c r="N4" s="10" t="s">
        <v>19</v>
      </c>
      <c r="O4" s="15">
        <f t="array" ref="O4">NPV(P3,H2:H16)</f>
        <v>-18276.32415</v>
      </c>
      <c r="P4" s="16"/>
    </row>
    <row r="5">
      <c r="A5" s="23">
        <v>34213.0</v>
      </c>
      <c r="B5" s="35">
        <v>0.09</v>
      </c>
      <c r="C5" s="35">
        <v>0.05</v>
      </c>
      <c r="D5" s="35">
        <v>0.09</v>
      </c>
      <c r="E5" s="35">
        <v>0.05</v>
      </c>
      <c r="F5" s="36" t="s">
        <v>117</v>
      </c>
      <c r="G5" s="37">
        <v>0.8</v>
      </c>
      <c r="H5" s="7">
        <v>-1500.0</v>
      </c>
      <c r="I5" s="8">
        <f t="shared" si="1"/>
        <v>16667</v>
      </c>
      <c r="J5" s="8">
        <f t="shared" si="2"/>
        <v>934167</v>
      </c>
      <c r="K5" s="9">
        <f t="shared" si="3"/>
        <v>84075.03</v>
      </c>
      <c r="L5" s="8">
        <f t="shared" si="4"/>
        <v>11</v>
      </c>
      <c r="O5" s="3" t="s">
        <v>118</v>
      </c>
      <c r="P5" s="3" t="s">
        <v>22</v>
      </c>
    </row>
    <row r="6">
      <c r="A6" s="23">
        <v>34182.0</v>
      </c>
      <c r="B6" s="35">
        <v>0.05</v>
      </c>
      <c r="C6" s="35">
        <v>0.04</v>
      </c>
      <c r="D6" s="35">
        <v>0.05</v>
      </c>
      <c r="E6" s="35">
        <v>0.03</v>
      </c>
      <c r="F6" s="36" t="s">
        <v>119</v>
      </c>
      <c r="G6" s="37">
        <v>0.25</v>
      </c>
      <c r="H6" s="7">
        <v>-1500.0</v>
      </c>
      <c r="I6" s="8">
        <f t="shared" si="1"/>
        <v>30000</v>
      </c>
      <c r="J6" s="8">
        <f t="shared" si="2"/>
        <v>917500</v>
      </c>
      <c r="K6" s="9">
        <f t="shared" si="3"/>
        <v>45875</v>
      </c>
      <c r="L6" s="8">
        <f t="shared" si="4"/>
        <v>10</v>
      </c>
      <c r="N6" s="10" t="s">
        <v>24</v>
      </c>
      <c r="O6" s="17">
        <f>K2</f>
        <v>174900.06</v>
      </c>
      <c r="P6" s="17">
        <f>SUM(K2,K75)</f>
        <v>174900.06</v>
      </c>
    </row>
    <row r="7">
      <c r="A7" s="23">
        <v>34151.0</v>
      </c>
      <c r="B7" s="35">
        <v>0.04</v>
      </c>
      <c r="C7" s="35">
        <v>0.03</v>
      </c>
      <c r="D7" s="35">
        <v>0.04</v>
      </c>
      <c r="E7" s="35">
        <v>0.03</v>
      </c>
      <c r="F7" s="36" t="s">
        <v>120</v>
      </c>
      <c r="G7" s="37">
        <v>0.3333</v>
      </c>
      <c r="H7" s="7">
        <v>-1500.0</v>
      </c>
      <c r="I7" s="8">
        <f t="shared" si="1"/>
        <v>37500</v>
      </c>
      <c r="J7" s="8">
        <f t="shared" si="2"/>
        <v>887500</v>
      </c>
      <c r="K7" s="9">
        <f t="shared" si="3"/>
        <v>35500</v>
      </c>
      <c r="L7" s="8">
        <f t="shared" si="4"/>
        <v>9</v>
      </c>
    </row>
    <row r="8">
      <c r="A8" s="23">
        <v>34121.0</v>
      </c>
      <c r="B8" s="35">
        <v>0.03</v>
      </c>
      <c r="C8" s="35">
        <v>0.02</v>
      </c>
      <c r="D8" s="35">
        <v>0.03</v>
      </c>
      <c r="E8" s="35">
        <v>0.03</v>
      </c>
      <c r="F8" s="36" t="s">
        <v>121</v>
      </c>
      <c r="G8" s="37">
        <v>0.5</v>
      </c>
      <c r="H8" s="7">
        <v>-1500.0</v>
      </c>
      <c r="I8" s="8">
        <f t="shared" si="1"/>
        <v>50000</v>
      </c>
      <c r="J8" s="8">
        <f t="shared" si="2"/>
        <v>850000</v>
      </c>
      <c r="K8" s="9">
        <f t="shared" si="3"/>
        <v>25500</v>
      </c>
      <c r="L8" s="8">
        <f t="shared" si="4"/>
        <v>8</v>
      </c>
    </row>
    <row r="9">
      <c r="A9" s="23">
        <v>34090.0</v>
      </c>
      <c r="B9" s="35">
        <v>0.02</v>
      </c>
      <c r="C9" s="35">
        <v>0.02</v>
      </c>
      <c r="D9" s="35">
        <v>0.02</v>
      </c>
      <c r="E9" s="35">
        <v>0.02</v>
      </c>
      <c r="F9" s="36"/>
      <c r="G9" s="37">
        <v>0.0</v>
      </c>
      <c r="H9" s="7">
        <v>-1500.0</v>
      </c>
      <c r="I9" s="8">
        <f t="shared" si="1"/>
        <v>75000</v>
      </c>
      <c r="J9" s="8">
        <f t="shared" si="2"/>
        <v>800000</v>
      </c>
      <c r="K9" s="9">
        <f t="shared" si="3"/>
        <v>16000</v>
      </c>
      <c r="L9" s="8">
        <f t="shared" si="4"/>
        <v>7</v>
      </c>
    </row>
    <row r="10">
      <c r="A10" s="23">
        <v>34060.0</v>
      </c>
      <c r="B10" s="35">
        <v>0.02</v>
      </c>
      <c r="C10" s="35">
        <v>0.01</v>
      </c>
      <c r="D10" s="35">
        <v>0.02</v>
      </c>
      <c r="E10" s="35">
        <v>0.02</v>
      </c>
      <c r="F10" s="36"/>
      <c r="G10" s="37">
        <v>1.0</v>
      </c>
      <c r="H10" s="7">
        <v>-1500.0</v>
      </c>
      <c r="I10" s="8">
        <f t="shared" si="1"/>
        <v>75000</v>
      </c>
      <c r="J10" s="8">
        <f t="shared" si="2"/>
        <v>725000</v>
      </c>
      <c r="K10" s="9">
        <f t="shared" si="3"/>
        <v>14500</v>
      </c>
      <c r="L10" s="8">
        <f t="shared" si="4"/>
        <v>6</v>
      </c>
    </row>
    <row r="11">
      <c r="A11" s="23">
        <v>34029.0</v>
      </c>
      <c r="B11" s="35">
        <v>0.01</v>
      </c>
      <c r="C11" s="35">
        <v>0.01</v>
      </c>
      <c r="D11" s="35">
        <v>0.01</v>
      </c>
      <c r="E11" s="35">
        <v>0.01</v>
      </c>
      <c r="F11" s="36"/>
      <c r="G11" s="37">
        <v>0.0</v>
      </c>
      <c r="H11" s="7">
        <v>-1500.0</v>
      </c>
      <c r="I11" s="8">
        <f t="shared" si="1"/>
        <v>150000</v>
      </c>
      <c r="J11" s="8">
        <f t="shared" si="2"/>
        <v>650000</v>
      </c>
      <c r="K11" s="9">
        <f t="shared" si="3"/>
        <v>6500</v>
      </c>
      <c r="L11" s="8">
        <f t="shared" si="4"/>
        <v>5</v>
      </c>
    </row>
    <row r="12">
      <c r="A12" s="23">
        <v>34001.0</v>
      </c>
      <c r="B12" s="35">
        <v>0.01</v>
      </c>
      <c r="C12" s="35">
        <v>0.01</v>
      </c>
      <c r="D12" s="35">
        <v>0.01</v>
      </c>
      <c r="E12" s="35">
        <v>0.01</v>
      </c>
      <c r="F12" s="36"/>
      <c r="G12" s="37">
        <v>0.0</v>
      </c>
      <c r="H12" s="7">
        <v>-1500.0</v>
      </c>
      <c r="I12" s="8">
        <f t="shared" si="1"/>
        <v>150000</v>
      </c>
      <c r="J12" s="8">
        <f t="shared" si="2"/>
        <v>500000</v>
      </c>
      <c r="K12" s="9">
        <f t="shared" si="3"/>
        <v>5000</v>
      </c>
      <c r="L12" s="8">
        <f t="shared" si="4"/>
        <v>4</v>
      </c>
    </row>
    <row r="13">
      <c r="A13" s="23">
        <v>33970.0</v>
      </c>
      <c r="B13" s="35">
        <v>0.01</v>
      </c>
      <c r="C13" s="35">
        <v>0.01</v>
      </c>
      <c r="D13" s="35">
        <v>0.01</v>
      </c>
      <c r="E13" s="35">
        <v>0.01</v>
      </c>
      <c r="F13" s="36"/>
      <c r="G13" s="37">
        <v>-0.6667</v>
      </c>
      <c r="H13" s="7">
        <v>-1500.0</v>
      </c>
      <c r="I13" s="8">
        <f t="shared" si="1"/>
        <v>150000</v>
      </c>
      <c r="J13" s="8">
        <f t="shared" si="2"/>
        <v>350000</v>
      </c>
      <c r="K13" s="9">
        <f t="shared" si="3"/>
        <v>3500</v>
      </c>
      <c r="L13" s="8">
        <f t="shared" si="4"/>
        <v>3</v>
      </c>
    </row>
    <row r="14">
      <c r="A14" s="23">
        <v>33939.0</v>
      </c>
      <c r="B14" s="35">
        <v>0.03</v>
      </c>
      <c r="C14" s="35">
        <v>0.02</v>
      </c>
      <c r="D14" s="35">
        <v>0.03</v>
      </c>
      <c r="E14" s="35">
        <v>0.03</v>
      </c>
      <c r="F14" s="36"/>
      <c r="G14" s="37">
        <v>2.0</v>
      </c>
      <c r="H14" s="7">
        <v>-1500.0</v>
      </c>
      <c r="I14" s="8">
        <f t="shared" si="1"/>
        <v>50000</v>
      </c>
      <c r="J14" s="8">
        <f t="shared" si="2"/>
        <v>200000</v>
      </c>
      <c r="K14" s="9">
        <f t="shared" si="3"/>
        <v>6000</v>
      </c>
      <c r="L14" s="8">
        <f t="shared" si="4"/>
        <v>2</v>
      </c>
    </row>
    <row r="15">
      <c r="A15" s="23">
        <v>33909.0</v>
      </c>
      <c r="B15" s="35">
        <v>0.01</v>
      </c>
      <c r="C15" s="35">
        <v>0.02</v>
      </c>
      <c r="D15" s="35">
        <v>0.01</v>
      </c>
      <c r="E15" s="35">
        <v>0.01</v>
      </c>
      <c r="F15" s="36"/>
      <c r="G15" s="37">
        <v>-0.5</v>
      </c>
      <c r="H15" s="18">
        <v>-1500.0</v>
      </c>
      <c r="I15" s="8">
        <f t="shared" si="1"/>
        <v>150000</v>
      </c>
      <c r="J15" s="8">
        <f t="shared" si="2"/>
        <v>150000</v>
      </c>
      <c r="K15" s="9">
        <f t="shared" si="3"/>
        <v>1500</v>
      </c>
      <c r="L15" s="8">
        <f t="shared" si="4"/>
        <v>1</v>
      </c>
    </row>
    <row r="16">
      <c r="A16" s="38"/>
      <c r="B16" s="39"/>
      <c r="C16" s="39"/>
      <c r="D16" s="39"/>
      <c r="E16" s="39"/>
      <c r="F16" s="40"/>
      <c r="G16" s="41"/>
      <c r="H16" s="42">
        <v>1500.0</v>
      </c>
      <c r="I16" s="34"/>
      <c r="J16" s="34"/>
      <c r="K16" s="22"/>
      <c r="L16" s="34"/>
    </row>
    <row r="17">
      <c r="A17" s="38"/>
      <c r="B17" s="39"/>
      <c r="C17" s="39"/>
      <c r="D17" s="39"/>
      <c r="E17" s="39"/>
      <c r="F17" s="40"/>
      <c r="G17" s="41"/>
      <c r="H17" s="22"/>
      <c r="I17" s="34"/>
      <c r="J17" s="34"/>
      <c r="K17" s="22"/>
      <c r="L17" s="34"/>
    </row>
    <row r="18">
      <c r="A18" s="38"/>
      <c r="B18" s="39"/>
      <c r="C18" s="39"/>
      <c r="D18" s="39"/>
      <c r="E18" s="39"/>
      <c r="F18" s="40"/>
      <c r="G18" s="41"/>
      <c r="H18" s="22"/>
      <c r="I18" s="34"/>
      <c r="J18" s="34"/>
      <c r="K18" s="22"/>
      <c r="L18" s="34"/>
    </row>
    <row r="19">
      <c r="A19" s="38"/>
      <c r="B19" s="39"/>
      <c r="C19" s="39"/>
      <c r="D19" s="39"/>
      <c r="E19" s="39"/>
      <c r="F19" s="40"/>
      <c r="G19" s="41"/>
      <c r="H19" s="22"/>
      <c r="I19" s="34"/>
      <c r="J19" s="34"/>
      <c r="K19" s="22"/>
      <c r="L19" s="34"/>
    </row>
    <row r="20">
      <c r="A20" s="38"/>
      <c r="B20" s="39"/>
      <c r="C20" s="39"/>
      <c r="D20" s="39"/>
      <c r="E20" s="39"/>
      <c r="F20" s="40"/>
      <c r="G20" s="41"/>
      <c r="H20" s="22"/>
      <c r="I20" s="34"/>
      <c r="J20" s="34"/>
      <c r="K20" s="22"/>
      <c r="L20" s="34"/>
    </row>
    <row r="21">
      <c r="A21" s="38"/>
      <c r="B21" s="39"/>
      <c r="C21" s="39"/>
      <c r="D21" s="39"/>
      <c r="E21" s="39"/>
      <c r="F21" s="40"/>
      <c r="G21" s="41"/>
      <c r="H21" s="22"/>
      <c r="I21" s="34"/>
      <c r="J21" s="34"/>
      <c r="K21" s="22"/>
      <c r="L21" s="34"/>
    </row>
    <row r="22">
      <c r="A22" s="38"/>
      <c r="B22" s="39"/>
      <c r="C22" s="39"/>
      <c r="D22" s="39"/>
      <c r="E22" s="39"/>
      <c r="F22" s="40"/>
      <c r="G22" s="41"/>
      <c r="H22" s="22"/>
      <c r="I22" s="34"/>
      <c r="J22" s="34"/>
      <c r="K22" s="22"/>
      <c r="L22" s="34"/>
    </row>
    <row r="23">
      <c r="A23" s="38"/>
      <c r="B23" s="39"/>
      <c r="C23" s="39"/>
      <c r="D23" s="39"/>
      <c r="E23" s="39"/>
      <c r="F23" s="40"/>
      <c r="G23" s="41"/>
      <c r="H23" s="22"/>
      <c r="I23" s="34"/>
      <c r="J23" s="34"/>
      <c r="K23" s="22"/>
      <c r="L23" s="34"/>
    </row>
    <row r="24">
      <c r="A24" s="38"/>
      <c r="B24" s="39"/>
      <c r="C24" s="39"/>
      <c r="D24" s="39"/>
      <c r="E24" s="39"/>
      <c r="F24" s="40"/>
      <c r="G24" s="41"/>
      <c r="H24" s="22"/>
      <c r="I24" s="34"/>
      <c r="J24" s="34"/>
      <c r="K24" s="22"/>
      <c r="L24" s="34"/>
    </row>
    <row r="25">
      <c r="A25" s="38"/>
      <c r="B25" s="39"/>
      <c r="C25" s="39"/>
      <c r="D25" s="39"/>
      <c r="E25" s="39"/>
      <c r="F25" s="40"/>
      <c r="G25" s="41"/>
      <c r="H25" s="22"/>
      <c r="I25" s="34"/>
      <c r="J25" s="34"/>
      <c r="K25" s="22"/>
      <c r="L25" s="34"/>
    </row>
    <row r="26">
      <c r="A26" s="38"/>
      <c r="B26" s="39"/>
      <c r="C26" s="39"/>
      <c r="D26" s="39"/>
      <c r="E26" s="39"/>
      <c r="F26" s="40"/>
      <c r="G26" s="41"/>
      <c r="H26" s="22"/>
      <c r="I26" s="34"/>
      <c r="J26" s="34"/>
      <c r="K26" s="22"/>
      <c r="L26" s="34"/>
    </row>
    <row r="27">
      <c r="A27" s="38"/>
      <c r="B27" s="39"/>
      <c r="C27" s="39"/>
      <c r="D27" s="39"/>
      <c r="E27" s="39"/>
      <c r="F27" s="40"/>
      <c r="G27" s="41"/>
      <c r="H27" s="22"/>
    </row>
    <row r="28">
      <c r="A28" s="38"/>
      <c r="B28" s="39"/>
      <c r="C28" s="39"/>
      <c r="D28" s="39"/>
      <c r="E28" s="39"/>
      <c r="F28" s="40"/>
      <c r="G28" s="41"/>
      <c r="H28" s="22"/>
    </row>
    <row r="29">
      <c r="H29" s="22"/>
    </row>
    <row r="30">
      <c r="H30" s="22"/>
    </row>
    <row r="31">
      <c r="H31" s="22"/>
    </row>
    <row r="32">
      <c r="H32" s="22"/>
    </row>
    <row r="33">
      <c r="H33" s="22"/>
    </row>
    <row r="34">
      <c r="H34" s="22"/>
    </row>
    <row r="35">
      <c r="H35" s="22"/>
    </row>
    <row r="36">
      <c r="H36" s="22"/>
    </row>
    <row r="37">
      <c r="H37" s="22"/>
    </row>
    <row r="38">
      <c r="H38" s="22"/>
    </row>
    <row r="39">
      <c r="H39" s="22"/>
    </row>
    <row r="40">
      <c r="H40" s="22"/>
    </row>
    <row r="41">
      <c r="H41" s="22"/>
    </row>
    <row r="42">
      <c r="H42" s="22"/>
    </row>
    <row r="43">
      <c r="H43" s="22"/>
    </row>
    <row r="44">
      <c r="H44" s="22"/>
    </row>
    <row r="45">
      <c r="H45" s="22"/>
    </row>
    <row r="46">
      <c r="H46" s="22"/>
    </row>
    <row r="47">
      <c r="H47" s="22"/>
    </row>
    <row r="48">
      <c r="H48" s="22"/>
    </row>
    <row r="49">
      <c r="H49" s="22"/>
    </row>
    <row r="50">
      <c r="H50" s="22"/>
    </row>
    <row r="51">
      <c r="H51" s="22"/>
    </row>
    <row r="52">
      <c r="H52" s="22"/>
    </row>
    <row r="53">
      <c r="H53" s="22"/>
    </row>
    <row r="54">
      <c r="H54" s="22"/>
    </row>
    <row r="55">
      <c r="H55" s="22"/>
    </row>
    <row r="56">
      <c r="H56" s="22"/>
    </row>
    <row r="57">
      <c r="H57" s="22"/>
    </row>
    <row r="58">
      <c r="H58" s="22"/>
    </row>
    <row r="59">
      <c r="H59" s="22"/>
    </row>
    <row r="60">
      <c r="H60" s="22"/>
    </row>
    <row r="61">
      <c r="H61" s="22"/>
    </row>
    <row r="62">
      <c r="H62" s="22"/>
    </row>
    <row r="63">
      <c r="H63" s="22"/>
    </row>
    <row r="64">
      <c r="H64" s="22"/>
    </row>
    <row r="65">
      <c r="H65" s="22"/>
    </row>
    <row r="66">
      <c r="H66" s="22"/>
    </row>
    <row r="67">
      <c r="H67" s="22"/>
    </row>
    <row r="68">
      <c r="H68" s="22"/>
    </row>
    <row r="69">
      <c r="H69" s="22"/>
    </row>
    <row r="70">
      <c r="H70" s="22"/>
    </row>
    <row r="71">
      <c r="H71" s="22"/>
    </row>
    <row r="72">
      <c r="H72" s="22"/>
    </row>
    <row r="73">
      <c r="H73" s="22"/>
    </row>
  </sheetData>
  <drawing r:id="rId1"/>
</worksheet>
</file>