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DC3 Bradesco" sheetId="1" r:id="rId4"/>
    <sheet state="visible" name="PETR3 Petrobras" sheetId="2" r:id="rId5"/>
    <sheet state="visible" name="BBAS3 Banco do Brasil" sheetId="3" r:id="rId6"/>
  </sheets>
  <definedNames/>
  <calcPr/>
</workbook>
</file>

<file path=xl/sharedStrings.xml><?xml version="1.0" encoding="utf-8"?>
<sst xmlns="http://schemas.openxmlformats.org/spreadsheetml/2006/main" count="162" uniqueCount="127">
  <si>
    <t>Data</t>
  </si>
  <si>
    <t>Último</t>
  </si>
  <si>
    <t>Abertura</t>
  </si>
  <si>
    <t>Máxima</t>
  </si>
  <si>
    <t>Mínima</t>
  </si>
  <si>
    <t>Vol.</t>
  </si>
  <si>
    <t>Var%</t>
  </si>
  <si>
    <t>Aporte</t>
  </si>
  <si>
    <t xml:space="preserve"> Compra</t>
  </si>
  <si>
    <t>Total</t>
  </si>
  <si>
    <t>Patrimônio</t>
  </si>
  <si>
    <t>Mês</t>
  </si>
  <si>
    <t>a.a</t>
  </si>
  <si>
    <t>a.m</t>
  </si>
  <si>
    <t>37,21M</t>
  </si>
  <si>
    <t>TIR</t>
  </si>
  <si>
    <t>25,92M</t>
  </si>
  <si>
    <t>TMA</t>
  </si>
  <si>
    <t>28,39M</t>
  </si>
  <si>
    <t>VPL</t>
  </si>
  <si>
    <t>41,54M</t>
  </si>
  <si>
    <t>31,23M</t>
  </si>
  <si>
    <t>41,52M</t>
  </si>
  <si>
    <t>25,00M</t>
  </si>
  <si>
    <t>161,47M</t>
  </si>
  <si>
    <t>24,69M</t>
  </si>
  <si>
    <t>83,31M</t>
  </si>
  <si>
    <t>76,20M</t>
  </si>
  <si>
    <t>24,89M</t>
  </si>
  <si>
    <t>24,49M</t>
  </si>
  <si>
    <t>61,54M</t>
  </si>
  <si>
    <t>42,27M</t>
  </si>
  <si>
    <t>46,89M</t>
  </si>
  <si>
    <t>75,03M</t>
  </si>
  <si>
    <t>26,25M</t>
  </si>
  <si>
    <t>16,31M</t>
  </si>
  <si>
    <t>58,27M</t>
  </si>
  <si>
    <t>10,78M</t>
  </si>
  <si>
    <t>39,37M</t>
  </si>
  <si>
    <t>13,74M</t>
  </si>
  <si>
    <t>28,60M</t>
  </si>
  <si>
    <t>26,64M</t>
  </si>
  <si>
    <t>21,17M</t>
  </si>
  <si>
    <t>76,11M</t>
  </si>
  <si>
    <t>50,68M</t>
  </si>
  <si>
    <t>120,59M</t>
  </si>
  <si>
    <t>14,82M</t>
  </si>
  <si>
    <t>11,62M</t>
  </si>
  <si>
    <t>32,55M</t>
  </si>
  <si>
    <t>56,38M</t>
  </si>
  <si>
    <t>16,73M</t>
  </si>
  <si>
    <t>10,62M</t>
  </si>
  <si>
    <t>11,43M</t>
  </si>
  <si>
    <t>7,26M</t>
  </si>
  <si>
    <t>9,04M</t>
  </si>
  <si>
    <t>35,86M</t>
  </si>
  <si>
    <t>123,79M</t>
  </si>
  <si>
    <t>34,90M</t>
  </si>
  <si>
    <t>4,87M</t>
  </si>
  <si>
    <t>8,86M</t>
  </si>
  <si>
    <t>110,57M</t>
  </si>
  <si>
    <t>26,62M</t>
  </si>
  <si>
    <t>41,20M</t>
  </si>
  <si>
    <t>7,74M</t>
  </si>
  <si>
    <t>6,37M</t>
  </si>
  <si>
    <t>6,91M</t>
  </si>
  <si>
    <t>12,01M</t>
  </si>
  <si>
    <t>5,75M</t>
  </si>
  <si>
    <t>8,18M</t>
  </si>
  <si>
    <t>4,79M</t>
  </si>
  <si>
    <t>5,16M</t>
  </si>
  <si>
    <t>3,67M</t>
  </si>
  <si>
    <t>6,83M</t>
  </si>
  <si>
    <t>5,95M</t>
  </si>
  <si>
    <t>5,32M</t>
  </si>
  <si>
    <t>14,99M</t>
  </si>
  <si>
    <t>9,39M</t>
  </si>
  <si>
    <t>13,63M</t>
  </si>
  <si>
    <t>71,65M</t>
  </si>
  <si>
    <t>41,84M</t>
  </si>
  <si>
    <t>45,55M</t>
  </si>
  <si>
    <t>54,88M</t>
  </si>
  <si>
    <t>54,70M</t>
  </si>
  <si>
    <t>37,89M</t>
  </si>
  <si>
    <t>31,98M</t>
  </si>
  <si>
    <t>51,60M</t>
  </si>
  <si>
    <t>63,67M</t>
  </si>
  <si>
    <t>33,78M</t>
  </si>
  <si>
    <t>46,50M</t>
  </si>
  <si>
    <t>43,89M</t>
  </si>
  <si>
    <t>45,54M</t>
  </si>
  <si>
    <t>24,99M</t>
  </si>
  <si>
    <t>32,34M</t>
  </si>
  <si>
    <t>38,56M</t>
  </si>
  <si>
    <t>32,29M</t>
  </si>
  <si>
    <t>206,70M</t>
  </si>
  <si>
    <t>185,74M</t>
  </si>
  <si>
    <t>172,72M</t>
  </si>
  <si>
    <t>132,53M</t>
  </si>
  <si>
    <t>147,33M</t>
  </si>
  <si>
    <t>178,92M</t>
  </si>
  <si>
    <t>224,67M</t>
  </si>
  <si>
    <t>186,40M</t>
  </si>
  <si>
    <t>14,37M</t>
  </si>
  <si>
    <t>12,62M</t>
  </si>
  <si>
    <t>15,54M</t>
  </si>
  <si>
    <t>17,71M</t>
  </si>
  <si>
    <t>21,06M</t>
  </si>
  <si>
    <t>14,87M</t>
  </si>
  <si>
    <t>11,18M</t>
  </si>
  <si>
    <t>22,64M</t>
  </si>
  <si>
    <t>22,34M</t>
  </si>
  <si>
    <t>17,50M</t>
  </si>
  <si>
    <t>12,92M</t>
  </si>
  <si>
    <t>20,30M</t>
  </si>
  <si>
    <t>22,90M</t>
  </si>
  <si>
    <t>24,22M</t>
  </si>
  <si>
    <t>23,92M</t>
  </si>
  <si>
    <t>16,36M</t>
  </si>
  <si>
    <t>5,38M</t>
  </si>
  <si>
    <t>5,17M</t>
  </si>
  <si>
    <t>3,62M</t>
  </si>
  <si>
    <t>3,78M</t>
  </si>
  <si>
    <t>5,94M</t>
  </si>
  <si>
    <t>4,69M</t>
  </si>
  <si>
    <t>3,50M</t>
  </si>
  <si>
    <t>3,41M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</si>
</sst>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.mm.yyyy"/>
    <numFmt numFmtId="165" formatCode="[$R$ -416]#,##0.00"/>
    <numFmt numFmtId="166" formatCode="&quot;R$&quot;\ #,##0.00"/>
    <numFmt numFmtId="167" formatCode="0.0000%"/>
    <numFmt numFmtId="168" formatCode="&quot;R$&quot;\ #,##0.00;[Red]\-&quot;R$&quot;\ #,##0.00"/>
    <numFmt numFmtId="169" formatCode="d.m.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9.0"/>
      <color rgb="FF000000"/>
      <name val="&quot;Google Sans Mono&quot;"/>
    </font>
    <font>
      <sz val="9.0"/>
      <color rgb="FF1155CC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1" fillId="0" fontId="4" numFmtId="165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4" numFmtId="166" xfId="0" applyAlignment="1" applyBorder="1" applyFont="1" applyNumberFormat="1">
      <alignment horizontal="right" vertical="bottom"/>
    </xf>
    <xf borderId="1" fillId="3" fontId="2" numFmtId="0" xfId="0" applyAlignment="1" applyBorder="1" applyFill="1" applyFont="1">
      <alignment readingOrder="0"/>
    </xf>
    <xf borderId="1" fillId="0" fontId="4" numFmtId="10" xfId="0" applyBorder="1" applyFont="1" applyNumberFormat="1"/>
    <xf borderId="1" fillId="4" fontId="5" numFmtId="10" xfId="0" applyBorder="1" applyFill="1" applyFont="1" applyNumberFormat="1"/>
    <xf borderId="1" fillId="0" fontId="4" numFmtId="9" xfId="0" applyAlignment="1" applyBorder="1" applyFont="1" applyNumberFormat="1">
      <alignment readingOrder="0"/>
    </xf>
    <xf borderId="1" fillId="0" fontId="4" numFmtId="167" xfId="0" applyBorder="1" applyFont="1" applyNumberFormat="1"/>
    <xf borderId="1" fillId="0" fontId="4" numFmtId="168" xfId="0" applyBorder="1" applyFont="1" applyNumberFormat="1"/>
    <xf borderId="1" fillId="4" fontId="6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0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horizontal="right" readingOrder="0" vertical="bottom"/>
    </xf>
    <xf borderId="1" fillId="0" fontId="2" numFmtId="169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0" fontId="4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4" fontId="4" numFmtId="165" xfId="0" applyAlignment="1" applyBorder="1" applyFont="1" applyNumberFormat="1">
      <alignment horizontal="right" readingOrder="0" vertical="bottom"/>
    </xf>
    <xf borderId="1" fillId="4" fontId="4" numFmtId="0" xfId="0" applyAlignment="1" applyBorder="1" applyFont="1">
      <alignment horizontal="right" vertical="bottom"/>
    </xf>
    <xf borderId="1" fillId="4" fontId="4" numFmtId="165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4" fontId="3" numFmtId="0" xfId="0" applyAlignment="1" applyBorder="1" applyFont="1">
      <alignment horizontal="right" vertical="bottom"/>
    </xf>
    <xf borderId="1" fillId="4" fontId="3" numFmtId="0" xfId="0" applyAlignment="1" applyBorder="1" applyFont="1">
      <alignment horizontal="right" readingOrder="0" vertical="bottom"/>
    </xf>
    <xf borderId="1" fillId="4" fontId="3" numFmtId="0" xfId="0" applyAlignment="1" applyBorder="1" applyFont="1">
      <alignment vertical="bottom"/>
    </xf>
    <xf borderId="1" fillId="4" fontId="3" numFmtId="10" xfId="0" applyAlignment="1" applyBorder="1" applyFont="1" applyNumberFormat="1">
      <alignment horizontal="right" vertical="bottom"/>
    </xf>
    <xf borderId="1" fillId="4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6" max="1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4">
        <v>40909.0</v>
      </c>
      <c r="B2" s="5">
        <v>6.25</v>
      </c>
      <c r="C2" s="5">
        <v>6.07</v>
      </c>
      <c r="D2" s="5">
        <v>6.52</v>
      </c>
      <c r="E2" s="5">
        <v>5.92</v>
      </c>
      <c r="F2" s="6" t="s">
        <v>14</v>
      </c>
      <c r="G2" s="7">
        <v>0.0263</v>
      </c>
      <c r="H2" s="8">
        <v>-5000.0</v>
      </c>
      <c r="I2" s="9">
        <f t="shared" ref="I2:I62" si="1">ROUND(1500/B2, 0)</f>
        <v>240</v>
      </c>
      <c r="J2" s="9">
        <f t="shared" ref="J2:J62" si="2">I2+J3</f>
        <v>17936</v>
      </c>
      <c r="K2" s="10">
        <f t="shared" ref="K2:K62" si="3">J2*B2</f>
        <v>112100</v>
      </c>
      <c r="L2" s="9">
        <f t="shared" ref="L2:L62" si="4">L3+1</f>
        <v>61</v>
      </c>
      <c r="N2" s="11" t="s">
        <v>15</v>
      </c>
      <c r="O2" s="12">
        <f>(1 + P2)^(12)-1</f>
        <v>-0.1615529309</v>
      </c>
      <c r="P2" s="13">
        <f>IRR(H2:H63,0.02)</f>
        <v>-0.01457637302</v>
      </c>
    </row>
    <row r="3">
      <c r="A3" s="4">
        <v>40878.0</v>
      </c>
      <c r="B3" s="5">
        <v>6.09</v>
      </c>
      <c r="C3" s="5">
        <v>5.85</v>
      </c>
      <c r="D3" s="5">
        <v>6.15</v>
      </c>
      <c r="E3" s="5">
        <v>5.71</v>
      </c>
      <c r="F3" s="6" t="s">
        <v>16</v>
      </c>
      <c r="G3" s="7">
        <v>0.0428</v>
      </c>
      <c r="H3" s="8">
        <v>-5000.0</v>
      </c>
      <c r="I3" s="9">
        <f t="shared" si="1"/>
        <v>246</v>
      </c>
      <c r="J3" s="9">
        <f t="shared" si="2"/>
        <v>17696</v>
      </c>
      <c r="K3" s="10">
        <f t="shared" si="3"/>
        <v>107768.64</v>
      </c>
      <c r="L3" s="9">
        <f t="shared" si="4"/>
        <v>60</v>
      </c>
      <c r="N3" s="11" t="s">
        <v>17</v>
      </c>
      <c r="O3" s="14">
        <v>0.03</v>
      </c>
      <c r="P3" s="15">
        <f>(1+O3)^(1/12)-1</f>
        <v>0.002466269772</v>
      </c>
    </row>
    <row r="4">
      <c r="A4" s="4">
        <v>40848.0</v>
      </c>
      <c r="B4" s="5">
        <v>5.84</v>
      </c>
      <c r="C4" s="5">
        <v>5.79</v>
      </c>
      <c r="D4" s="5">
        <v>5.99</v>
      </c>
      <c r="E4" s="5">
        <v>5.35</v>
      </c>
      <c r="F4" s="6" t="s">
        <v>18</v>
      </c>
      <c r="G4" s="7">
        <v>-0.0051</v>
      </c>
      <c r="H4" s="8">
        <v>-5000.0</v>
      </c>
      <c r="I4" s="9">
        <f t="shared" si="1"/>
        <v>257</v>
      </c>
      <c r="J4" s="9">
        <f t="shared" si="2"/>
        <v>17450</v>
      </c>
      <c r="K4" s="10">
        <f t="shared" si="3"/>
        <v>101908</v>
      </c>
      <c r="L4" s="9">
        <f t="shared" si="4"/>
        <v>59</v>
      </c>
      <c r="N4" s="11" t="s">
        <v>19</v>
      </c>
      <c r="O4" s="16">
        <f t="array" ref="O4">NPV(P3,H2:H75)</f>
        <v>-111169.0341</v>
      </c>
      <c r="P4" s="17"/>
    </row>
    <row r="5">
      <c r="A5" s="4">
        <v>40817.0</v>
      </c>
      <c r="B5" s="5">
        <v>5.87</v>
      </c>
      <c r="C5" s="5">
        <v>5.23</v>
      </c>
      <c r="D5" s="5">
        <v>6.15</v>
      </c>
      <c r="E5" s="5">
        <v>5.04</v>
      </c>
      <c r="F5" s="6" t="s">
        <v>20</v>
      </c>
      <c r="G5" s="7">
        <v>0.0911</v>
      </c>
      <c r="H5" s="8">
        <v>-5000.0</v>
      </c>
      <c r="I5" s="9">
        <f t="shared" si="1"/>
        <v>256</v>
      </c>
      <c r="J5" s="9">
        <f t="shared" si="2"/>
        <v>17193</v>
      </c>
      <c r="K5" s="10">
        <f t="shared" si="3"/>
        <v>100922.91</v>
      </c>
      <c r="L5" s="9">
        <f t="shared" si="4"/>
        <v>58</v>
      </c>
      <c r="O5" s="3"/>
      <c r="P5" s="3"/>
    </row>
    <row r="6">
      <c r="A6" s="4">
        <v>40787.0</v>
      </c>
      <c r="B6" s="5">
        <v>5.38</v>
      </c>
      <c r="C6" s="5">
        <v>5.71</v>
      </c>
      <c r="D6" s="5">
        <v>5.94</v>
      </c>
      <c r="E6" s="5">
        <v>5.13</v>
      </c>
      <c r="F6" s="6" t="s">
        <v>21</v>
      </c>
      <c r="G6" s="7">
        <v>-0.0306</v>
      </c>
      <c r="H6" s="8">
        <v>-5000.0</v>
      </c>
      <c r="I6" s="9">
        <f t="shared" si="1"/>
        <v>279</v>
      </c>
      <c r="J6" s="9">
        <f t="shared" si="2"/>
        <v>16937</v>
      </c>
      <c r="K6" s="10">
        <f t="shared" si="3"/>
        <v>91121.06</v>
      </c>
      <c r="L6" s="9">
        <f t="shared" si="4"/>
        <v>57</v>
      </c>
      <c r="N6" s="11"/>
      <c r="O6" s="18"/>
      <c r="P6" s="18"/>
    </row>
    <row r="7">
      <c r="A7" s="4">
        <v>40756.0</v>
      </c>
      <c r="B7" s="5">
        <v>5.55</v>
      </c>
      <c r="C7" s="5">
        <v>5.87</v>
      </c>
      <c r="D7" s="5">
        <v>5.95</v>
      </c>
      <c r="E7" s="5">
        <v>4.96</v>
      </c>
      <c r="F7" s="6" t="s">
        <v>22</v>
      </c>
      <c r="G7" s="7">
        <v>-0.0529</v>
      </c>
      <c r="H7" s="8">
        <v>-5000.0</v>
      </c>
      <c r="I7" s="9">
        <f t="shared" si="1"/>
        <v>270</v>
      </c>
      <c r="J7" s="9">
        <f t="shared" si="2"/>
        <v>16658</v>
      </c>
      <c r="K7" s="10">
        <f t="shared" si="3"/>
        <v>92451.9</v>
      </c>
      <c r="L7" s="9">
        <f t="shared" si="4"/>
        <v>56</v>
      </c>
    </row>
    <row r="8">
      <c r="A8" s="4">
        <v>40725.0</v>
      </c>
      <c r="B8" s="5">
        <v>5.86</v>
      </c>
      <c r="C8" s="5">
        <v>6.27</v>
      </c>
      <c r="D8" s="5">
        <v>6.33</v>
      </c>
      <c r="E8" s="5">
        <v>5.49</v>
      </c>
      <c r="F8" s="6" t="s">
        <v>23</v>
      </c>
      <c r="G8" s="7">
        <v>-0.0669</v>
      </c>
      <c r="H8" s="8">
        <v>-5000.0</v>
      </c>
      <c r="I8" s="9">
        <f t="shared" si="1"/>
        <v>256</v>
      </c>
      <c r="J8" s="9">
        <f t="shared" si="2"/>
        <v>16388</v>
      </c>
      <c r="K8" s="10">
        <f t="shared" si="3"/>
        <v>96033.68</v>
      </c>
      <c r="L8" s="9">
        <f t="shared" si="4"/>
        <v>55</v>
      </c>
    </row>
    <row r="9">
      <c r="A9" s="4">
        <v>40695.0</v>
      </c>
      <c r="B9" s="5">
        <v>6.28</v>
      </c>
      <c r="C9" s="5">
        <v>6.09</v>
      </c>
      <c r="D9" s="5">
        <v>6.28</v>
      </c>
      <c r="E9" s="5">
        <v>5.87</v>
      </c>
      <c r="F9" s="6" t="s">
        <v>24</v>
      </c>
      <c r="G9" s="7">
        <v>0.0278</v>
      </c>
      <c r="H9" s="8">
        <v>-5000.0</v>
      </c>
      <c r="I9" s="9">
        <f t="shared" si="1"/>
        <v>239</v>
      </c>
      <c r="J9" s="9">
        <f t="shared" si="2"/>
        <v>16132</v>
      </c>
      <c r="K9" s="10">
        <f t="shared" si="3"/>
        <v>101308.96</v>
      </c>
      <c r="L9" s="9">
        <f t="shared" si="4"/>
        <v>54</v>
      </c>
    </row>
    <row r="10">
      <c r="A10" s="4">
        <v>40664.0</v>
      </c>
      <c r="B10" s="5">
        <v>6.11</v>
      </c>
      <c r="C10" s="5">
        <v>6.14</v>
      </c>
      <c r="D10" s="5">
        <v>6.28</v>
      </c>
      <c r="E10" s="5">
        <v>5.8</v>
      </c>
      <c r="F10" s="6" t="s">
        <v>25</v>
      </c>
      <c r="G10" s="7">
        <v>-0.0097</v>
      </c>
      <c r="H10" s="8">
        <v>-5000.0</v>
      </c>
      <c r="I10" s="9">
        <f t="shared" si="1"/>
        <v>245</v>
      </c>
      <c r="J10" s="9">
        <f t="shared" si="2"/>
        <v>15893</v>
      </c>
      <c r="K10" s="10">
        <f t="shared" si="3"/>
        <v>97106.23</v>
      </c>
      <c r="L10" s="9">
        <f t="shared" si="4"/>
        <v>53</v>
      </c>
    </row>
    <row r="11">
      <c r="A11" s="4">
        <v>40634.0</v>
      </c>
      <c r="B11" s="5">
        <v>6.17</v>
      </c>
      <c r="C11" s="5">
        <v>6.49</v>
      </c>
      <c r="D11" s="5">
        <v>6.63</v>
      </c>
      <c r="E11" s="5">
        <v>5.94</v>
      </c>
      <c r="F11" s="6" t="s">
        <v>26</v>
      </c>
      <c r="G11" s="7">
        <v>-0.0478</v>
      </c>
      <c r="H11" s="8">
        <v>-5000.0</v>
      </c>
      <c r="I11" s="9">
        <f t="shared" si="1"/>
        <v>243</v>
      </c>
      <c r="J11" s="9">
        <f t="shared" si="2"/>
        <v>15648</v>
      </c>
      <c r="K11" s="10">
        <f t="shared" si="3"/>
        <v>96548.16</v>
      </c>
      <c r="L11" s="9">
        <f t="shared" si="4"/>
        <v>52</v>
      </c>
    </row>
    <row r="12">
      <c r="A12" s="4">
        <v>40603.0</v>
      </c>
      <c r="B12" s="5">
        <v>6.48</v>
      </c>
      <c r="C12" s="5">
        <v>5.9</v>
      </c>
      <c r="D12" s="5">
        <v>6.53</v>
      </c>
      <c r="E12" s="5">
        <v>5.56</v>
      </c>
      <c r="F12" s="6" t="s">
        <v>27</v>
      </c>
      <c r="G12" s="7">
        <v>0.0983</v>
      </c>
      <c r="H12" s="8">
        <v>-5000.0</v>
      </c>
      <c r="I12" s="9">
        <f t="shared" si="1"/>
        <v>231</v>
      </c>
      <c r="J12" s="9">
        <f t="shared" si="2"/>
        <v>15405</v>
      </c>
      <c r="K12" s="10">
        <f t="shared" si="3"/>
        <v>99824.4</v>
      </c>
      <c r="L12" s="9">
        <f t="shared" si="4"/>
        <v>51</v>
      </c>
    </row>
    <row r="13">
      <c r="A13" s="4">
        <v>40575.0</v>
      </c>
      <c r="B13" s="5">
        <v>5.9</v>
      </c>
      <c r="C13" s="5">
        <v>5.72</v>
      </c>
      <c r="D13" s="5">
        <v>5.97</v>
      </c>
      <c r="E13" s="5">
        <v>5.35</v>
      </c>
      <c r="F13" s="6" t="s">
        <v>28</v>
      </c>
      <c r="G13" s="7">
        <v>0.0442</v>
      </c>
      <c r="H13" s="8">
        <v>-5000.0</v>
      </c>
      <c r="I13" s="9">
        <f t="shared" si="1"/>
        <v>254</v>
      </c>
      <c r="J13" s="9">
        <f t="shared" si="2"/>
        <v>15174</v>
      </c>
      <c r="K13" s="10">
        <f t="shared" si="3"/>
        <v>89526.6</v>
      </c>
      <c r="L13" s="9">
        <f t="shared" si="4"/>
        <v>50</v>
      </c>
    </row>
    <row r="14">
      <c r="A14" s="4">
        <v>40544.0</v>
      </c>
      <c r="B14" s="5">
        <v>5.65</v>
      </c>
      <c r="C14" s="5">
        <v>5.95</v>
      </c>
      <c r="D14" s="5">
        <v>6.11</v>
      </c>
      <c r="E14" s="5">
        <v>5.58</v>
      </c>
      <c r="F14" s="6" t="s">
        <v>29</v>
      </c>
      <c r="G14" s="7">
        <v>-0.0504</v>
      </c>
      <c r="H14" s="8">
        <v>-5000.0</v>
      </c>
      <c r="I14" s="9">
        <f t="shared" si="1"/>
        <v>265</v>
      </c>
      <c r="J14" s="9">
        <f t="shared" si="2"/>
        <v>14920</v>
      </c>
      <c r="K14" s="10">
        <f t="shared" si="3"/>
        <v>84298</v>
      </c>
      <c r="L14" s="9">
        <f t="shared" si="4"/>
        <v>49</v>
      </c>
    </row>
    <row r="15">
      <c r="A15" s="4">
        <v>40513.0</v>
      </c>
      <c r="B15" s="5">
        <v>5.95</v>
      </c>
      <c r="C15" s="5">
        <v>6.02</v>
      </c>
      <c r="D15" s="5">
        <v>6.12</v>
      </c>
      <c r="E15" s="5">
        <v>5.73</v>
      </c>
      <c r="F15" s="6" t="s">
        <v>30</v>
      </c>
      <c r="G15" s="7">
        <v>-0.01</v>
      </c>
      <c r="H15" s="8">
        <v>-5000.0</v>
      </c>
      <c r="I15" s="9">
        <f t="shared" si="1"/>
        <v>252</v>
      </c>
      <c r="J15" s="9">
        <f t="shared" si="2"/>
        <v>14655</v>
      </c>
      <c r="K15" s="10">
        <f t="shared" si="3"/>
        <v>87197.25</v>
      </c>
      <c r="L15" s="9">
        <f t="shared" si="4"/>
        <v>48</v>
      </c>
    </row>
    <row r="16">
      <c r="A16" s="4">
        <v>40483.0</v>
      </c>
      <c r="B16" s="5">
        <v>6.01</v>
      </c>
      <c r="C16" s="5">
        <v>6.21</v>
      </c>
      <c r="D16" s="5">
        <v>6.58</v>
      </c>
      <c r="E16" s="5">
        <v>5.94</v>
      </c>
      <c r="F16" s="6" t="s">
        <v>31</v>
      </c>
      <c r="G16" s="7">
        <v>-0.0322</v>
      </c>
      <c r="H16" s="8">
        <v>-5000.0</v>
      </c>
      <c r="I16" s="9">
        <f t="shared" si="1"/>
        <v>250</v>
      </c>
      <c r="J16" s="9">
        <f t="shared" si="2"/>
        <v>14403</v>
      </c>
      <c r="K16" s="10">
        <f t="shared" si="3"/>
        <v>86562.03</v>
      </c>
      <c r="L16" s="9">
        <f t="shared" si="4"/>
        <v>47</v>
      </c>
    </row>
    <row r="17">
      <c r="A17" s="4">
        <v>40452.0</v>
      </c>
      <c r="B17" s="5">
        <v>6.21</v>
      </c>
      <c r="C17" s="5">
        <v>6.11</v>
      </c>
      <c r="D17" s="5">
        <v>6.46</v>
      </c>
      <c r="E17" s="5">
        <v>5.93</v>
      </c>
      <c r="F17" s="6" t="s">
        <v>32</v>
      </c>
      <c r="G17" s="7">
        <v>0.0164</v>
      </c>
      <c r="H17" s="8">
        <v>-5000.0</v>
      </c>
      <c r="I17" s="9">
        <f t="shared" si="1"/>
        <v>242</v>
      </c>
      <c r="J17" s="9">
        <f t="shared" si="2"/>
        <v>14153</v>
      </c>
      <c r="K17" s="10">
        <f t="shared" si="3"/>
        <v>87890.13</v>
      </c>
      <c r="L17" s="9">
        <f t="shared" si="4"/>
        <v>46</v>
      </c>
    </row>
    <row r="18">
      <c r="A18" s="4">
        <v>40422.0</v>
      </c>
      <c r="B18" s="5">
        <v>6.11</v>
      </c>
      <c r="C18" s="5">
        <v>5.66</v>
      </c>
      <c r="D18" s="5">
        <v>6.11</v>
      </c>
      <c r="E18" s="5">
        <v>5.47</v>
      </c>
      <c r="F18" s="6" t="s">
        <v>33</v>
      </c>
      <c r="G18" s="7">
        <v>0.093</v>
      </c>
      <c r="H18" s="8">
        <v>-5000.0</v>
      </c>
      <c r="I18" s="9">
        <f t="shared" si="1"/>
        <v>245</v>
      </c>
      <c r="J18" s="9">
        <f t="shared" si="2"/>
        <v>13911</v>
      </c>
      <c r="K18" s="10">
        <f t="shared" si="3"/>
        <v>84996.21</v>
      </c>
      <c r="L18" s="9">
        <f t="shared" si="4"/>
        <v>45</v>
      </c>
    </row>
    <row r="19">
      <c r="A19" s="4">
        <v>40391.0</v>
      </c>
      <c r="B19" s="5">
        <v>5.59</v>
      </c>
      <c r="C19" s="5">
        <v>5.74</v>
      </c>
      <c r="D19" s="5">
        <v>5.89</v>
      </c>
      <c r="E19" s="5">
        <v>5.37</v>
      </c>
      <c r="F19" s="6" t="s">
        <v>34</v>
      </c>
      <c r="G19" s="7">
        <v>-0.0428</v>
      </c>
      <c r="H19" s="8">
        <v>-5000.0</v>
      </c>
      <c r="I19" s="9">
        <f t="shared" si="1"/>
        <v>268</v>
      </c>
      <c r="J19" s="9">
        <f t="shared" si="2"/>
        <v>13666</v>
      </c>
      <c r="K19" s="10">
        <f t="shared" si="3"/>
        <v>76392.94</v>
      </c>
      <c r="L19" s="9">
        <f t="shared" si="4"/>
        <v>44</v>
      </c>
    </row>
    <row r="20">
      <c r="A20" s="4">
        <v>40360.0</v>
      </c>
      <c r="B20" s="5">
        <v>5.84</v>
      </c>
      <c r="C20" s="5">
        <v>4.79</v>
      </c>
      <c r="D20" s="5">
        <v>5.84</v>
      </c>
      <c r="E20" s="5">
        <v>4.71</v>
      </c>
      <c r="F20" s="6" t="s">
        <v>35</v>
      </c>
      <c r="G20" s="7">
        <v>0.2192</v>
      </c>
      <c r="H20" s="8">
        <v>-5000.0</v>
      </c>
      <c r="I20" s="9">
        <f t="shared" si="1"/>
        <v>257</v>
      </c>
      <c r="J20" s="9">
        <f t="shared" si="2"/>
        <v>13398</v>
      </c>
      <c r="K20" s="10">
        <f t="shared" si="3"/>
        <v>78244.32</v>
      </c>
      <c r="L20" s="9">
        <f t="shared" si="4"/>
        <v>43</v>
      </c>
    </row>
    <row r="21">
      <c r="A21" s="4">
        <v>40330.0</v>
      </c>
      <c r="B21" s="5">
        <v>4.79</v>
      </c>
      <c r="C21" s="5">
        <v>5.0</v>
      </c>
      <c r="D21" s="5">
        <v>5.13</v>
      </c>
      <c r="E21" s="5">
        <v>4.71</v>
      </c>
      <c r="F21" s="6" t="s">
        <v>36</v>
      </c>
      <c r="G21" s="7">
        <v>-0.0477</v>
      </c>
      <c r="H21" s="8">
        <v>-5000.0</v>
      </c>
      <c r="I21" s="9">
        <f t="shared" si="1"/>
        <v>313</v>
      </c>
      <c r="J21" s="9">
        <f t="shared" si="2"/>
        <v>13141</v>
      </c>
      <c r="K21" s="10">
        <f t="shared" si="3"/>
        <v>62945.39</v>
      </c>
      <c r="L21" s="9">
        <f t="shared" si="4"/>
        <v>42</v>
      </c>
    </row>
    <row r="22">
      <c r="A22" s="4">
        <v>40299.0</v>
      </c>
      <c r="B22" s="5">
        <v>5.03</v>
      </c>
      <c r="C22" s="5">
        <v>5.21</v>
      </c>
      <c r="D22" s="5">
        <v>5.28</v>
      </c>
      <c r="E22" s="5">
        <v>4.6</v>
      </c>
      <c r="F22" s="6" t="s">
        <v>37</v>
      </c>
      <c r="G22" s="7">
        <v>-0.0473</v>
      </c>
      <c r="H22" s="8">
        <v>-5000.0</v>
      </c>
      <c r="I22" s="9">
        <f t="shared" si="1"/>
        <v>298</v>
      </c>
      <c r="J22" s="9">
        <f t="shared" si="2"/>
        <v>12828</v>
      </c>
      <c r="K22" s="10">
        <f t="shared" si="3"/>
        <v>64524.84</v>
      </c>
      <c r="L22" s="9">
        <f t="shared" si="4"/>
        <v>41</v>
      </c>
    </row>
    <row r="23">
      <c r="A23" s="4">
        <v>40269.0</v>
      </c>
      <c r="B23" s="5">
        <v>5.28</v>
      </c>
      <c r="C23" s="5">
        <v>5.35</v>
      </c>
      <c r="D23" s="5">
        <v>5.53</v>
      </c>
      <c r="E23" s="5">
        <v>5.03</v>
      </c>
      <c r="F23" s="6" t="s">
        <v>38</v>
      </c>
      <c r="G23" s="7">
        <v>-0.0131</v>
      </c>
      <c r="H23" s="8">
        <v>-5000.0</v>
      </c>
      <c r="I23" s="9">
        <f t="shared" si="1"/>
        <v>284</v>
      </c>
      <c r="J23" s="9">
        <f t="shared" si="2"/>
        <v>12530</v>
      </c>
      <c r="K23" s="10">
        <f t="shared" si="3"/>
        <v>66158.4</v>
      </c>
      <c r="L23" s="9">
        <f t="shared" si="4"/>
        <v>40</v>
      </c>
    </row>
    <row r="24">
      <c r="A24" s="4">
        <v>40238.0</v>
      </c>
      <c r="B24" s="5">
        <v>5.35</v>
      </c>
      <c r="C24" s="5">
        <v>5.2</v>
      </c>
      <c r="D24" s="5">
        <v>5.36</v>
      </c>
      <c r="E24" s="5">
        <v>5.08</v>
      </c>
      <c r="F24" s="6" t="s">
        <v>39</v>
      </c>
      <c r="G24" s="7">
        <v>0.0269</v>
      </c>
      <c r="H24" s="8">
        <v>-5000.0</v>
      </c>
      <c r="I24" s="9">
        <f t="shared" si="1"/>
        <v>280</v>
      </c>
      <c r="J24" s="9">
        <f t="shared" si="2"/>
        <v>12246</v>
      </c>
      <c r="K24" s="10">
        <f t="shared" si="3"/>
        <v>65516.1</v>
      </c>
      <c r="L24" s="9">
        <f t="shared" si="4"/>
        <v>39</v>
      </c>
    </row>
    <row r="25">
      <c r="A25" s="4">
        <v>40210.0</v>
      </c>
      <c r="B25" s="5">
        <v>5.21</v>
      </c>
      <c r="C25" s="5">
        <v>5.24</v>
      </c>
      <c r="D25" s="5">
        <v>5.4</v>
      </c>
      <c r="E25" s="5">
        <v>4.91</v>
      </c>
      <c r="F25" s="6" t="s">
        <v>40</v>
      </c>
      <c r="G25" s="7">
        <v>-0.0057</v>
      </c>
      <c r="H25" s="8">
        <v>-5000.0</v>
      </c>
      <c r="I25" s="9">
        <f t="shared" si="1"/>
        <v>288</v>
      </c>
      <c r="J25" s="9">
        <f t="shared" si="2"/>
        <v>11966</v>
      </c>
      <c r="K25" s="10">
        <f t="shared" si="3"/>
        <v>62342.86</v>
      </c>
      <c r="L25" s="9">
        <f t="shared" si="4"/>
        <v>38</v>
      </c>
    </row>
    <row r="26">
      <c r="A26" s="4">
        <v>40179.0</v>
      </c>
      <c r="B26" s="5">
        <v>5.24</v>
      </c>
      <c r="C26" s="5">
        <v>5.55</v>
      </c>
      <c r="D26" s="5">
        <v>5.74</v>
      </c>
      <c r="E26" s="5">
        <v>5.2</v>
      </c>
      <c r="F26" s="6" t="s">
        <v>41</v>
      </c>
      <c r="G26" s="7">
        <v>-0.0559</v>
      </c>
      <c r="H26" s="8">
        <v>-5000.0</v>
      </c>
      <c r="I26" s="9">
        <f t="shared" si="1"/>
        <v>286</v>
      </c>
      <c r="J26" s="9">
        <f t="shared" si="2"/>
        <v>11678</v>
      </c>
      <c r="K26" s="10">
        <f t="shared" si="3"/>
        <v>61192.72</v>
      </c>
      <c r="L26" s="9">
        <f t="shared" si="4"/>
        <v>37</v>
      </c>
    </row>
    <row r="27">
      <c r="A27" s="4">
        <v>40148.0</v>
      </c>
      <c r="B27" s="5">
        <v>5.55</v>
      </c>
      <c r="C27" s="5">
        <v>5.35</v>
      </c>
      <c r="D27" s="5">
        <v>5.8</v>
      </c>
      <c r="E27" s="5">
        <v>5.34</v>
      </c>
      <c r="F27" s="6" t="s">
        <v>42</v>
      </c>
      <c r="G27" s="7">
        <v>0.0472</v>
      </c>
      <c r="H27" s="8">
        <v>-5000.0</v>
      </c>
      <c r="I27" s="9">
        <f t="shared" si="1"/>
        <v>270</v>
      </c>
      <c r="J27" s="9">
        <f t="shared" si="2"/>
        <v>11392</v>
      </c>
      <c r="K27" s="10">
        <f t="shared" si="3"/>
        <v>63225.6</v>
      </c>
      <c r="L27" s="9">
        <f t="shared" si="4"/>
        <v>36</v>
      </c>
    </row>
    <row r="28">
      <c r="A28" s="4">
        <v>40118.0</v>
      </c>
      <c r="B28" s="5">
        <v>5.3</v>
      </c>
      <c r="C28" s="5">
        <v>5.04</v>
      </c>
      <c r="D28" s="5">
        <v>5.49</v>
      </c>
      <c r="E28" s="5">
        <v>5.04</v>
      </c>
      <c r="F28" s="6" t="s">
        <v>43</v>
      </c>
      <c r="G28" s="7">
        <v>0.0413</v>
      </c>
      <c r="H28" s="8">
        <v>-5000.0</v>
      </c>
      <c r="I28" s="9">
        <f t="shared" si="1"/>
        <v>283</v>
      </c>
      <c r="J28" s="9">
        <f t="shared" si="2"/>
        <v>11122</v>
      </c>
      <c r="K28" s="10">
        <f t="shared" si="3"/>
        <v>58946.6</v>
      </c>
      <c r="L28" s="9">
        <f t="shared" si="4"/>
        <v>35</v>
      </c>
    </row>
    <row r="29">
      <c r="A29" s="4">
        <v>40087.0</v>
      </c>
      <c r="B29" s="5">
        <v>5.09</v>
      </c>
      <c r="C29" s="5">
        <v>5.24</v>
      </c>
      <c r="D29" s="5">
        <v>5.54</v>
      </c>
      <c r="E29" s="5">
        <v>4.95</v>
      </c>
      <c r="F29" s="6" t="s">
        <v>44</v>
      </c>
      <c r="G29" s="7">
        <v>-0.0396</v>
      </c>
      <c r="H29" s="8">
        <v>-5000.0</v>
      </c>
      <c r="I29" s="9">
        <f t="shared" si="1"/>
        <v>295</v>
      </c>
      <c r="J29" s="9">
        <f t="shared" si="2"/>
        <v>10839</v>
      </c>
      <c r="K29" s="10">
        <f t="shared" si="3"/>
        <v>55170.51</v>
      </c>
      <c r="L29" s="9">
        <f t="shared" si="4"/>
        <v>34</v>
      </c>
    </row>
    <row r="30">
      <c r="A30" s="4">
        <v>40057.0</v>
      </c>
      <c r="B30" s="5">
        <v>5.3</v>
      </c>
      <c r="C30" s="5">
        <v>4.53</v>
      </c>
      <c r="D30" s="5">
        <v>5.36</v>
      </c>
      <c r="E30" s="5">
        <v>4.47</v>
      </c>
      <c r="F30" s="6" t="s">
        <v>45</v>
      </c>
      <c r="G30" s="7">
        <v>0.1623</v>
      </c>
      <c r="H30" s="8">
        <v>-5000.0</v>
      </c>
      <c r="I30" s="9">
        <f t="shared" si="1"/>
        <v>283</v>
      </c>
      <c r="J30" s="9">
        <f t="shared" si="2"/>
        <v>10544</v>
      </c>
      <c r="K30" s="10">
        <f t="shared" si="3"/>
        <v>55883.2</v>
      </c>
      <c r="L30" s="9">
        <f t="shared" si="4"/>
        <v>33</v>
      </c>
    </row>
    <row r="31">
      <c r="A31" s="4">
        <v>40026.0</v>
      </c>
      <c r="B31" s="5">
        <v>4.56</v>
      </c>
      <c r="C31" s="5">
        <v>4.51</v>
      </c>
      <c r="D31" s="5">
        <v>4.64</v>
      </c>
      <c r="E31" s="5">
        <v>4.29</v>
      </c>
      <c r="F31" s="6" t="s">
        <v>46</v>
      </c>
      <c r="G31" s="7">
        <v>0.0179</v>
      </c>
      <c r="H31" s="8">
        <v>-5000.0</v>
      </c>
      <c r="I31" s="9">
        <f t="shared" si="1"/>
        <v>329</v>
      </c>
      <c r="J31" s="9">
        <f t="shared" si="2"/>
        <v>10261</v>
      </c>
      <c r="K31" s="10">
        <f t="shared" si="3"/>
        <v>46790.16</v>
      </c>
      <c r="L31" s="9">
        <f t="shared" si="4"/>
        <v>32</v>
      </c>
    </row>
    <row r="32">
      <c r="A32" s="4">
        <v>39995.0</v>
      </c>
      <c r="B32" s="5">
        <v>4.48</v>
      </c>
      <c r="C32" s="5">
        <v>4.33</v>
      </c>
      <c r="D32" s="5">
        <v>4.51</v>
      </c>
      <c r="E32" s="5">
        <v>3.98</v>
      </c>
      <c r="F32" s="6" t="s">
        <v>47</v>
      </c>
      <c r="G32" s="7">
        <v>0.0346</v>
      </c>
      <c r="H32" s="8">
        <v>-5000.0</v>
      </c>
      <c r="I32" s="9">
        <f t="shared" si="1"/>
        <v>335</v>
      </c>
      <c r="J32" s="9">
        <f t="shared" si="2"/>
        <v>9932</v>
      </c>
      <c r="K32" s="10">
        <f t="shared" si="3"/>
        <v>44495.36</v>
      </c>
      <c r="L32" s="9">
        <f t="shared" si="4"/>
        <v>31</v>
      </c>
    </row>
    <row r="33">
      <c r="A33" s="4">
        <v>39965.0</v>
      </c>
      <c r="B33" s="5">
        <v>4.33</v>
      </c>
      <c r="C33" s="5">
        <v>4.49</v>
      </c>
      <c r="D33" s="5">
        <v>4.61</v>
      </c>
      <c r="E33" s="5">
        <v>4.06</v>
      </c>
      <c r="F33" s="6" t="s">
        <v>48</v>
      </c>
      <c r="G33" s="7">
        <v>-0.0204</v>
      </c>
      <c r="H33" s="8">
        <v>-5000.0</v>
      </c>
      <c r="I33" s="9">
        <f t="shared" si="1"/>
        <v>346</v>
      </c>
      <c r="J33" s="9">
        <f t="shared" si="2"/>
        <v>9597</v>
      </c>
      <c r="K33" s="10">
        <f t="shared" si="3"/>
        <v>41555.01</v>
      </c>
      <c r="L33" s="9">
        <f t="shared" si="4"/>
        <v>30</v>
      </c>
    </row>
    <row r="34">
      <c r="A34" s="4">
        <v>39934.0</v>
      </c>
      <c r="B34" s="5">
        <v>4.42</v>
      </c>
      <c r="C34" s="5">
        <v>4.12</v>
      </c>
      <c r="D34" s="5">
        <v>4.5</v>
      </c>
      <c r="E34" s="5">
        <v>3.94</v>
      </c>
      <c r="F34" s="6" t="s">
        <v>49</v>
      </c>
      <c r="G34" s="7">
        <v>0.0807</v>
      </c>
      <c r="H34" s="8">
        <v>-5000.0</v>
      </c>
      <c r="I34" s="9">
        <f t="shared" si="1"/>
        <v>339</v>
      </c>
      <c r="J34" s="9">
        <f t="shared" si="2"/>
        <v>9251</v>
      </c>
      <c r="K34" s="10">
        <f t="shared" si="3"/>
        <v>40889.42</v>
      </c>
      <c r="L34" s="9">
        <f t="shared" si="4"/>
        <v>29</v>
      </c>
    </row>
    <row r="35">
      <c r="A35" s="4">
        <v>39904.0</v>
      </c>
      <c r="B35" s="5">
        <v>4.09</v>
      </c>
      <c r="C35" s="5">
        <v>3.46</v>
      </c>
      <c r="D35" s="5">
        <v>4.11</v>
      </c>
      <c r="E35" s="5">
        <v>3.46</v>
      </c>
      <c r="F35" s="6" t="s">
        <v>50</v>
      </c>
      <c r="G35" s="7">
        <v>0.1753</v>
      </c>
      <c r="H35" s="8">
        <v>-5000.0</v>
      </c>
      <c r="I35" s="9">
        <f t="shared" si="1"/>
        <v>367</v>
      </c>
      <c r="J35" s="9">
        <f t="shared" si="2"/>
        <v>8912</v>
      </c>
      <c r="K35" s="10">
        <f t="shared" si="3"/>
        <v>36450.08</v>
      </c>
      <c r="L35" s="9">
        <f t="shared" si="4"/>
        <v>28</v>
      </c>
    </row>
    <row r="36">
      <c r="A36" s="4">
        <v>39873.0</v>
      </c>
      <c r="B36" s="5">
        <v>3.48</v>
      </c>
      <c r="C36" s="5">
        <v>3.24</v>
      </c>
      <c r="D36" s="5">
        <v>3.54</v>
      </c>
      <c r="E36" s="5">
        <v>3.02</v>
      </c>
      <c r="F36" s="6" t="s">
        <v>51</v>
      </c>
      <c r="G36" s="7">
        <v>0.0675</v>
      </c>
      <c r="H36" s="8">
        <v>-5000.0</v>
      </c>
      <c r="I36" s="9">
        <f t="shared" si="1"/>
        <v>431</v>
      </c>
      <c r="J36" s="9">
        <f t="shared" si="2"/>
        <v>8545</v>
      </c>
      <c r="K36" s="10">
        <f t="shared" si="3"/>
        <v>29736.6</v>
      </c>
      <c r="L36" s="9">
        <f t="shared" si="4"/>
        <v>27</v>
      </c>
    </row>
    <row r="37">
      <c r="A37" s="4">
        <v>39845.0</v>
      </c>
      <c r="B37" s="5">
        <v>3.26</v>
      </c>
      <c r="C37" s="5">
        <v>3.27</v>
      </c>
      <c r="D37" s="5">
        <v>3.55</v>
      </c>
      <c r="E37" s="5">
        <v>3.12</v>
      </c>
      <c r="F37" s="6" t="s">
        <v>52</v>
      </c>
      <c r="G37" s="7">
        <v>-0.0031</v>
      </c>
      <c r="H37" s="8">
        <v>-5000.0</v>
      </c>
      <c r="I37" s="9">
        <f t="shared" si="1"/>
        <v>460</v>
      </c>
      <c r="J37" s="9">
        <f t="shared" si="2"/>
        <v>8114</v>
      </c>
      <c r="K37" s="10">
        <f t="shared" si="3"/>
        <v>26451.64</v>
      </c>
      <c r="L37" s="9">
        <f t="shared" si="4"/>
        <v>26</v>
      </c>
    </row>
    <row r="38">
      <c r="A38" s="4">
        <v>39814.0</v>
      </c>
      <c r="B38" s="5">
        <v>3.27</v>
      </c>
      <c r="C38" s="5">
        <v>3.59</v>
      </c>
      <c r="D38" s="5">
        <v>3.87</v>
      </c>
      <c r="E38" s="5">
        <v>3.13</v>
      </c>
      <c r="F38" s="6" t="s">
        <v>53</v>
      </c>
      <c r="G38" s="7">
        <v>-0.0891</v>
      </c>
      <c r="H38" s="8">
        <v>-5000.0</v>
      </c>
      <c r="I38" s="9">
        <f t="shared" si="1"/>
        <v>459</v>
      </c>
      <c r="J38" s="9">
        <f t="shared" si="2"/>
        <v>7654</v>
      </c>
      <c r="K38" s="10">
        <f t="shared" si="3"/>
        <v>25028.58</v>
      </c>
      <c r="L38" s="9">
        <f t="shared" si="4"/>
        <v>25</v>
      </c>
    </row>
    <row r="39">
      <c r="A39" s="4">
        <v>39783.0</v>
      </c>
      <c r="B39" s="5">
        <v>3.59</v>
      </c>
      <c r="C39" s="5">
        <v>3.5</v>
      </c>
      <c r="D39" s="5">
        <v>3.93</v>
      </c>
      <c r="E39" s="5">
        <v>3.37</v>
      </c>
      <c r="F39" s="6" t="s">
        <v>54</v>
      </c>
      <c r="G39" s="7">
        <v>-0.0297</v>
      </c>
      <c r="H39" s="8">
        <v>-5000.0</v>
      </c>
      <c r="I39" s="9">
        <f t="shared" si="1"/>
        <v>418</v>
      </c>
      <c r="J39" s="9">
        <f t="shared" si="2"/>
        <v>7195</v>
      </c>
      <c r="K39" s="10">
        <f t="shared" si="3"/>
        <v>25830.05</v>
      </c>
      <c r="L39" s="9">
        <f t="shared" si="4"/>
        <v>24</v>
      </c>
    </row>
    <row r="40">
      <c r="A40" s="4">
        <v>39753.0</v>
      </c>
      <c r="B40" s="5">
        <v>3.7</v>
      </c>
      <c r="C40" s="5">
        <v>3.83</v>
      </c>
      <c r="D40" s="5">
        <v>4.12</v>
      </c>
      <c r="E40" s="5">
        <v>2.82</v>
      </c>
      <c r="F40" s="6" t="s">
        <v>55</v>
      </c>
      <c r="G40" s="7">
        <v>-0.0339</v>
      </c>
      <c r="H40" s="8">
        <v>-5000.0</v>
      </c>
      <c r="I40" s="9">
        <f t="shared" si="1"/>
        <v>405</v>
      </c>
      <c r="J40" s="9">
        <f t="shared" si="2"/>
        <v>6777</v>
      </c>
      <c r="K40" s="10">
        <f t="shared" si="3"/>
        <v>25074.9</v>
      </c>
      <c r="L40" s="9">
        <f t="shared" si="4"/>
        <v>23</v>
      </c>
    </row>
    <row r="41">
      <c r="A41" s="4">
        <v>39722.0</v>
      </c>
      <c r="B41" s="5">
        <v>3.83</v>
      </c>
      <c r="C41" s="5">
        <v>4.68</v>
      </c>
      <c r="D41" s="5">
        <v>4.74</v>
      </c>
      <c r="E41" s="5">
        <v>2.83</v>
      </c>
      <c r="F41" s="6" t="s">
        <v>56</v>
      </c>
      <c r="G41" s="7">
        <v>-0.1834</v>
      </c>
      <c r="H41" s="8">
        <v>-5000.0</v>
      </c>
      <c r="I41" s="9">
        <f t="shared" si="1"/>
        <v>392</v>
      </c>
      <c r="J41" s="9">
        <f t="shared" si="2"/>
        <v>6372</v>
      </c>
      <c r="K41" s="10">
        <f t="shared" si="3"/>
        <v>24404.76</v>
      </c>
      <c r="L41" s="9">
        <f t="shared" si="4"/>
        <v>22</v>
      </c>
    </row>
    <row r="42">
      <c r="A42" s="4">
        <v>39692.0</v>
      </c>
      <c r="B42" s="5">
        <v>4.69</v>
      </c>
      <c r="C42" s="5">
        <v>4.58</v>
      </c>
      <c r="D42" s="5">
        <v>4.88</v>
      </c>
      <c r="E42" s="5">
        <v>3.93</v>
      </c>
      <c r="F42" s="6" t="s">
        <v>57</v>
      </c>
      <c r="G42" s="7">
        <v>0.0064</v>
      </c>
      <c r="H42" s="8">
        <v>-5000.0</v>
      </c>
      <c r="I42" s="9">
        <f t="shared" si="1"/>
        <v>320</v>
      </c>
      <c r="J42" s="9">
        <f t="shared" si="2"/>
        <v>5980</v>
      </c>
      <c r="K42" s="10">
        <f t="shared" si="3"/>
        <v>28046.2</v>
      </c>
      <c r="L42" s="9">
        <f t="shared" si="4"/>
        <v>21</v>
      </c>
    </row>
    <row r="43">
      <c r="A43" s="4">
        <v>39661.0</v>
      </c>
      <c r="B43" s="5">
        <v>4.66</v>
      </c>
      <c r="C43" s="5">
        <v>5.1</v>
      </c>
      <c r="D43" s="5">
        <v>5.1</v>
      </c>
      <c r="E43" s="5">
        <v>4.45</v>
      </c>
      <c r="F43" s="6" t="s">
        <v>58</v>
      </c>
      <c r="G43" s="7">
        <v>-0.0863</v>
      </c>
      <c r="H43" s="8">
        <v>-5000.0</v>
      </c>
      <c r="I43" s="9">
        <f t="shared" si="1"/>
        <v>322</v>
      </c>
      <c r="J43" s="9">
        <f t="shared" si="2"/>
        <v>5660</v>
      </c>
      <c r="K43" s="10">
        <f t="shared" si="3"/>
        <v>26375.6</v>
      </c>
      <c r="L43" s="9">
        <f t="shared" si="4"/>
        <v>20</v>
      </c>
    </row>
    <row r="44">
      <c r="A44" s="4">
        <v>39630.0</v>
      </c>
      <c r="B44" s="5">
        <v>5.1</v>
      </c>
      <c r="C44" s="5">
        <v>5.05</v>
      </c>
      <c r="D44" s="5">
        <v>5.26</v>
      </c>
      <c r="E44" s="5">
        <v>4.61</v>
      </c>
      <c r="F44" s="6" t="s">
        <v>59</v>
      </c>
      <c r="G44" s="7">
        <v>0.0</v>
      </c>
      <c r="H44" s="8">
        <v>-5000.0</v>
      </c>
      <c r="I44" s="9">
        <f t="shared" si="1"/>
        <v>294</v>
      </c>
      <c r="J44" s="9">
        <f t="shared" si="2"/>
        <v>5338</v>
      </c>
      <c r="K44" s="10">
        <f t="shared" si="3"/>
        <v>27223.8</v>
      </c>
      <c r="L44" s="9">
        <f t="shared" si="4"/>
        <v>19</v>
      </c>
    </row>
    <row r="45">
      <c r="A45" s="4">
        <v>39600.0</v>
      </c>
      <c r="B45" s="5">
        <v>5.1</v>
      </c>
      <c r="C45" s="5">
        <v>5.91</v>
      </c>
      <c r="D45" s="5">
        <v>5.91</v>
      </c>
      <c r="E45" s="5">
        <v>4.96</v>
      </c>
      <c r="F45" s="6" t="s">
        <v>60</v>
      </c>
      <c r="G45" s="7">
        <v>-0.1385</v>
      </c>
      <c r="H45" s="8">
        <v>-5000.0</v>
      </c>
      <c r="I45" s="9">
        <f t="shared" si="1"/>
        <v>294</v>
      </c>
      <c r="J45" s="9">
        <f t="shared" si="2"/>
        <v>5044</v>
      </c>
      <c r="K45" s="10">
        <f t="shared" si="3"/>
        <v>25724.4</v>
      </c>
      <c r="L45" s="9">
        <f t="shared" si="4"/>
        <v>18</v>
      </c>
    </row>
    <row r="46">
      <c r="A46" s="4">
        <v>39569.0</v>
      </c>
      <c r="B46" s="5">
        <v>5.92</v>
      </c>
      <c r="C46" s="5">
        <v>5.73</v>
      </c>
      <c r="D46" s="5">
        <v>6.08</v>
      </c>
      <c r="E46" s="5">
        <v>5.58</v>
      </c>
      <c r="F46" s="6" t="s">
        <v>61</v>
      </c>
      <c r="G46" s="7">
        <v>0.0386</v>
      </c>
      <c r="H46" s="8">
        <v>-5000.0</v>
      </c>
      <c r="I46" s="9">
        <f t="shared" si="1"/>
        <v>253</v>
      </c>
      <c r="J46" s="9">
        <f t="shared" si="2"/>
        <v>4750</v>
      </c>
      <c r="K46" s="10">
        <f t="shared" si="3"/>
        <v>28120</v>
      </c>
      <c r="L46" s="9">
        <f t="shared" si="4"/>
        <v>17</v>
      </c>
    </row>
    <row r="47">
      <c r="A47" s="4">
        <v>39539.0</v>
      </c>
      <c r="B47" s="5">
        <v>5.7</v>
      </c>
      <c r="C47" s="5">
        <v>4.95</v>
      </c>
      <c r="D47" s="5">
        <v>5.71</v>
      </c>
      <c r="E47" s="5">
        <v>4.95</v>
      </c>
      <c r="F47" s="6" t="s">
        <v>62</v>
      </c>
      <c r="G47" s="7">
        <v>0.1562</v>
      </c>
      <c r="H47" s="8">
        <v>-5000.0</v>
      </c>
      <c r="I47" s="9">
        <f t="shared" si="1"/>
        <v>263</v>
      </c>
      <c r="J47" s="9">
        <f t="shared" si="2"/>
        <v>4497</v>
      </c>
      <c r="K47" s="10">
        <f t="shared" si="3"/>
        <v>25632.9</v>
      </c>
      <c r="L47" s="9">
        <f t="shared" si="4"/>
        <v>16</v>
      </c>
    </row>
    <row r="48">
      <c r="A48" s="4">
        <v>39508.0</v>
      </c>
      <c r="B48" s="5">
        <v>4.93</v>
      </c>
      <c r="C48" s="5">
        <v>5.51</v>
      </c>
      <c r="D48" s="5">
        <v>5.69</v>
      </c>
      <c r="E48" s="5">
        <v>4.79</v>
      </c>
      <c r="F48" s="6" t="s">
        <v>63</v>
      </c>
      <c r="G48" s="7">
        <v>-0.1004</v>
      </c>
      <c r="H48" s="8">
        <v>-5000.0</v>
      </c>
      <c r="I48" s="9">
        <f t="shared" si="1"/>
        <v>304</v>
      </c>
      <c r="J48" s="9">
        <f t="shared" si="2"/>
        <v>4234</v>
      </c>
      <c r="K48" s="10">
        <f t="shared" si="3"/>
        <v>20873.62</v>
      </c>
      <c r="L48" s="9">
        <f t="shared" si="4"/>
        <v>15</v>
      </c>
    </row>
    <row r="49">
      <c r="A49" s="4">
        <v>39479.0</v>
      </c>
      <c r="B49" s="5">
        <v>5.48</v>
      </c>
      <c r="C49" s="5">
        <v>5.07</v>
      </c>
      <c r="D49" s="5">
        <v>5.74</v>
      </c>
      <c r="E49" s="5">
        <v>4.7</v>
      </c>
      <c r="F49" s="6" t="s">
        <v>64</v>
      </c>
      <c r="G49" s="7">
        <v>0.1071</v>
      </c>
      <c r="H49" s="8">
        <v>-5000.0</v>
      </c>
      <c r="I49" s="9">
        <f t="shared" si="1"/>
        <v>274</v>
      </c>
      <c r="J49" s="9">
        <f t="shared" si="2"/>
        <v>3930</v>
      </c>
      <c r="K49" s="10">
        <f t="shared" si="3"/>
        <v>21536.4</v>
      </c>
      <c r="L49" s="9">
        <f t="shared" si="4"/>
        <v>14</v>
      </c>
    </row>
    <row r="50">
      <c r="A50" s="4">
        <v>39448.0</v>
      </c>
      <c r="B50" s="5">
        <v>4.95</v>
      </c>
      <c r="C50" s="5">
        <v>5.87</v>
      </c>
      <c r="D50" s="5">
        <v>5.91</v>
      </c>
      <c r="E50" s="5">
        <v>4.61</v>
      </c>
      <c r="F50" s="6" t="s">
        <v>65</v>
      </c>
      <c r="G50" s="7">
        <v>-0.1495</v>
      </c>
      <c r="H50" s="8">
        <v>-5000.0</v>
      </c>
      <c r="I50" s="9">
        <f t="shared" si="1"/>
        <v>303</v>
      </c>
      <c r="J50" s="9">
        <f t="shared" si="2"/>
        <v>3656</v>
      </c>
      <c r="K50" s="10">
        <f t="shared" si="3"/>
        <v>18097.2</v>
      </c>
      <c r="L50" s="9">
        <f t="shared" si="4"/>
        <v>13</v>
      </c>
    </row>
    <row r="51">
      <c r="A51" s="4">
        <v>39417.0</v>
      </c>
      <c r="B51" s="5">
        <v>5.82</v>
      </c>
      <c r="C51" s="5">
        <v>6.14</v>
      </c>
      <c r="D51" s="5">
        <v>6.66</v>
      </c>
      <c r="E51" s="5">
        <v>5.73</v>
      </c>
      <c r="F51" s="6" t="s">
        <v>66</v>
      </c>
      <c r="G51" s="7">
        <v>-0.0688</v>
      </c>
      <c r="H51" s="8">
        <v>-5000.0</v>
      </c>
      <c r="I51" s="9">
        <f t="shared" si="1"/>
        <v>258</v>
      </c>
      <c r="J51" s="9">
        <f t="shared" si="2"/>
        <v>3353</v>
      </c>
      <c r="K51" s="10">
        <f t="shared" si="3"/>
        <v>19514.46</v>
      </c>
      <c r="L51" s="9">
        <f t="shared" si="4"/>
        <v>12</v>
      </c>
    </row>
    <row r="52">
      <c r="A52" s="4">
        <v>39387.0</v>
      </c>
      <c r="B52" s="5">
        <v>6.25</v>
      </c>
      <c r="C52" s="5">
        <v>6.36</v>
      </c>
      <c r="D52" s="5">
        <v>6.36</v>
      </c>
      <c r="E52" s="5">
        <v>5.53</v>
      </c>
      <c r="F52" s="6" t="s">
        <v>67</v>
      </c>
      <c r="G52" s="7">
        <v>-0.0173</v>
      </c>
      <c r="H52" s="8">
        <v>-5000.0</v>
      </c>
      <c r="I52" s="9">
        <f t="shared" si="1"/>
        <v>240</v>
      </c>
      <c r="J52" s="9">
        <f t="shared" si="2"/>
        <v>3095</v>
      </c>
      <c r="K52" s="10">
        <f t="shared" si="3"/>
        <v>19343.75</v>
      </c>
      <c r="L52" s="9">
        <f t="shared" si="4"/>
        <v>11</v>
      </c>
    </row>
    <row r="53">
      <c r="A53" s="4">
        <v>39356.0</v>
      </c>
      <c r="B53" s="5">
        <v>6.36</v>
      </c>
      <c r="C53" s="5">
        <v>5.92</v>
      </c>
      <c r="D53" s="5">
        <v>6.39</v>
      </c>
      <c r="E53" s="5">
        <v>5.75</v>
      </c>
      <c r="F53" s="6" t="s">
        <v>68</v>
      </c>
      <c r="G53" s="7">
        <v>0.0725</v>
      </c>
      <c r="H53" s="8">
        <v>-5000.0</v>
      </c>
      <c r="I53" s="9">
        <f t="shared" si="1"/>
        <v>236</v>
      </c>
      <c r="J53" s="9">
        <f t="shared" si="2"/>
        <v>2855</v>
      </c>
      <c r="K53" s="10">
        <f t="shared" si="3"/>
        <v>18157.8</v>
      </c>
      <c r="L53" s="9">
        <f t="shared" si="4"/>
        <v>10</v>
      </c>
    </row>
    <row r="54">
      <c r="A54" s="4">
        <v>39326.0</v>
      </c>
      <c r="B54" s="5">
        <v>5.93</v>
      </c>
      <c r="C54" s="5">
        <v>5.58</v>
      </c>
      <c r="D54" s="5">
        <v>5.98</v>
      </c>
      <c r="E54" s="5">
        <v>5.18</v>
      </c>
      <c r="F54" s="6" t="s">
        <v>69</v>
      </c>
      <c r="G54" s="7">
        <v>0.0627</v>
      </c>
      <c r="H54" s="8">
        <v>-5000.0</v>
      </c>
      <c r="I54" s="9">
        <f t="shared" si="1"/>
        <v>253</v>
      </c>
      <c r="J54" s="9">
        <f t="shared" si="2"/>
        <v>2619</v>
      </c>
      <c r="K54" s="10">
        <f t="shared" si="3"/>
        <v>15530.67</v>
      </c>
      <c r="L54" s="9">
        <f t="shared" si="4"/>
        <v>9</v>
      </c>
    </row>
    <row r="55">
      <c r="A55" s="4">
        <v>39295.0</v>
      </c>
      <c r="B55" s="5">
        <v>5.58</v>
      </c>
      <c r="C55" s="5">
        <v>5.64</v>
      </c>
      <c r="D55" s="5">
        <v>5.87</v>
      </c>
      <c r="E55" s="5">
        <v>4.85</v>
      </c>
      <c r="F55" s="6" t="s">
        <v>70</v>
      </c>
      <c r="G55" s="7">
        <v>-0.0159</v>
      </c>
      <c r="H55" s="8">
        <v>-5000.0</v>
      </c>
      <c r="I55" s="9">
        <f t="shared" si="1"/>
        <v>269</v>
      </c>
      <c r="J55" s="9">
        <f t="shared" si="2"/>
        <v>2366</v>
      </c>
      <c r="K55" s="10">
        <f t="shared" si="3"/>
        <v>13202.28</v>
      </c>
      <c r="L55" s="9">
        <f t="shared" si="4"/>
        <v>8</v>
      </c>
    </row>
    <row r="56">
      <c r="A56" s="4">
        <v>39264.0</v>
      </c>
      <c r="B56" s="5">
        <v>5.67</v>
      </c>
      <c r="C56" s="5">
        <v>5.5</v>
      </c>
      <c r="D56" s="5">
        <v>6.29</v>
      </c>
      <c r="E56" s="5">
        <v>5.44</v>
      </c>
      <c r="F56" s="6" t="s">
        <v>71</v>
      </c>
      <c r="G56" s="7">
        <v>0.0309</v>
      </c>
      <c r="H56" s="8">
        <v>-5000.0</v>
      </c>
      <c r="I56" s="9">
        <f t="shared" si="1"/>
        <v>265</v>
      </c>
      <c r="J56" s="9">
        <f t="shared" si="2"/>
        <v>2097</v>
      </c>
      <c r="K56" s="10">
        <f t="shared" si="3"/>
        <v>11889.99</v>
      </c>
      <c r="L56" s="9">
        <f t="shared" si="4"/>
        <v>7</v>
      </c>
    </row>
    <row r="57">
      <c r="A57" s="4">
        <v>39234.0</v>
      </c>
      <c r="B57" s="5">
        <v>5.5</v>
      </c>
      <c r="C57" s="5">
        <v>5.54</v>
      </c>
      <c r="D57" s="5">
        <v>5.82</v>
      </c>
      <c r="E57" s="5">
        <v>5.36</v>
      </c>
      <c r="F57" s="6" t="s">
        <v>72</v>
      </c>
      <c r="G57" s="7">
        <v>0.0</v>
      </c>
      <c r="H57" s="8">
        <v>-5000.0</v>
      </c>
      <c r="I57" s="9">
        <f t="shared" si="1"/>
        <v>273</v>
      </c>
      <c r="J57" s="9">
        <f t="shared" si="2"/>
        <v>1832</v>
      </c>
      <c r="K57" s="10">
        <f t="shared" si="3"/>
        <v>10076</v>
      </c>
      <c r="L57" s="9">
        <f t="shared" si="4"/>
        <v>6</v>
      </c>
    </row>
    <row r="58">
      <c r="A58" s="4">
        <v>39203.0</v>
      </c>
      <c r="B58" s="5">
        <v>5.5</v>
      </c>
      <c r="C58" s="5">
        <v>4.88</v>
      </c>
      <c r="D58" s="5">
        <v>5.7</v>
      </c>
      <c r="E58" s="5">
        <v>4.87</v>
      </c>
      <c r="F58" s="6" t="s">
        <v>73</v>
      </c>
      <c r="G58" s="7">
        <v>0.1247</v>
      </c>
      <c r="H58" s="8">
        <v>-5000.0</v>
      </c>
      <c r="I58" s="9">
        <f t="shared" si="1"/>
        <v>273</v>
      </c>
      <c r="J58" s="9">
        <f t="shared" si="2"/>
        <v>1559</v>
      </c>
      <c r="K58" s="10">
        <f t="shared" si="3"/>
        <v>8574.5</v>
      </c>
      <c r="L58" s="9">
        <f t="shared" si="4"/>
        <v>5</v>
      </c>
    </row>
    <row r="59">
      <c r="A59" s="4">
        <v>39173.0</v>
      </c>
      <c r="B59" s="5">
        <v>4.89</v>
      </c>
      <c r="C59" s="5">
        <v>4.74</v>
      </c>
      <c r="D59" s="5">
        <v>5.02</v>
      </c>
      <c r="E59" s="5">
        <v>4.57</v>
      </c>
      <c r="F59" s="6" t="s">
        <v>74</v>
      </c>
      <c r="G59" s="7">
        <v>0.0449</v>
      </c>
      <c r="H59" s="8">
        <v>-5000.0</v>
      </c>
      <c r="I59" s="9">
        <f t="shared" si="1"/>
        <v>307</v>
      </c>
      <c r="J59" s="9">
        <f t="shared" si="2"/>
        <v>1286</v>
      </c>
      <c r="K59" s="10">
        <f t="shared" si="3"/>
        <v>6288.54</v>
      </c>
      <c r="L59" s="9">
        <f t="shared" si="4"/>
        <v>4</v>
      </c>
    </row>
    <row r="60">
      <c r="A60" s="4">
        <v>39142.0</v>
      </c>
      <c r="B60" s="5">
        <v>4.68</v>
      </c>
      <c r="C60" s="5">
        <v>4.29</v>
      </c>
      <c r="D60" s="5">
        <v>4.85</v>
      </c>
      <c r="E60" s="5">
        <v>4.11</v>
      </c>
      <c r="F60" s="6" t="s">
        <v>75</v>
      </c>
      <c r="G60" s="7">
        <v>0.0734</v>
      </c>
      <c r="H60" s="8">
        <v>-5000.0</v>
      </c>
      <c r="I60" s="9">
        <f t="shared" si="1"/>
        <v>321</v>
      </c>
      <c r="J60" s="9">
        <f t="shared" si="2"/>
        <v>979</v>
      </c>
      <c r="K60" s="10">
        <f t="shared" si="3"/>
        <v>4581.72</v>
      </c>
      <c r="L60" s="9">
        <f t="shared" si="4"/>
        <v>3</v>
      </c>
    </row>
    <row r="61">
      <c r="A61" s="4">
        <v>39114.0</v>
      </c>
      <c r="B61" s="5">
        <v>4.36</v>
      </c>
      <c r="C61" s="5">
        <v>4.77</v>
      </c>
      <c r="D61" s="5">
        <v>4.77</v>
      </c>
      <c r="E61" s="5">
        <v>4.33</v>
      </c>
      <c r="F61" s="6" t="s">
        <v>76</v>
      </c>
      <c r="G61" s="7">
        <v>-0.086</v>
      </c>
      <c r="H61" s="8">
        <v>-5000.0</v>
      </c>
      <c r="I61" s="9">
        <f t="shared" si="1"/>
        <v>344</v>
      </c>
      <c r="J61" s="9">
        <f t="shared" si="2"/>
        <v>658</v>
      </c>
      <c r="K61" s="10">
        <f t="shared" si="3"/>
        <v>2868.88</v>
      </c>
      <c r="L61" s="9">
        <f t="shared" si="4"/>
        <v>2</v>
      </c>
    </row>
    <row r="62">
      <c r="A62" s="4">
        <v>39083.0</v>
      </c>
      <c r="B62" s="5">
        <v>4.77</v>
      </c>
      <c r="C62" s="5">
        <v>4.65</v>
      </c>
      <c r="D62" s="5">
        <v>4.93</v>
      </c>
      <c r="E62" s="5">
        <v>4.42</v>
      </c>
      <c r="F62" s="6" t="s">
        <v>77</v>
      </c>
      <c r="G62" s="7">
        <v>0.0192</v>
      </c>
      <c r="H62" s="8">
        <v>-5000.0</v>
      </c>
      <c r="I62" s="9">
        <f t="shared" si="1"/>
        <v>314</v>
      </c>
      <c r="J62" s="9">
        <f t="shared" si="2"/>
        <v>314</v>
      </c>
      <c r="K62" s="10">
        <f t="shared" si="3"/>
        <v>1497.78</v>
      </c>
      <c r="L62" s="9">
        <f t="shared" si="4"/>
        <v>1</v>
      </c>
    </row>
    <row r="63">
      <c r="A63" s="19"/>
      <c r="B63" s="20"/>
      <c r="C63" s="20"/>
      <c r="D63" s="20"/>
      <c r="E63" s="20"/>
      <c r="F63" s="20"/>
      <c r="G63" s="21"/>
      <c r="H63" s="8">
        <v>200000.0</v>
      </c>
      <c r="I63" s="9"/>
      <c r="J63" s="9"/>
      <c r="K63" s="22">
        <v>200000.0</v>
      </c>
      <c r="L63" s="9"/>
    </row>
    <row r="64">
      <c r="A64" s="19"/>
      <c r="B64" s="20"/>
      <c r="C64" s="20"/>
      <c r="D64" s="20"/>
      <c r="E64" s="20"/>
      <c r="F64" s="20"/>
      <c r="G64" s="21"/>
      <c r="H64" s="8"/>
      <c r="I64" s="9"/>
      <c r="J64" s="9"/>
      <c r="K64" s="10"/>
      <c r="L64" s="9"/>
    </row>
    <row r="65">
      <c r="A65" s="19"/>
      <c r="B65" s="20"/>
      <c r="C65" s="20"/>
      <c r="D65" s="20"/>
      <c r="E65" s="20"/>
      <c r="F65" s="20"/>
      <c r="G65" s="21"/>
      <c r="H65" s="8"/>
      <c r="I65" s="9"/>
      <c r="J65" s="9"/>
      <c r="K65" s="10"/>
      <c r="L65" s="9"/>
    </row>
    <row r="66">
      <c r="A66" s="19"/>
      <c r="B66" s="20"/>
      <c r="C66" s="20"/>
      <c r="D66" s="20"/>
      <c r="E66" s="20"/>
      <c r="F66" s="20"/>
      <c r="G66" s="21"/>
      <c r="H66" s="8"/>
      <c r="I66" s="9"/>
      <c r="J66" s="9"/>
      <c r="K66" s="10"/>
      <c r="L66" s="9"/>
    </row>
    <row r="67">
      <c r="A67" s="19"/>
      <c r="B67" s="20"/>
      <c r="C67" s="20"/>
      <c r="D67" s="20"/>
      <c r="E67" s="20"/>
      <c r="F67" s="20"/>
      <c r="G67" s="21"/>
      <c r="H67" s="8"/>
      <c r="I67" s="9"/>
      <c r="J67" s="9"/>
      <c r="K67" s="10"/>
      <c r="L67" s="9"/>
    </row>
    <row r="68">
      <c r="A68" s="19"/>
      <c r="B68" s="20"/>
      <c r="C68" s="20"/>
      <c r="D68" s="20"/>
      <c r="E68" s="20"/>
      <c r="F68" s="20"/>
      <c r="G68" s="21"/>
      <c r="H68" s="8"/>
      <c r="I68" s="9"/>
      <c r="J68" s="9"/>
      <c r="K68" s="10"/>
      <c r="L68" s="9"/>
    </row>
    <row r="69">
      <c r="A69" s="19"/>
      <c r="B69" s="20"/>
      <c r="C69" s="20"/>
      <c r="D69" s="20"/>
      <c r="E69" s="20"/>
      <c r="F69" s="20"/>
      <c r="G69" s="21"/>
      <c r="H69" s="8"/>
      <c r="I69" s="9"/>
      <c r="J69" s="9"/>
      <c r="K69" s="10"/>
      <c r="L69" s="9"/>
    </row>
    <row r="70">
      <c r="A70" s="19"/>
      <c r="B70" s="20"/>
      <c r="C70" s="20"/>
      <c r="D70" s="20"/>
      <c r="E70" s="20"/>
      <c r="F70" s="20"/>
      <c r="G70" s="21"/>
      <c r="H70" s="8"/>
      <c r="I70" s="9"/>
      <c r="J70" s="9"/>
      <c r="K70" s="10"/>
      <c r="L70" s="9"/>
    </row>
    <row r="71">
      <c r="A71" s="19"/>
      <c r="B71" s="20"/>
      <c r="C71" s="20"/>
      <c r="D71" s="20"/>
      <c r="E71" s="20"/>
      <c r="F71" s="20"/>
      <c r="G71" s="21"/>
      <c r="H71" s="8"/>
      <c r="I71" s="9"/>
      <c r="J71" s="9"/>
      <c r="K71" s="10"/>
      <c r="L71" s="9"/>
    </row>
    <row r="72">
      <c r="A72" s="19"/>
      <c r="B72" s="20"/>
      <c r="C72" s="20"/>
      <c r="D72" s="20"/>
      <c r="E72" s="20"/>
      <c r="F72" s="20"/>
      <c r="G72" s="21"/>
      <c r="H72" s="8"/>
      <c r="I72" s="9"/>
      <c r="J72" s="9"/>
      <c r="K72" s="10"/>
      <c r="L72" s="9"/>
    </row>
    <row r="73">
      <c r="A73" s="19"/>
      <c r="B73" s="20"/>
      <c r="C73" s="20"/>
      <c r="D73" s="20"/>
      <c r="E73" s="20"/>
      <c r="F73" s="20"/>
      <c r="G73" s="21"/>
      <c r="H73" s="8"/>
      <c r="I73" s="9"/>
      <c r="J73" s="9"/>
      <c r="K73" s="10"/>
      <c r="L73" s="9"/>
    </row>
    <row r="74">
      <c r="A74" s="19"/>
      <c r="B74" s="20"/>
      <c r="C74" s="20"/>
      <c r="D74" s="20"/>
      <c r="E74" s="20"/>
      <c r="F74" s="20"/>
      <c r="G74" s="21"/>
      <c r="H74" s="8"/>
      <c r="I74" s="9"/>
      <c r="J74" s="9"/>
      <c r="K74" s="10"/>
      <c r="L74" s="9"/>
    </row>
    <row r="75">
      <c r="A75" s="23"/>
      <c r="B75" s="18"/>
      <c r="C75" s="18"/>
      <c r="D75" s="18"/>
      <c r="E75" s="18"/>
      <c r="F75" s="18"/>
      <c r="G75" s="18"/>
      <c r="H75" s="8"/>
      <c r="I75" s="20"/>
      <c r="J75" s="20"/>
      <c r="K75" s="24"/>
      <c r="L75" s="20"/>
    </row>
    <row r="76">
      <c r="H76" s="25"/>
    </row>
    <row r="77">
      <c r="H77" s="25"/>
    </row>
    <row r="78">
      <c r="H78" s="25"/>
    </row>
    <row r="79">
      <c r="H79" s="25"/>
    </row>
    <row r="80">
      <c r="H80" s="25"/>
    </row>
    <row r="81">
      <c r="H81" s="25"/>
    </row>
    <row r="82">
      <c r="H82" s="25"/>
    </row>
    <row r="83">
      <c r="H83" s="25"/>
    </row>
    <row r="84">
      <c r="H84" s="25"/>
    </row>
    <row r="85">
      <c r="H85" s="25"/>
    </row>
    <row r="86">
      <c r="H86" s="25"/>
    </row>
    <row r="87">
      <c r="H87" s="25"/>
    </row>
    <row r="88">
      <c r="H88" s="25"/>
    </row>
    <row r="89">
      <c r="H89" s="25"/>
    </row>
    <row r="90">
      <c r="H90" s="25"/>
    </row>
    <row r="91">
      <c r="H91" s="25"/>
    </row>
    <row r="92">
      <c r="H92" s="25"/>
    </row>
    <row r="93">
      <c r="H93" s="25"/>
    </row>
    <row r="94">
      <c r="H94" s="25"/>
    </row>
    <row r="95">
      <c r="H95" s="25"/>
    </row>
    <row r="96">
      <c r="H96" s="25"/>
    </row>
    <row r="97">
      <c r="H97" s="25"/>
    </row>
    <row r="98">
      <c r="H98" s="25"/>
    </row>
    <row r="99">
      <c r="H99" s="25"/>
    </row>
    <row r="100">
      <c r="H100" s="25"/>
    </row>
    <row r="101">
      <c r="H101" s="25"/>
    </row>
    <row r="102">
      <c r="H102" s="25"/>
    </row>
    <row r="103">
      <c r="H103" s="25"/>
    </row>
    <row r="104">
      <c r="H104" s="25"/>
    </row>
    <row r="105">
      <c r="H105" s="25"/>
    </row>
    <row r="106">
      <c r="H106" s="25"/>
    </row>
    <row r="107">
      <c r="H107" s="25"/>
    </row>
    <row r="108">
      <c r="H108" s="25"/>
    </row>
    <row r="109">
      <c r="H109" s="25"/>
    </row>
    <row r="110">
      <c r="H110" s="25"/>
    </row>
    <row r="111">
      <c r="H111" s="25"/>
    </row>
    <row r="112">
      <c r="H112" s="25"/>
    </row>
    <row r="113">
      <c r="H113" s="25"/>
    </row>
    <row r="114">
      <c r="H114" s="25"/>
    </row>
    <row r="115">
      <c r="H115" s="25"/>
    </row>
    <row r="116">
      <c r="H116" s="25"/>
    </row>
    <row r="117">
      <c r="H117" s="25"/>
    </row>
    <row r="118">
      <c r="H118" s="25"/>
    </row>
    <row r="119">
      <c r="H119" s="25"/>
    </row>
    <row r="120">
      <c r="H120" s="25"/>
    </row>
    <row r="121">
      <c r="H121" s="25"/>
    </row>
    <row r="122">
      <c r="H122" s="25"/>
    </row>
    <row r="123">
      <c r="H123" s="25"/>
    </row>
    <row r="124">
      <c r="H124" s="25"/>
    </row>
    <row r="125">
      <c r="H125" s="25"/>
    </row>
    <row r="126">
      <c r="H126" s="25"/>
    </row>
    <row r="127">
      <c r="H127" s="25"/>
    </row>
    <row r="128">
      <c r="H128" s="25"/>
    </row>
    <row r="129">
      <c r="H129" s="25"/>
    </row>
    <row r="130">
      <c r="H130" s="25"/>
    </row>
    <row r="131">
      <c r="H131" s="25"/>
    </row>
    <row r="132">
      <c r="H132" s="25"/>
    </row>
    <row r="133">
      <c r="H133" s="25"/>
    </row>
    <row r="134">
      <c r="H134" s="25"/>
    </row>
    <row r="135">
      <c r="H135" s="25"/>
    </row>
    <row r="136">
      <c r="H136" s="25"/>
    </row>
    <row r="137">
      <c r="H137" s="25"/>
    </row>
    <row r="138">
      <c r="H138" s="25"/>
    </row>
    <row r="139">
      <c r="H139" s="25"/>
    </row>
    <row r="140">
      <c r="H140" s="25"/>
    </row>
    <row r="141">
      <c r="H141" s="25"/>
    </row>
    <row r="142">
      <c r="H142" s="25"/>
    </row>
    <row r="143">
      <c r="H143" s="25"/>
    </row>
    <row r="144">
      <c r="H144" s="25"/>
    </row>
    <row r="145">
      <c r="H145" s="25"/>
    </row>
    <row r="146">
      <c r="H146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8" max="8" width="14.0"/>
    <col customWidth="1" min="9" max="9" width="13.63"/>
    <col customWidth="1" min="11" max="1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4">
        <v>39083.0</v>
      </c>
      <c r="B2" s="26">
        <v>21.26</v>
      </c>
      <c r="C2" s="26">
        <v>22.32</v>
      </c>
      <c r="D2" s="26">
        <v>22.8</v>
      </c>
      <c r="E2" s="26">
        <v>19.71</v>
      </c>
      <c r="F2" s="27" t="s">
        <v>78</v>
      </c>
      <c r="G2" s="7">
        <v>-0.0458</v>
      </c>
      <c r="H2" s="28">
        <v>-2500.0</v>
      </c>
      <c r="I2" s="29">
        <f>ROUND(750/B2, 0)</f>
        <v>35</v>
      </c>
      <c r="J2" s="29">
        <f t="shared" ref="J2:J26" si="1">I2+J3</f>
        <v>2292</v>
      </c>
      <c r="K2" s="30">
        <f t="shared" ref="K2:K26" si="2">J2*B2</f>
        <v>48727.92</v>
      </c>
      <c r="L2" s="29">
        <f t="shared" ref="L2:L26" si="3">L3+1</f>
        <v>25</v>
      </c>
      <c r="N2" s="11" t="s">
        <v>15</v>
      </c>
      <c r="O2" s="12">
        <f>(1 + P2)^(12)-1</f>
        <v>-0.4967294188</v>
      </c>
      <c r="P2" s="13">
        <f>IRR(H2:H27,0.02)</f>
        <v>-0.05561272047</v>
      </c>
    </row>
    <row r="3">
      <c r="A3" s="4">
        <v>39052.0</v>
      </c>
      <c r="B3" s="26">
        <v>22.28</v>
      </c>
      <c r="C3" s="26">
        <v>20.9</v>
      </c>
      <c r="D3" s="26">
        <v>22.49</v>
      </c>
      <c r="E3" s="26">
        <v>20.42</v>
      </c>
      <c r="F3" s="27" t="s">
        <v>79</v>
      </c>
      <c r="G3" s="7">
        <v>0.0686</v>
      </c>
      <c r="H3" s="28">
        <v>-5000.0</v>
      </c>
      <c r="I3" s="29">
        <f t="shared" ref="I3:I26" si="4">ROUND(1500/B3, 0)</f>
        <v>67</v>
      </c>
      <c r="J3" s="29">
        <f t="shared" si="1"/>
        <v>2257</v>
      </c>
      <c r="K3" s="30">
        <f t="shared" si="2"/>
        <v>50285.96</v>
      </c>
      <c r="L3" s="29">
        <f t="shared" si="3"/>
        <v>24</v>
      </c>
      <c r="N3" s="11" t="s">
        <v>17</v>
      </c>
      <c r="O3" s="14">
        <v>0.05</v>
      </c>
      <c r="P3" s="15">
        <f>(1+O3)^(1/12)-1</f>
        <v>0.004074123784</v>
      </c>
    </row>
    <row r="4">
      <c r="A4" s="4">
        <v>39022.0</v>
      </c>
      <c r="B4" s="26">
        <v>20.85</v>
      </c>
      <c r="C4" s="26">
        <v>19.22</v>
      </c>
      <c r="D4" s="26">
        <v>21.02</v>
      </c>
      <c r="E4" s="26">
        <v>19.01</v>
      </c>
      <c r="F4" s="27" t="s">
        <v>80</v>
      </c>
      <c r="G4" s="7">
        <v>0.0759</v>
      </c>
      <c r="H4" s="28">
        <v>-5000.0</v>
      </c>
      <c r="I4" s="29">
        <f t="shared" si="4"/>
        <v>72</v>
      </c>
      <c r="J4" s="29">
        <f t="shared" si="1"/>
        <v>2190</v>
      </c>
      <c r="K4" s="30">
        <f t="shared" si="2"/>
        <v>45661.5</v>
      </c>
      <c r="L4" s="29">
        <f t="shared" si="3"/>
        <v>23</v>
      </c>
      <c r="N4" s="11" t="s">
        <v>19</v>
      </c>
      <c r="O4" s="16">
        <f t="array" ref="O4">NPV(P3,H2:H27)</f>
        <v>-58545.92618</v>
      </c>
      <c r="P4" s="17"/>
    </row>
    <row r="5">
      <c r="A5" s="4">
        <v>38991.0</v>
      </c>
      <c r="B5" s="26">
        <v>19.38</v>
      </c>
      <c r="C5" s="26">
        <v>18.4</v>
      </c>
      <c r="D5" s="26">
        <v>19.97</v>
      </c>
      <c r="E5" s="26">
        <v>17.17</v>
      </c>
      <c r="F5" s="27" t="s">
        <v>81</v>
      </c>
      <c r="G5" s="7">
        <v>0.0453</v>
      </c>
      <c r="H5" s="28">
        <v>-5000.0</v>
      </c>
      <c r="I5" s="29">
        <f t="shared" si="4"/>
        <v>77</v>
      </c>
      <c r="J5" s="29">
        <f t="shared" si="1"/>
        <v>2118</v>
      </c>
      <c r="K5" s="30">
        <f t="shared" si="2"/>
        <v>41046.84</v>
      </c>
      <c r="L5" s="29">
        <f t="shared" si="3"/>
        <v>22</v>
      </c>
      <c r="O5" s="3"/>
      <c r="P5" s="3"/>
    </row>
    <row r="6">
      <c r="A6" s="4">
        <v>38961.0</v>
      </c>
      <c r="B6" s="26">
        <v>18.54</v>
      </c>
      <c r="C6" s="26">
        <v>19.63</v>
      </c>
      <c r="D6" s="26">
        <v>20.22</v>
      </c>
      <c r="E6" s="26">
        <v>16.81</v>
      </c>
      <c r="F6" s="27" t="s">
        <v>82</v>
      </c>
      <c r="G6" s="7">
        <v>-0.0458</v>
      </c>
      <c r="H6" s="28">
        <v>-5000.0</v>
      </c>
      <c r="I6" s="29">
        <f t="shared" si="4"/>
        <v>81</v>
      </c>
      <c r="J6" s="29">
        <f t="shared" si="1"/>
        <v>2041</v>
      </c>
      <c r="K6" s="30">
        <f t="shared" si="2"/>
        <v>37840.14</v>
      </c>
      <c r="L6" s="29">
        <f t="shared" si="3"/>
        <v>21</v>
      </c>
      <c r="N6" s="11"/>
      <c r="O6" s="18"/>
      <c r="P6" s="18"/>
    </row>
    <row r="7">
      <c r="A7" s="4">
        <v>38930.0</v>
      </c>
      <c r="B7" s="26">
        <v>19.43</v>
      </c>
      <c r="C7" s="26">
        <v>20.3</v>
      </c>
      <c r="D7" s="26">
        <v>21.36</v>
      </c>
      <c r="E7" s="26">
        <v>19.09</v>
      </c>
      <c r="F7" s="27" t="s">
        <v>83</v>
      </c>
      <c r="G7" s="7">
        <v>-0.0485</v>
      </c>
      <c r="H7" s="28">
        <v>-5000.0</v>
      </c>
      <c r="I7" s="29">
        <f t="shared" si="4"/>
        <v>77</v>
      </c>
      <c r="J7" s="29">
        <f t="shared" si="1"/>
        <v>1960</v>
      </c>
      <c r="K7" s="30">
        <f t="shared" si="2"/>
        <v>38082.8</v>
      </c>
      <c r="L7" s="29">
        <f t="shared" si="3"/>
        <v>20</v>
      </c>
    </row>
    <row r="8">
      <c r="A8" s="4">
        <v>38899.0</v>
      </c>
      <c r="B8" s="26">
        <v>20.42</v>
      </c>
      <c r="C8" s="26">
        <v>19.63</v>
      </c>
      <c r="D8" s="26">
        <v>20.65</v>
      </c>
      <c r="E8" s="26">
        <v>18.93</v>
      </c>
      <c r="F8" s="27" t="s">
        <v>84</v>
      </c>
      <c r="G8" s="7">
        <v>0.0318</v>
      </c>
      <c r="H8" s="28">
        <v>-5000.0</v>
      </c>
      <c r="I8" s="29">
        <f t="shared" si="4"/>
        <v>73</v>
      </c>
      <c r="J8" s="29">
        <f t="shared" si="1"/>
        <v>1883</v>
      </c>
      <c r="K8" s="30">
        <f t="shared" si="2"/>
        <v>38450.86</v>
      </c>
      <c r="L8" s="29">
        <f t="shared" si="3"/>
        <v>19</v>
      </c>
    </row>
    <row r="9">
      <c r="A9" s="4">
        <v>38869.0</v>
      </c>
      <c r="B9" s="26">
        <v>19.79</v>
      </c>
      <c r="C9" s="26">
        <v>20.33</v>
      </c>
      <c r="D9" s="26">
        <v>20.85</v>
      </c>
      <c r="E9" s="26">
        <v>16.54</v>
      </c>
      <c r="F9" s="27" t="s">
        <v>85</v>
      </c>
      <c r="G9" s="7">
        <v>-0.0208</v>
      </c>
      <c r="H9" s="28">
        <v>-5000.0</v>
      </c>
      <c r="I9" s="29">
        <f t="shared" si="4"/>
        <v>76</v>
      </c>
      <c r="J9" s="29">
        <f t="shared" si="1"/>
        <v>1810</v>
      </c>
      <c r="K9" s="30">
        <f t="shared" si="2"/>
        <v>35819.9</v>
      </c>
      <c r="L9" s="29">
        <f t="shared" si="3"/>
        <v>18</v>
      </c>
    </row>
    <row r="10">
      <c r="A10" s="4">
        <v>38838.0</v>
      </c>
      <c r="B10" s="26">
        <v>20.21</v>
      </c>
      <c r="C10" s="26">
        <v>20.64</v>
      </c>
      <c r="D10" s="26">
        <v>22.78</v>
      </c>
      <c r="E10" s="26">
        <v>19.3</v>
      </c>
      <c r="F10" s="27" t="s">
        <v>86</v>
      </c>
      <c r="G10" s="7">
        <v>-0.0312</v>
      </c>
      <c r="H10" s="28">
        <v>-5000.0</v>
      </c>
      <c r="I10" s="29">
        <f t="shared" si="4"/>
        <v>74</v>
      </c>
      <c r="J10" s="29">
        <f t="shared" si="1"/>
        <v>1734</v>
      </c>
      <c r="K10" s="30">
        <f t="shared" si="2"/>
        <v>35044.14</v>
      </c>
      <c r="L10" s="29">
        <f t="shared" si="3"/>
        <v>17</v>
      </c>
    </row>
    <row r="11">
      <c r="A11" s="4">
        <v>38808.0</v>
      </c>
      <c r="B11" s="26">
        <v>20.86</v>
      </c>
      <c r="C11" s="26">
        <v>19.1</v>
      </c>
      <c r="D11" s="26">
        <v>21.55</v>
      </c>
      <c r="E11" s="26">
        <v>19.1</v>
      </c>
      <c r="F11" s="27" t="s">
        <v>87</v>
      </c>
      <c r="G11" s="7">
        <v>0.095</v>
      </c>
      <c r="H11" s="28">
        <v>-5000.0</v>
      </c>
      <c r="I11" s="29">
        <f t="shared" si="4"/>
        <v>72</v>
      </c>
      <c r="J11" s="29">
        <f t="shared" si="1"/>
        <v>1660</v>
      </c>
      <c r="K11" s="30">
        <f t="shared" si="2"/>
        <v>34627.6</v>
      </c>
      <c r="L11" s="29">
        <f t="shared" si="3"/>
        <v>16</v>
      </c>
    </row>
    <row r="12">
      <c r="A12" s="4">
        <v>38777.0</v>
      </c>
      <c r="B12" s="26">
        <v>19.05</v>
      </c>
      <c r="C12" s="26">
        <v>19.43</v>
      </c>
      <c r="D12" s="26">
        <v>20.43</v>
      </c>
      <c r="E12" s="26">
        <v>18.22</v>
      </c>
      <c r="F12" s="27" t="s">
        <v>88</v>
      </c>
      <c r="G12" s="7">
        <v>-0.0413</v>
      </c>
      <c r="H12" s="28">
        <v>-5000.0</v>
      </c>
      <c r="I12" s="29">
        <f t="shared" si="4"/>
        <v>79</v>
      </c>
      <c r="J12" s="29">
        <f t="shared" si="1"/>
        <v>1588</v>
      </c>
      <c r="K12" s="30">
        <f t="shared" si="2"/>
        <v>30251.4</v>
      </c>
      <c r="L12" s="29">
        <f t="shared" si="3"/>
        <v>15</v>
      </c>
    </row>
    <row r="13">
      <c r="A13" s="4">
        <v>38749.0</v>
      </c>
      <c r="B13" s="26">
        <v>19.87</v>
      </c>
      <c r="C13" s="26">
        <v>21.14</v>
      </c>
      <c r="D13" s="26">
        <v>21.24</v>
      </c>
      <c r="E13" s="26">
        <v>18.07</v>
      </c>
      <c r="F13" s="27" t="s">
        <v>89</v>
      </c>
      <c r="G13" s="7">
        <v>-0.0601</v>
      </c>
      <c r="H13" s="28">
        <v>-5000.0</v>
      </c>
      <c r="I13" s="29">
        <f t="shared" si="4"/>
        <v>75</v>
      </c>
      <c r="J13" s="29">
        <f t="shared" si="1"/>
        <v>1509</v>
      </c>
      <c r="K13" s="30">
        <f t="shared" si="2"/>
        <v>29983.83</v>
      </c>
      <c r="L13" s="29">
        <f t="shared" si="3"/>
        <v>14</v>
      </c>
    </row>
    <row r="14">
      <c r="A14" s="4">
        <v>38718.0</v>
      </c>
      <c r="B14" s="26">
        <v>21.14</v>
      </c>
      <c r="C14" s="26">
        <v>16.56</v>
      </c>
      <c r="D14" s="26">
        <v>21.14</v>
      </c>
      <c r="E14" s="26">
        <v>16.54</v>
      </c>
      <c r="F14" s="27" t="s">
        <v>90</v>
      </c>
      <c r="G14" s="7">
        <v>0.2516</v>
      </c>
      <c r="H14" s="28">
        <v>-5000.0</v>
      </c>
      <c r="I14" s="29">
        <f t="shared" si="4"/>
        <v>71</v>
      </c>
      <c r="J14" s="29">
        <f t="shared" si="1"/>
        <v>1434</v>
      </c>
      <c r="K14" s="30">
        <f t="shared" si="2"/>
        <v>30314.76</v>
      </c>
      <c r="L14" s="29">
        <f t="shared" si="3"/>
        <v>13</v>
      </c>
    </row>
    <row r="15">
      <c r="A15" s="4">
        <v>38687.0</v>
      </c>
      <c r="B15" s="26">
        <v>16.89</v>
      </c>
      <c r="C15" s="26">
        <v>15.37</v>
      </c>
      <c r="D15" s="26">
        <v>16.94</v>
      </c>
      <c r="E15" s="26">
        <v>15.29</v>
      </c>
      <c r="F15" s="27" t="s">
        <v>91</v>
      </c>
      <c r="G15" s="7">
        <v>0.0989</v>
      </c>
      <c r="H15" s="28">
        <v>-5000.0</v>
      </c>
      <c r="I15" s="29">
        <f t="shared" si="4"/>
        <v>89</v>
      </c>
      <c r="J15" s="29">
        <f t="shared" si="1"/>
        <v>1363</v>
      </c>
      <c r="K15" s="30">
        <f t="shared" si="2"/>
        <v>23021.07</v>
      </c>
      <c r="L15" s="29">
        <f t="shared" si="3"/>
        <v>12</v>
      </c>
    </row>
    <row r="16">
      <c r="A16" s="4">
        <v>38657.0</v>
      </c>
      <c r="B16" s="26">
        <v>15.37</v>
      </c>
      <c r="C16" s="26">
        <v>14.68</v>
      </c>
      <c r="D16" s="26">
        <v>15.62</v>
      </c>
      <c r="E16" s="26">
        <v>13.49</v>
      </c>
      <c r="F16" s="27" t="s">
        <v>92</v>
      </c>
      <c r="G16" s="7">
        <v>0.0542</v>
      </c>
      <c r="H16" s="28">
        <v>-5000.0</v>
      </c>
      <c r="I16" s="29">
        <f t="shared" si="4"/>
        <v>98</v>
      </c>
      <c r="J16" s="29">
        <f t="shared" si="1"/>
        <v>1274</v>
      </c>
      <c r="K16" s="30">
        <f t="shared" si="2"/>
        <v>19581.38</v>
      </c>
      <c r="L16" s="29">
        <f t="shared" si="3"/>
        <v>11</v>
      </c>
    </row>
    <row r="17">
      <c r="A17" s="4">
        <v>38626.0</v>
      </c>
      <c r="B17" s="26">
        <v>14.58</v>
      </c>
      <c r="C17" s="26">
        <v>16.46</v>
      </c>
      <c r="D17" s="26">
        <v>16.6</v>
      </c>
      <c r="E17" s="26">
        <v>13.4</v>
      </c>
      <c r="F17" s="27" t="s">
        <v>93</v>
      </c>
      <c r="G17" s="7">
        <v>-0.1142</v>
      </c>
      <c r="H17" s="28">
        <v>-5000.0</v>
      </c>
      <c r="I17" s="29">
        <f t="shared" si="4"/>
        <v>103</v>
      </c>
      <c r="J17" s="29">
        <f t="shared" si="1"/>
        <v>1176</v>
      </c>
      <c r="K17" s="30">
        <f t="shared" si="2"/>
        <v>17146.08</v>
      </c>
      <c r="L17" s="29">
        <f t="shared" si="3"/>
        <v>10</v>
      </c>
    </row>
    <row r="18">
      <c r="A18" s="4">
        <v>38596.0</v>
      </c>
      <c r="B18" s="26">
        <v>16.46</v>
      </c>
      <c r="C18" s="26">
        <v>15.19</v>
      </c>
      <c r="D18" s="26">
        <v>17.19</v>
      </c>
      <c r="E18" s="26">
        <v>14.84</v>
      </c>
      <c r="F18" s="27" t="s">
        <v>94</v>
      </c>
      <c r="G18" s="7">
        <v>0.0829</v>
      </c>
      <c r="H18" s="28">
        <v>-5000.0</v>
      </c>
      <c r="I18" s="29">
        <f t="shared" si="4"/>
        <v>91</v>
      </c>
      <c r="J18" s="29">
        <f t="shared" si="1"/>
        <v>1073</v>
      </c>
      <c r="K18" s="30">
        <f t="shared" si="2"/>
        <v>17661.58</v>
      </c>
      <c r="L18" s="29">
        <f t="shared" si="3"/>
        <v>9</v>
      </c>
    </row>
    <row r="19">
      <c r="A19" s="4">
        <v>38565.0</v>
      </c>
      <c r="B19" s="26">
        <v>15.2</v>
      </c>
      <c r="C19" s="26">
        <v>12.79</v>
      </c>
      <c r="D19" s="26">
        <v>15.2</v>
      </c>
      <c r="E19" s="26">
        <v>12.79</v>
      </c>
      <c r="F19" s="27" t="s">
        <v>95</v>
      </c>
      <c r="G19" s="7">
        <v>0.1866</v>
      </c>
      <c r="H19" s="28">
        <v>-5000.0</v>
      </c>
      <c r="I19" s="29">
        <f t="shared" si="4"/>
        <v>99</v>
      </c>
      <c r="J19" s="29">
        <f t="shared" si="1"/>
        <v>982</v>
      </c>
      <c r="K19" s="30">
        <f t="shared" si="2"/>
        <v>14926.4</v>
      </c>
      <c r="L19" s="29">
        <f t="shared" si="3"/>
        <v>8</v>
      </c>
    </row>
    <row r="20">
      <c r="A20" s="4">
        <v>38534.0</v>
      </c>
      <c r="B20" s="26">
        <v>12.81</v>
      </c>
      <c r="C20" s="26">
        <v>12.23</v>
      </c>
      <c r="D20" s="26">
        <v>13.08</v>
      </c>
      <c r="E20" s="26">
        <v>11.96</v>
      </c>
      <c r="F20" s="27" t="s">
        <v>96</v>
      </c>
      <c r="G20" s="7">
        <v>0.0331</v>
      </c>
      <c r="H20" s="28">
        <v>-5000.0</v>
      </c>
      <c r="I20" s="29">
        <f t="shared" si="4"/>
        <v>117</v>
      </c>
      <c r="J20" s="29">
        <f t="shared" si="1"/>
        <v>883</v>
      </c>
      <c r="K20" s="30">
        <f t="shared" si="2"/>
        <v>11311.23</v>
      </c>
      <c r="L20" s="29">
        <f t="shared" si="3"/>
        <v>7</v>
      </c>
    </row>
    <row r="21">
      <c r="A21" s="4">
        <v>38504.0</v>
      </c>
      <c r="B21" s="26">
        <v>12.4</v>
      </c>
      <c r="C21" s="26">
        <v>11.47</v>
      </c>
      <c r="D21" s="26">
        <v>12.93</v>
      </c>
      <c r="E21" s="26">
        <v>11.47</v>
      </c>
      <c r="F21" s="27" t="s">
        <v>97</v>
      </c>
      <c r="G21" s="7">
        <v>0.082</v>
      </c>
      <c r="H21" s="28">
        <v>-5000.0</v>
      </c>
      <c r="I21" s="29">
        <f t="shared" si="4"/>
        <v>121</v>
      </c>
      <c r="J21" s="29">
        <f t="shared" si="1"/>
        <v>766</v>
      </c>
      <c r="K21" s="30">
        <f t="shared" si="2"/>
        <v>9498.4</v>
      </c>
      <c r="L21" s="29">
        <f t="shared" si="3"/>
        <v>6</v>
      </c>
    </row>
    <row r="22">
      <c r="A22" s="4">
        <v>38473.0</v>
      </c>
      <c r="B22" s="26">
        <v>11.46</v>
      </c>
      <c r="C22" s="26">
        <v>10.98</v>
      </c>
      <c r="D22" s="26">
        <v>11.73</v>
      </c>
      <c r="E22" s="26">
        <v>10.62</v>
      </c>
      <c r="F22" s="27" t="s">
        <v>98</v>
      </c>
      <c r="G22" s="7">
        <v>0.0428</v>
      </c>
      <c r="H22" s="28">
        <v>-5000.0</v>
      </c>
      <c r="I22" s="29">
        <f t="shared" si="4"/>
        <v>131</v>
      </c>
      <c r="J22" s="29">
        <f t="shared" si="1"/>
        <v>645</v>
      </c>
      <c r="K22" s="30">
        <f t="shared" si="2"/>
        <v>7391.7</v>
      </c>
      <c r="L22" s="29">
        <f t="shared" si="3"/>
        <v>5</v>
      </c>
    </row>
    <row r="23">
      <c r="A23" s="4">
        <v>38443.0</v>
      </c>
      <c r="B23" s="26">
        <v>10.99</v>
      </c>
      <c r="C23" s="26">
        <v>12.07</v>
      </c>
      <c r="D23" s="26">
        <v>12.37</v>
      </c>
      <c r="E23" s="26">
        <v>10.64</v>
      </c>
      <c r="F23" s="27" t="s">
        <v>99</v>
      </c>
      <c r="G23" s="7">
        <v>-0.0849</v>
      </c>
      <c r="H23" s="28">
        <v>-5000.0</v>
      </c>
      <c r="I23" s="29">
        <f t="shared" si="4"/>
        <v>136</v>
      </c>
      <c r="J23" s="29">
        <f t="shared" si="1"/>
        <v>514</v>
      </c>
      <c r="K23" s="30">
        <f t="shared" si="2"/>
        <v>5648.86</v>
      </c>
      <c r="L23" s="29">
        <f t="shared" si="3"/>
        <v>4</v>
      </c>
    </row>
    <row r="24">
      <c r="A24" s="4">
        <v>38412.0</v>
      </c>
      <c r="B24" s="26">
        <v>12.01</v>
      </c>
      <c r="C24" s="26">
        <v>12.83</v>
      </c>
      <c r="D24" s="26">
        <v>13.59</v>
      </c>
      <c r="E24" s="26">
        <v>11.45</v>
      </c>
      <c r="F24" s="27" t="s">
        <v>100</v>
      </c>
      <c r="G24" s="7">
        <v>-0.0747</v>
      </c>
      <c r="H24" s="28">
        <v>-5000.0</v>
      </c>
      <c r="I24" s="29">
        <f t="shared" si="4"/>
        <v>125</v>
      </c>
      <c r="J24" s="29">
        <f t="shared" si="1"/>
        <v>378</v>
      </c>
      <c r="K24" s="30">
        <f t="shared" si="2"/>
        <v>4539.78</v>
      </c>
      <c r="L24" s="29">
        <f t="shared" si="3"/>
        <v>3</v>
      </c>
    </row>
    <row r="25">
      <c r="A25" s="4">
        <v>38384.0</v>
      </c>
      <c r="B25" s="26">
        <v>12.98</v>
      </c>
      <c r="C25" s="26">
        <v>10.85</v>
      </c>
      <c r="D25" s="26">
        <v>13.34</v>
      </c>
      <c r="E25" s="26">
        <v>10.78</v>
      </c>
      <c r="F25" s="27" t="s">
        <v>101</v>
      </c>
      <c r="G25" s="7">
        <v>0.1832</v>
      </c>
      <c r="H25" s="28">
        <v>-5000.0</v>
      </c>
      <c r="I25" s="29">
        <f t="shared" si="4"/>
        <v>116</v>
      </c>
      <c r="J25" s="29">
        <f t="shared" si="1"/>
        <v>253</v>
      </c>
      <c r="K25" s="30">
        <f t="shared" si="2"/>
        <v>3283.94</v>
      </c>
      <c r="L25" s="29">
        <f t="shared" si="3"/>
        <v>2</v>
      </c>
    </row>
    <row r="26">
      <c r="A26" s="4">
        <v>38353.0</v>
      </c>
      <c r="B26" s="26">
        <v>10.97</v>
      </c>
      <c r="C26" s="26">
        <v>10.94</v>
      </c>
      <c r="D26" s="26">
        <v>10.97</v>
      </c>
      <c r="E26" s="26">
        <v>10.28</v>
      </c>
      <c r="F26" s="27" t="s">
        <v>102</v>
      </c>
      <c r="G26" s="7">
        <v>0.0073</v>
      </c>
      <c r="H26" s="28">
        <v>-5000.0</v>
      </c>
      <c r="I26" s="29">
        <f t="shared" si="4"/>
        <v>137</v>
      </c>
      <c r="J26" s="29">
        <f t="shared" si="1"/>
        <v>137</v>
      </c>
      <c r="K26" s="30">
        <f t="shared" si="2"/>
        <v>1502.89</v>
      </c>
      <c r="L26" s="29">
        <f t="shared" si="3"/>
        <v>1</v>
      </c>
    </row>
    <row r="27">
      <c r="A27" s="31"/>
      <c r="B27" s="32"/>
      <c r="C27" s="32"/>
      <c r="D27" s="33"/>
      <c r="E27" s="33"/>
      <c r="F27" s="34"/>
      <c r="G27" s="35"/>
      <c r="H27" s="28">
        <v>64000.0</v>
      </c>
      <c r="I27" s="36"/>
      <c r="J27" s="29"/>
      <c r="K27" s="28">
        <v>64000.0</v>
      </c>
      <c r="L27" s="36">
        <v>0.0</v>
      </c>
    </row>
    <row r="28">
      <c r="H28" s="25"/>
      <c r="I28" s="37"/>
      <c r="J28" s="37"/>
      <c r="K28" s="25"/>
      <c r="L28" s="37"/>
    </row>
    <row r="29">
      <c r="H29" s="25"/>
      <c r="I29" s="37"/>
      <c r="J29" s="37"/>
      <c r="K29" s="25"/>
      <c r="L29" s="37"/>
    </row>
    <row r="30">
      <c r="H30" s="25"/>
      <c r="I30" s="37"/>
      <c r="J30" s="37"/>
      <c r="K30" s="25"/>
      <c r="L30" s="37"/>
    </row>
    <row r="31">
      <c r="H31" s="25"/>
      <c r="I31" s="37"/>
      <c r="J31" s="37"/>
      <c r="K31" s="25"/>
      <c r="L31" s="37"/>
    </row>
    <row r="32">
      <c r="H32" s="25"/>
      <c r="I32" s="37"/>
      <c r="J32" s="37"/>
      <c r="K32" s="25"/>
      <c r="L32" s="37"/>
    </row>
    <row r="33">
      <c r="H33" s="25"/>
      <c r="I33" s="37"/>
      <c r="J33" s="37"/>
      <c r="K33" s="25"/>
      <c r="L33" s="37"/>
    </row>
    <row r="34">
      <c r="H34" s="25"/>
      <c r="I34" s="37"/>
      <c r="J34" s="37"/>
      <c r="K34" s="25"/>
      <c r="L34" s="37"/>
    </row>
    <row r="35">
      <c r="H35" s="25"/>
      <c r="I35" s="37"/>
      <c r="J35" s="37"/>
      <c r="K35" s="25"/>
      <c r="L35" s="37"/>
    </row>
    <row r="36">
      <c r="H36" s="25"/>
      <c r="I36" s="37"/>
      <c r="J36" s="37"/>
      <c r="K36" s="25"/>
      <c r="L36" s="37"/>
    </row>
    <row r="37">
      <c r="H37" s="25"/>
      <c r="I37" s="37"/>
      <c r="J37" s="37"/>
      <c r="K37" s="25"/>
      <c r="L37" s="37"/>
    </row>
    <row r="38">
      <c r="H38" s="25"/>
      <c r="I38" s="37"/>
      <c r="J38" s="37"/>
      <c r="K38" s="25"/>
      <c r="L38" s="37"/>
    </row>
    <row r="39">
      <c r="H39" s="25"/>
      <c r="I39" s="37"/>
      <c r="J39" s="37"/>
      <c r="K39" s="25"/>
      <c r="L39" s="37"/>
    </row>
    <row r="40">
      <c r="H40" s="25"/>
      <c r="I40" s="37"/>
      <c r="J40" s="37"/>
      <c r="K40" s="25"/>
      <c r="L40" s="37"/>
    </row>
    <row r="41">
      <c r="H41" s="25"/>
      <c r="I41" s="37"/>
      <c r="J41" s="37"/>
      <c r="K41" s="25"/>
      <c r="L41" s="37"/>
    </row>
    <row r="42">
      <c r="H42" s="25"/>
      <c r="I42" s="37"/>
      <c r="J42" s="37"/>
      <c r="K42" s="25"/>
      <c r="L42" s="37"/>
    </row>
    <row r="43">
      <c r="H43" s="25"/>
      <c r="I43" s="37"/>
      <c r="J43" s="37"/>
      <c r="K43" s="25"/>
      <c r="L43" s="37"/>
    </row>
    <row r="44">
      <c r="H44" s="25"/>
      <c r="I44" s="37"/>
      <c r="J44" s="37"/>
      <c r="K44" s="25"/>
      <c r="L44" s="37"/>
    </row>
    <row r="45">
      <c r="H45" s="25"/>
      <c r="I45" s="37"/>
      <c r="J45" s="37"/>
      <c r="K45" s="25"/>
      <c r="L45" s="37"/>
    </row>
    <row r="46">
      <c r="H46" s="25"/>
      <c r="I46" s="37"/>
      <c r="J46" s="37"/>
      <c r="K46" s="25"/>
      <c r="L46" s="37"/>
    </row>
    <row r="47">
      <c r="H47" s="25"/>
      <c r="I47" s="37"/>
      <c r="J47" s="37"/>
      <c r="K47" s="25"/>
      <c r="L47" s="37"/>
    </row>
    <row r="48">
      <c r="H48" s="25"/>
      <c r="I48" s="37"/>
      <c r="J48" s="37"/>
      <c r="K48" s="25"/>
      <c r="L48" s="37"/>
    </row>
    <row r="49">
      <c r="H49" s="25"/>
      <c r="I49" s="37"/>
      <c r="J49" s="37"/>
      <c r="K49" s="25"/>
      <c r="L49" s="37"/>
    </row>
    <row r="50">
      <c r="H50" s="25"/>
      <c r="I50" s="37"/>
      <c r="J50" s="37"/>
      <c r="K50" s="25"/>
      <c r="L50" s="37"/>
    </row>
    <row r="51">
      <c r="H51" s="25"/>
      <c r="I51" s="37"/>
      <c r="J51" s="37"/>
      <c r="K51" s="25"/>
      <c r="L51" s="37"/>
    </row>
    <row r="52">
      <c r="H52" s="25"/>
      <c r="I52" s="37"/>
      <c r="J52" s="37"/>
      <c r="K52" s="25"/>
      <c r="L52" s="37"/>
    </row>
    <row r="53">
      <c r="H53" s="25"/>
      <c r="I53" s="37"/>
      <c r="J53" s="37"/>
      <c r="K53" s="25"/>
      <c r="L53" s="37"/>
    </row>
    <row r="54">
      <c r="H54" s="25"/>
      <c r="I54" s="37"/>
      <c r="J54" s="37"/>
      <c r="K54" s="25"/>
      <c r="L54" s="37"/>
    </row>
    <row r="55">
      <c r="H55" s="25"/>
      <c r="I55" s="37"/>
      <c r="J55" s="37"/>
      <c r="K55" s="25"/>
      <c r="L55" s="37"/>
    </row>
    <row r="56">
      <c r="H56" s="25"/>
      <c r="I56" s="37"/>
      <c r="J56" s="37"/>
      <c r="K56" s="25"/>
      <c r="L56" s="37"/>
    </row>
    <row r="57">
      <c r="H57" s="25"/>
      <c r="I57" s="37"/>
      <c r="J57" s="37"/>
      <c r="K57" s="25"/>
      <c r="L57" s="37"/>
    </row>
    <row r="58">
      <c r="H58" s="25"/>
      <c r="I58" s="37"/>
      <c r="J58" s="37"/>
      <c r="K58" s="25"/>
      <c r="L58" s="37"/>
    </row>
    <row r="59">
      <c r="H59" s="25"/>
      <c r="I59" s="37"/>
      <c r="J59" s="37"/>
      <c r="K59" s="25"/>
      <c r="L59" s="37"/>
    </row>
    <row r="60">
      <c r="H60" s="25"/>
      <c r="I60" s="37"/>
      <c r="J60" s="37"/>
      <c r="K60" s="25"/>
      <c r="L60" s="37"/>
    </row>
    <row r="61">
      <c r="H61" s="25"/>
      <c r="I61" s="37"/>
      <c r="J61" s="37"/>
      <c r="K61" s="25"/>
      <c r="L61" s="37"/>
    </row>
    <row r="62">
      <c r="H62" s="25"/>
      <c r="I62" s="37"/>
      <c r="J62" s="37"/>
      <c r="K62" s="25"/>
      <c r="L62" s="37"/>
    </row>
    <row r="63">
      <c r="H63" s="25"/>
      <c r="I63" s="37"/>
      <c r="J63" s="37"/>
      <c r="K63" s="25"/>
      <c r="L63" s="37"/>
    </row>
    <row r="64">
      <c r="H64" s="25"/>
      <c r="I64" s="37"/>
      <c r="J64" s="37"/>
      <c r="K64" s="25"/>
      <c r="L64" s="37"/>
    </row>
    <row r="65">
      <c r="H65" s="25"/>
      <c r="I65" s="37"/>
      <c r="J65" s="37"/>
      <c r="K65" s="25"/>
      <c r="L65" s="37"/>
    </row>
    <row r="66">
      <c r="H66" s="25"/>
      <c r="I66" s="37"/>
      <c r="J66" s="37"/>
      <c r="K66" s="25"/>
      <c r="L66" s="37"/>
    </row>
    <row r="67">
      <c r="H67" s="25"/>
      <c r="I67" s="37"/>
      <c r="J67" s="37"/>
      <c r="K67" s="25"/>
      <c r="L67" s="37"/>
    </row>
    <row r="68">
      <c r="H68" s="25"/>
      <c r="I68" s="37"/>
      <c r="J68" s="37"/>
      <c r="K68" s="25"/>
      <c r="L68" s="37"/>
    </row>
    <row r="69">
      <c r="H69" s="25"/>
      <c r="I69" s="37"/>
      <c r="J69" s="37"/>
      <c r="K69" s="25"/>
      <c r="L69" s="37"/>
    </row>
    <row r="70">
      <c r="H70" s="25"/>
      <c r="I70" s="37"/>
      <c r="J70" s="37"/>
      <c r="K70" s="25"/>
      <c r="L70" s="37"/>
    </row>
    <row r="71">
      <c r="H71" s="25"/>
      <c r="I71" s="37"/>
      <c r="J71" s="37"/>
      <c r="K71" s="25"/>
      <c r="L71" s="37"/>
    </row>
    <row r="72">
      <c r="H72" s="25"/>
      <c r="I72" s="37"/>
      <c r="J72" s="37"/>
      <c r="K72" s="25"/>
      <c r="L72" s="37"/>
    </row>
    <row r="73">
      <c r="H73" s="25"/>
      <c r="I73" s="37"/>
      <c r="J73" s="37"/>
      <c r="K73" s="25"/>
      <c r="L73" s="3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 t="s">
        <v>12</v>
      </c>
      <c r="P1" s="3" t="s">
        <v>13</v>
      </c>
    </row>
    <row r="2">
      <c r="A2" s="4">
        <v>37987.0</v>
      </c>
      <c r="B2" s="26">
        <v>2.59</v>
      </c>
      <c r="C2" s="26">
        <v>3.05</v>
      </c>
      <c r="D2" s="26">
        <v>3.45</v>
      </c>
      <c r="E2" s="26">
        <v>2.56</v>
      </c>
      <c r="F2" s="27" t="s">
        <v>103</v>
      </c>
      <c r="G2" s="7">
        <v>-0.1508</v>
      </c>
      <c r="H2" s="8">
        <v>-5000.0</v>
      </c>
      <c r="I2" s="9">
        <f t="shared" ref="I2:I26" si="1">ROUND(1500/B2, 0)</f>
        <v>579</v>
      </c>
      <c r="J2" s="9">
        <f t="shared" ref="J2:J26" si="2">I2+J3</f>
        <v>24800</v>
      </c>
      <c r="K2" s="10">
        <f t="shared" ref="K2:K26" si="3">J2*B2</f>
        <v>64232</v>
      </c>
      <c r="L2" s="9">
        <f t="shared" ref="L2:L26" si="4">L3+1</f>
        <v>25</v>
      </c>
      <c r="N2" s="11" t="s">
        <v>15</v>
      </c>
      <c r="O2" s="12">
        <f>(1 + P2)^(12)-1</f>
        <v>-0.9997558593</v>
      </c>
      <c r="P2" s="13">
        <f>IRR(H2:H27,)</f>
        <v>-0.4999999925</v>
      </c>
    </row>
    <row r="3">
      <c r="A3" s="4">
        <v>37956.0</v>
      </c>
      <c r="B3" s="26">
        <v>3.05</v>
      </c>
      <c r="C3" s="26">
        <v>3.12</v>
      </c>
      <c r="D3" s="26">
        <v>3.23</v>
      </c>
      <c r="E3" s="26">
        <v>2.96</v>
      </c>
      <c r="F3" s="27" t="s">
        <v>104</v>
      </c>
      <c r="G3" s="7">
        <v>-0.0193</v>
      </c>
      <c r="H3" s="8">
        <v>-5000.0</v>
      </c>
      <c r="I3" s="9">
        <f t="shared" si="1"/>
        <v>492</v>
      </c>
      <c r="J3" s="9">
        <f t="shared" si="2"/>
        <v>24221</v>
      </c>
      <c r="K3" s="10">
        <f t="shared" si="3"/>
        <v>73874.05</v>
      </c>
      <c r="L3" s="9">
        <f t="shared" si="4"/>
        <v>24</v>
      </c>
      <c r="N3" s="11" t="s">
        <v>17</v>
      </c>
      <c r="O3" s="14">
        <v>0.03</v>
      </c>
      <c r="P3" s="15">
        <f>(1+O3)^(1/12)-1</f>
        <v>0.002466269772</v>
      </c>
    </row>
    <row r="4">
      <c r="A4" s="4">
        <v>37926.0</v>
      </c>
      <c r="B4" s="26">
        <v>3.11</v>
      </c>
      <c r="C4" s="26">
        <v>2.41</v>
      </c>
      <c r="D4" s="26">
        <v>3.16</v>
      </c>
      <c r="E4" s="26">
        <v>2.41</v>
      </c>
      <c r="F4" s="27" t="s">
        <v>105</v>
      </c>
      <c r="G4" s="7">
        <v>0.3013</v>
      </c>
      <c r="H4" s="8">
        <v>-5000.0</v>
      </c>
      <c r="I4" s="9">
        <f t="shared" si="1"/>
        <v>482</v>
      </c>
      <c r="J4" s="9">
        <f t="shared" si="2"/>
        <v>23729</v>
      </c>
      <c r="K4" s="10">
        <f t="shared" si="3"/>
        <v>73797.19</v>
      </c>
      <c r="L4" s="9">
        <f t="shared" si="4"/>
        <v>23</v>
      </c>
      <c r="N4" s="11" t="s">
        <v>19</v>
      </c>
      <c r="O4" s="16">
        <f t="array" ref="O4">NPV(P3,H2:H27)</f>
        <v>-116389.9356</v>
      </c>
      <c r="P4" s="17"/>
    </row>
    <row r="5">
      <c r="A5" s="4">
        <v>37895.0</v>
      </c>
      <c r="B5" s="26">
        <v>2.39</v>
      </c>
      <c r="C5" s="26">
        <v>2.03</v>
      </c>
      <c r="D5" s="26">
        <v>2.53</v>
      </c>
      <c r="E5" s="26">
        <v>2.03</v>
      </c>
      <c r="F5" s="27" t="s">
        <v>106</v>
      </c>
      <c r="G5" s="7">
        <v>0.1773</v>
      </c>
      <c r="H5" s="8">
        <v>-5000.0</v>
      </c>
      <c r="I5" s="9">
        <f t="shared" si="1"/>
        <v>628</v>
      </c>
      <c r="J5" s="9">
        <f t="shared" si="2"/>
        <v>23247</v>
      </c>
      <c r="K5" s="10">
        <f t="shared" si="3"/>
        <v>55560.33</v>
      </c>
      <c r="L5" s="9">
        <f t="shared" si="4"/>
        <v>22</v>
      </c>
      <c r="O5" s="3"/>
      <c r="P5" s="3"/>
    </row>
    <row r="6">
      <c r="A6" s="4">
        <v>37865.0</v>
      </c>
      <c r="B6" s="26">
        <v>2.03</v>
      </c>
      <c r="C6" s="26">
        <v>1.94</v>
      </c>
      <c r="D6" s="26">
        <v>2.26</v>
      </c>
      <c r="E6" s="26">
        <v>1.94</v>
      </c>
      <c r="F6" s="27" t="s">
        <v>107</v>
      </c>
      <c r="G6" s="7">
        <v>0.0357</v>
      </c>
      <c r="H6" s="8">
        <v>-5000.0</v>
      </c>
      <c r="I6" s="9">
        <f t="shared" si="1"/>
        <v>739</v>
      </c>
      <c r="J6" s="9">
        <f t="shared" si="2"/>
        <v>22619</v>
      </c>
      <c r="K6" s="10">
        <f t="shared" si="3"/>
        <v>45916.57</v>
      </c>
      <c r="L6" s="9">
        <f t="shared" si="4"/>
        <v>21</v>
      </c>
      <c r="N6" s="11"/>
      <c r="O6" s="18"/>
      <c r="P6" s="18"/>
    </row>
    <row r="7">
      <c r="A7" s="4">
        <v>37834.0</v>
      </c>
      <c r="B7" s="26">
        <v>1.96</v>
      </c>
      <c r="C7" s="26">
        <v>1.78</v>
      </c>
      <c r="D7" s="26">
        <v>2.03</v>
      </c>
      <c r="E7" s="26">
        <v>1.73</v>
      </c>
      <c r="F7" s="27" t="s">
        <v>108</v>
      </c>
      <c r="G7" s="7">
        <v>0.0889</v>
      </c>
      <c r="H7" s="8">
        <v>-5000.0</v>
      </c>
      <c r="I7" s="9">
        <f t="shared" si="1"/>
        <v>765</v>
      </c>
      <c r="J7" s="9">
        <f t="shared" si="2"/>
        <v>21880</v>
      </c>
      <c r="K7" s="10">
        <f t="shared" si="3"/>
        <v>42884.8</v>
      </c>
      <c r="L7" s="9">
        <f t="shared" si="4"/>
        <v>20</v>
      </c>
    </row>
    <row r="8">
      <c r="A8" s="4">
        <v>37803.0</v>
      </c>
      <c r="B8" s="26">
        <v>1.8</v>
      </c>
      <c r="C8" s="26">
        <v>1.65</v>
      </c>
      <c r="D8" s="26">
        <v>1.85</v>
      </c>
      <c r="E8" s="26">
        <v>1.64</v>
      </c>
      <c r="F8" s="27" t="s">
        <v>109</v>
      </c>
      <c r="G8" s="7">
        <v>0.0843</v>
      </c>
      <c r="H8" s="8">
        <v>-5000.0</v>
      </c>
      <c r="I8" s="9">
        <f t="shared" si="1"/>
        <v>833</v>
      </c>
      <c r="J8" s="9">
        <f t="shared" si="2"/>
        <v>21115</v>
      </c>
      <c r="K8" s="10">
        <f t="shared" si="3"/>
        <v>38007</v>
      </c>
      <c r="L8" s="9">
        <f t="shared" si="4"/>
        <v>19</v>
      </c>
    </row>
    <row r="9">
      <c r="A9" s="4">
        <v>37773.0</v>
      </c>
      <c r="B9" s="26">
        <v>1.66</v>
      </c>
      <c r="C9" s="26">
        <v>1.94</v>
      </c>
      <c r="D9" s="26">
        <v>2.15</v>
      </c>
      <c r="E9" s="26">
        <v>1.6</v>
      </c>
      <c r="F9" s="27" t="s">
        <v>110</v>
      </c>
      <c r="G9" s="7">
        <v>-0.1443</v>
      </c>
      <c r="H9" s="8">
        <v>-5000.0</v>
      </c>
      <c r="I9" s="9">
        <f t="shared" si="1"/>
        <v>904</v>
      </c>
      <c r="J9" s="9">
        <f t="shared" si="2"/>
        <v>20282</v>
      </c>
      <c r="K9" s="10">
        <f t="shared" si="3"/>
        <v>33668.12</v>
      </c>
      <c r="L9" s="9">
        <f t="shared" si="4"/>
        <v>18</v>
      </c>
    </row>
    <row r="10">
      <c r="A10" s="4">
        <v>37742.0</v>
      </c>
      <c r="B10" s="26">
        <v>1.94</v>
      </c>
      <c r="C10" s="26">
        <v>1.62</v>
      </c>
      <c r="D10" s="26">
        <v>1.96</v>
      </c>
      <c r="E10" s="26">
        <v>1.6</v>
      </c>
      <c r="F10" s="27" t="s">
        <v>111</v>
      </c>
      <c r="G10" s="7">
        <v>0.205</v>
      </c>
      <c r="H10" s="8">
        <v>-5000.0</v>
      </c>
      <c r="I10" s="9">
        <f t="shared" si="1"/>
        <v>773</v>
      </c>
      <c r="J10" s="9">
        <f t="shared" si="2"/>
        <v>19378</v>
      </c>
      <c r="K10" s="10">
        <f t="shared" si="3"/>
        <v>37593.32</v>
      </c>
      <c r="L10" s="9">
        <f t="shared" si="4"/>
        <v>17</v>
      </c>
    </row>
    <row r="11">
      <c r="A11" s="4">
        <v>37712.0</v>
      </c>
      <c r="B11" s="26">
        <v>1.61</v>
      </c>
      <c r="C11" s="26">
        <v>1.35</v>
      </c>
      <c r="D11" s="26">
        <v>1.73</v>
      </c>
      <c r="E11" s="26">
        <v>1.34</v>
      </c>
      <c r="F11" s="27" t="s">
        <v>91</v>
      </c>
      <c r="G11" s="7">
        <v>0.2015</v>
      </c>
      <c r="H11" s="8">
        <v>-5000.0</v>
      </c>
      <c r="I11" s="9">
        <f t="shared" si="1"/>
        <v>932</v>
      </c>
      <c r="J11" s="9">
        <f t="shared" si="2"/>
        <v>18605</v>
      </c>
      <c r="K11" s="10">
        <f t="shared" si="3"/>
        <v>29954.05</v>
      </c>
      <c r="L11" s="9">
        <f t="shared" si="4"/>
        <v>16</v>
      </c>
    </row>
    <row r="12">
      <c r="A12" s="4">
        <v>37681.0</v>
      </c>
      <c r="B12" s="26">
        <v>1.34</v>
      </c>
      <c r="C12" s="26">
        <v>1.22</v>
      </c>
      <c r="D12" s="26">
        <v>1.39</v>
      </c>
      <c r="E12" s="26">
        <v>1.18</v>
      </c>
      <c r="F12" s="27" t="s">
        <v>112</v>
      </c>
      <c r="G12" s="7">
        <v>0.0984</v>
      </c>
      <c r="H12" s="8">
        <v>-5000.0</v>
      </c>
      <c r="I12" s="9">
        <f t="shared" si="1"/>
        <v>1119</v>
      </c>
      <c r="J12" s="9">
        <f t="shared" si="2"/>
        <v>17673</v>
      </c>
      <c r="K12" s="10">
        <f t="shared" si="3"/>
        <v>23681.82</v>
      </c>
      <c r="L12" s="9">
        <f t="shared" si="4"/>
        <v>15</v>
      </c>
    </row>
    <row r="13">
      <c r="A13" s="4">
        <v>37653.0</v>
      </c>
      <c r="B13" s="26">
        <v>1.22</v>
      </c>
      <c r="C13" s="26">
        <v>1.23</v>
      </c>
      <c r="D13" s="26">
        <v>1.26</v>
      </c>
      <c r="E13" s="26">
        <v>1.15</v>
      </c>
      <c r="F13" s="27" t="s">
        <v>113</v>
      </c>
      <c r="G13" s="7">
        <v>0.0</v>
      </c>
      <c r="H13" s="8">
        <v>-5000.0</v>
      </c>
      <c r="I13" s="9">
        <f t="shared" si="1"/>
        <v>1230</v>
      </c>
      <c r="J13" s="9">
        <f t="shared" si="2"/>
        <v>16554</v>
      </c>
      <c r="K13" s="10">
        <f t="shared" si="3"/>
        <v>20195.88</v>
      </c>
      <c r="L13" s="9">
        <f t="shared" si="4"/>
        <v>14</v>
      </c>
    </row>
    <row r="14">
      <c r="A14" s="4">
        <v>37622.0</v>
      </c>
      <c r="B14" s="26">
        <v>1.22</v>
      </c>
      <c r="C14" s="26">
        <v>1.26</v>
      </c>
      <c r="D14" s="26">
        <v>1.38</v>
      </c>
      <c r="E14" s="26">
        <v>1.16</v>
      </c>
      <c r="F14" s="27" t="s">
        <v>114</v>
      </c>
      <c r="G14" s="7">
        <v>-0.024</v>
      </c>
      <c r="H14" s="8">
        <v>-5000.0</v>
      </c>
      <c r="I14" s="9">
        <f t="shared" si="1"/>
        <v>1230</v>
      </c>
      <c r="J14" s="9">
        <f t="shared" si="2"/>
        <v>15324</v>
      </c>
      <c r="K14" s="10">
        <f t="shared" si="3"/>
        <v>18695.28</v>
      </c>
      <c r="L14" s="9">
        <f t="shared" si="4"/>
        <v>13</v>
      </c>
    </row>
    <row r="15">
      <c r="A15" s="4">
        <v>37591.0</v>
      </c>
      <c r="B15" s="26">
        <v>1.25</v>
      </c>
      <c r="C15" s="26">
        <v>1.29</v>
      </c>
      <c r="D15" s="26">
        <v>1.31</v>
      </c>
      <c r="E15" s="26">
        <v>1.18</v>
      </c>
      <c r="F15" s="27" t="s">
        <v>115</v>
      </c>
      <c r="G15" s="7">
        <v>-0.0234</v>
      </c>
      <c r="H15" s="8">
        <v>-5000.0</v>
      </c>
      <c r="I15" s="9">
        <f t="shared" si="1"/>
        <v>1200</v>
      </c>
      <c r="J15" s="9">
        <f t="shared" si="2"/>
        <v>14094</v>
      </c>
      <c r="K15" s="10">
        <f t="shared" si="3"/>
        <v>17617.5</v>
      </c>
      <c r="L15" s="9">
        <f t="shared" si="4"/>
        <v>12</v>
      </c>
    </row>
    <row r="16">
      <c r="A16" s="4">
        <v>37561.0</v>
      </c>
      <c r="B16" s="26">
        <v>1.28</v>
      </c>
      <c r="C16" s="26">
        <v>1.25</v>
      </c>
      <c r="D16" s="26">
        <v>1.34</v>
      </c>
      <c r="E16" s="26">
        <v>1.21</v>
      </c>
      <c r="F16" s="27" t="s">
        <v>116</v>
      </c>
      <c r="G16" s="7">
        <v>0.0407</v>
      </c>
      <c r="H16" s="8">
        <v>-5000.0</v>
      </c>
      <c r="I16" s="9">
        <f t="shared" si="1"/>
        <v>1172</v>
      </c>
      <c r="J16" s="9">
        <f t="shared" si="2"/>
        <v>12894</v>
      </c>
      <c r="K16" s="10">
        <f t="shared" si="3"/>
        <v>16504.32</v>
      </c>
      <c r="L16" s="9">
        <f t="shared" si="4"/>
        <v>11</v>
      </c>
    </row>
    <row r="17">
      <c r="A17" s="4">
        <v>37530.0</v>
      </c>
      <c r="B17" s="26">
        <v>1.23</v>
      </c>
      <c r="C17" s="26">
        <v>1.06</v>
      </c>
      <c r="D17" s="26">
        <v>1.27</v>
      </c>
      <c r="E17" s="26">
        <v>1.02</v>
      </c>
      <c r="F17" s="27" t="s">
        <v>117</v>
      </c>
      <c r="G17" s="7">
        <v>0.2059</v>
      </c>
      <c r="H17" s="8">
        <v>-5000.0</v>
      </c>
      <c r="I17" s="9">
        <f t="shared" si="1"/>
        <v>1220</v>
      </c>
      <c r="J17" s="9">
        <f t="shared" si="2"/>
        <v>11722</v>
      </c>
      <c r="K17" s="10">
        <f t="shared" si="3"/>
        <v>14418.06</v>
      </c>
      <c r="L17" s="9">
        <f t="shared" si="4"/>
        <v>10</v>
      </c>
    </row>
    <row r="18">
      <c r="A18" s="4">
        <v>37500.0</v>
      </c>
      <c r="B18" s="26">
        <v>1.02</v>
      </c>
      <c r="C18" s="26">
        <v>1.38</v>
      </c>
      <c r="D18" s="26">
        <v>1.42</v>
      </c>
      <c r="E18" s="26">
        <v>0.97</v>
      </c>
      <c r="F18" s="27" t="s">
        <v>118</v>
      </c>
      <c r="G18" s="7">
        <v>-0.2609</v>
      </c>
      <c r="H18" s="8">
        <v>-5000.0</v>
      </c>
      <c r="I18" s="9">
        <f t="shared" si="1"/>
        <v>1471</v>
      </c>
      <c r="J18" s="9">
        <f t="shared" si="2"/>
        <v>10502</v>
      </c>
      <c r="K18" s="10">
        <f t="shared" si="3"/>
        <v>10712.04</v>
      </c>
      <c r="L18" s="9">
        <f t="shared" si="4"/>
        <v>9</v>
      </c>
    </row>
    <row r="19">
      <c r="A19" s="4">
        <v>37469.0</v>
      </c>
      <c r="B19" s="26">
        <v>1.38</v>
      </c>
      <c r="C19" s="26">
        <v>1.18</v>
      </c>
      <c r="D19" s="26">
        <v>1.44</v>
      </c>
      <c r="E19" s="26">
        <v>1.04</v>
      </c>
      <c r="F19" s="27" t="s">
        <v>119</v>
      </c>
      <c r="G19" s="7">
        <v>0.2545</v>
      </c>
      <c r="H19" s="8">
        <v>-5000.0</v>
      </c>
      <c r="I19" s="9">
        <f t="shared" si="1"/>
        <v>1087</v>
      </c>
      <c r="J19" s="9">
        <f t="shared" si="2"/>
        <v>9031</v>
      </c>
      <c r="K19" s="10">
        <f t="shared" si="3"/>
        <v>12462.78</v>
      </c>
      <c r="L19" s="9">
        <f t="shared" si="4"/>
        <v>8</v>
      </c>
    </row>
    <row r="20">
      <c r="A20" s="4">
        <v>37438.0</v>
      </c>
      <c r="B20" s="26">
        <v>1.1</v>
      </c>
      <c r="C20" s="26">
        <v>1.13</v>
      </c>
      <c r="D20" s="26">
        <v>1.45</v>
      </c>
      <c r="E20" s="26">
        <v>1.07</v>
      </c>
      <c r="F20" s="27" t="s">
        <v>120</v>
      </c>
      <c r="G20" s="7">
        <v>-0.0265</v>
      </c>
      <c r="H20" s="8">
        <v>-5000.0</v>
      </c>
      <c r="I20" s="9">
        <f t="shared" si="1"/>
        <v>1364</v>
      </c>
      <c r="J20" s="9">
        <f t="shared" si="2"/>
        <v>7944</v>
      </c>
      <c r="K20" s="10">
        <f t="shared" si="3"/>
        <v>8738.4</v>
      </c>
      <c r="L20" s="9">
        <f t="shared" si="4"/>
        <v>7</v>
      </c>
    </row>
    <row r="21">
      <c r="A21" s="4">
        <v>37408.0</v>
      </c>
      <c r="B21" s="26">
        <v>1.13</v>
      </c>
      <c r="C21" s="26">
        <v>1.65</v>
      </c>
      <c r="D21" s="26">
        <v>1.66</v>
      </c>
      <c r="E21" s="26">
        <v>1.09</v>
      </c>
      <c r="F21" s="27" t="s">
        <v>121</v>
      </c>
      <c r="G21" s="7">
        <v>-0.3193</v>
      </c>
      <c r="H21" s="8">
        <v>-5000.0</v>
      </c>
      <c r="I21" s="9">
        <f t="shared" si="1"/>
        <v>1327</v>
      </c>
      <c r="J21" s="9">
        <f t="shared" si="2"/>
        <v>6580</v>
      </c>
      <c r="K21" s="10">
        <f t="shared" si="3"/>
        <v>7435.4</v>
      </c>
      <c r="L21" s="9">
        <f t="shared" si="4"/>
        <v>6</v>
      </c>
    </row>
    <row r="22">
      <c r="A22" s="4">
        <v>37377.0</v>
      </c>
      <c r="B22" s="26">
        <v>1.66</v>
      </c>
      <c r="C22" s="26">
        <v>1.74</v>
      </c>
      <c r="D22" s="26">
        <v>1.77</v>
      </c>
      <c r="E22" s="26">
        <v>1.47</v>
      </c>
      <c r="F22" s="27" t="s">
        <v>122</v>
      </c>
      <c r="G22" s="7">
        <v>-0.0292</v>
      </c>
      <c r="H22" s="8">
        <v>-5000.0</v>
      </c>
      <c r="I22" s="9">
        <f t="shared" si="1"/>
        <v>904</v>
      </c>
      <c r="J22" s="9">
        <f t="shared" si="2"/>
        <v>5253</v>
      </c>
      <c r="K22" s="10">
        <f t="shared" si="3"/>
        <v>8719.98</v>
      </c>
      <c r="L22" s="9">
        <f t="shared" si="4"/>
        <v>5</v>
      </c>
    </row>
    <row r="23">
      <c r="A23" s="4">
        <v>37347.0</v>
      </c>
      <c r="B23" s="26">
        <v>1.71</v>
      </c>
      <c r="C23" s="26">
        <v>1.49</v>
      </c>
      <c r="D23" s="26">
        <v>1.94</v>
      </c>
      <c r="E23" s="26">
        <v>1.49</v>
      </c>
      <c r="F23" s="27" t="s">
        <v>123</v>
      </c>
      <c r="G23" s="7">
        <v>0.1633</v>
      </c>
      <c r="H23" s="8">
        <v>-5000.0</v>
      </c>
      <c r="I23" s="9">
        <f t="shared" si="1"/>
        <v>877</v>
      </c>
      <c r="J23" s="9">
        <f t="shared" si="2"/>
        <v>4349</v>
      </c>
      <c r="K23" s="10">
        <f t="shared" si="3"/>
        <v>7436.79</v>
      </c>
      <c r="L23" s="9">
        <f t="shared" si="4"/>
        <v>4</v>
      </c>
    </row>
    <row r="24">
      <c r="A24" s="4">
        <v>37316.0</v>
      </c>
      <c r="B24" s="26">
        <v>1.47</v>
      </c>
      <c r="C24" s="26">
        <v>1.31</v>
      </c>
      <c r="D24" s="26">
        <v>1.59</v>
      </c>
      <c r="E24" s="26">
        <v>1.31</v>
      </c>
      <c r="F24" s="27" t="s">
        <v>124</v>
      </c>
      <c r="G24" s="7">
        <v>0.1136</v>
      </c>
      <c r="H24" s="8">
        <v>-5000.0</v>
      </c>
      <c r="I24" s="9">
        <f t="shared" si="1"/>
        <v>1020</v>
      </c>
      <c r="J24" s="9">
        <f t="shared" si="2"/>
        <v>3472</v>
      </c>
      <c r="K24" s="10">
        <f t="shared" si="3"/>
        <v>5103.84</v>
      </c>
      <c r="L24" s="9">
        <f t="shared" si="4"/>
        <v>3</v>
      </c>
    </row>
    <row r="25">
      <c r="A25" s="4">
        <v>37288.0</v>
      </c>
      <c r="B25" s="26">
        <v>1.32</v>
      </c>
      <c r="C25" s="26">
        <v>1.15</v>
      </c>
      <c r="D25" s="26">
        <v>1.42</v>
      </c>
      <c r="E25" s="26">
        <v>1.13</v>
      </c>
      <c r="F25" s="27" t="s">
        <v>125</v>
      </c>
      <c r="G25" s="7">
        <v>0.1579</v>
      </c>
      <c r="H25" s="8">
        <v>-5000.0</v>
      </c>
      <c r="I25" s="9">
        <f t="shared" si="1"/>
        <v>1136</v>
      </c>
      <c r="J25" s="9">
        <f t="shared" si="2"/>
        <v>2452</v>
      </c>
      <c r="K25" s="10">
        <f t="shared" si="3"/>
        <v>3236.64</v>
      </c>
      <c r="L25" s="9">
        <f t="shared" si="4"/>
        <v>2</v>
      </c>
    </row>
    <row r="26">
      <c r="A26" s="4">
        <v>37257.0</v>
      </c>
      <c r="B26" s="26">
        <v>1.14</v>
      </c>
      <c r="C26" s="26">
        <v>1.35</v>
      </c>
      <c r="D26" s="26">
        <v>1.4</v>
      </c>
      <c r="E26" s="26">
        <v>1.12</v>
      </c>
      <c r="F26" s="27" t="s">
        <v>126</v>
      </c>
      <c r="G26" s="7">
        <v>-0.1556</v>
      </c>
      <c r="H26" s="8">
        <v>-5000.0</v>
      </c>
      <c r="I26" s="9">
        <f t="shared" si="1"/>
        <v>1316</v>
      </c>
      <c r="J26" s="9">
        <f t="shared" si="2"/>
        <v>1316</v>
      </c>
      <c r="K26" s="10">
        <f t="shared" si="3"/>
        <v>1500.24</v>
      </c>
      <c r="L26" s="9">
        <f t="shared" si="4"/>
        <v>1</v>
      </c>
    </row>
    <row r="27">
      <c r="A27" s="4"/>
      <c r="B27" s="26"/>
      <c r="C27" s="26"/>
      <c r="D27" s="26"/>
      <c r="E27" s="26"/>
      <c r="F27" s="27"/>
      <c r="G27" s="7"/>
      <c r="H27" s="8">
        <v>5000.0</v>
      </c>
    </row>
    <row r="28">
      <c r="A28" s="4"/>
      <c r="B28" s="26"/>
      <c r="C28" s="26"/>
      <c r="D28" s="26"/>
      <c r="E28" s="26"/>
      <c r="F28" s="27"/>
      <c r="G28" s="7"/>
      <c r="H28" s="25"/>
    </row>
    <row r="29">
      <c r="H29" s="25"/>
    </row>
    <row r="30">
      <c r="H30" s="25"/>
    </row>
    <row r="31">
      <c r="H31" s="25"/>
    </row>
    <row r="32">
      <c r="H32" s="25"/>
    </row>
    <row r="33">
      <c r="H33" s="25"/>
    </row>
    <row r="34">
      <c r="H34" s="25"/>
    </row>
    <row r="35">
      <c r="H35" s="25"/>
    </row>
    <row r="36">
      <c r="H36" s="25"/>
    </row>
    <row r="37">
      <c r="H37" s="25"/>
    </row>
    <row r="38">
      <c r="H38" s="25"/>
    </row>
    <row r="39">
      <c r="H39" s="25"/>
    </row>
    <row r="40">
      <c r="H40" s="25"/>
    </row>
    <row r="41">
      <c r="H41" s="25"/>
    </row>
    <row r="42">
      <c r="H42" s="25"/>
    </row>
    <row r="43">
      <c r="H43" s="25"/>
    </row>
    <row r="44">
      <c r="H44" s="25"/>
    </row>
    <row r="45">
      <c r="H45" s="25"/>
    </row>
    <row r="46">
      <c r="H46" s="25"/>
    </row>
    <row r="47">
      <c r="H47" s="25"/>
    </row>
    <row r="48">
      <c r="H48" s="25"/>
    </row>
    <row r="49">
      <c r="H49" s="25"/>
    </row>
    <row r="50">
      <c r="H50" s="25"/>
    </row>
    <row r="51">
      <c r="H51" s="25"/>
    </row>
    <row r="52">
      <c r="H52" s="25"/>
    </row>
    <row r="53">
      <c r="H53" s="25"/>
    </row>
    <row r="54">
      <c r="H54" s="25"/>
    </row>
    <row r="55">
      <c r="H55" s="25"/>
    </row>
    <row r="56">
      <c r="H56" s="25"/>
    </row>
    <row r="57">
      <c r="H57" s="25"/>
    </row>
    <row r="58">
      <c r="H58" s="25"/>
    </row>
    <row r="59">
      <c r="H59" s="25"/>
    </row>
    <row r="60">
      <c r="H60" s="25"/>
    </row>
    <row r="61">
      <c r="H61" s="25"/>
    </row>
    <row r="62">
      <c r="H62" s="25"/>
    </row>
    <row r="63">
      <c r="H63" s="25"/>
    </row>
    <row r="64">
      <c r="H64" s="25"/>
    </row>
    <row r="65">
      <c r="H65" s="25"/>
    </row>
    <row r="66">
      <c r="H66" s="25"/>
    </row>
    <row r="67">
      <c r="H67" s="25"/>
    </row>
    <row r="68">
      <c r="H68" s="25"/>
    </row>
    <row r="69">
      <c r="H69" s="25"/>
    </row>
    <row r="70">
      <c r="H70" s="25"/>
    </row>
    <row r="71">
      <c r="H71" s="25"/>
    </row>
    <row r="72">
      <c r="H72" s="25"/>
    </row>
    <row r="73">
      <c r="H73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