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<sst xmlns="http://schemas.openxmlformats.org/spreadsheetml/2006/main" count="8" uniqueCount="8">
  <si>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Ano</t>
  </si>
  <si>
    <t>Taxa SELIC</t>
  </si>
  <si>
    <t>Total gasto</t>
  </si>
  <si>
    <t>Total Adquirido</t>
  </si>
  <si>
    <t>Lucro</t>
  </si>
  <si>
    <t>VPL</t>
  </si>
  <si>
    <t>TMA</t>
  </si>
  <si>
    <t>TIR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</si>
</sst>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[$R$ -416]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164" xfId="0" applyFont="1" applyNumberFormat="1"/>
    <xf borderId="0" fillId="0" fontId="1" numFmtId="9" xfId="0" applyAlignment="1" applyFont="1" applyNumberFormat="1">
      <alignment readingOrder="0"/>
    </xf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M1" s="1" t="s">
        <v>5</v>
      </c>
      <c r="N1" s="1" t="s">
        <v>6</v>
      </c>
      <c r="O1" s="1" t="s">
        <v>7</v>
      </c>
    </row>
    <row r="2">
      <c r="A2" s="1">
        <v>2005.0</v>
      </c>
      <c r="B2" s="2">
        <f t="shared" ref="B2:B7" si="1">3000*12</f>
        <v>36000</v>
      </c>
      <c r="C2" s="2">
        <v>36000.0</v>
      </c>
      <c r="E2" s="3">
        <v>0.1975</v>
      </c>
      <c r="F2" s="4">
        <f>SUM(B2:B7)</f>
        <v>216000</v>
      </c>
      <c r="G2" s="5">
        <f>C7</f>
        <v>423180.6579</v>
      </c>
      <c r="H2" s="5">
        <f>G2-F2</f>
        <v>207180.6579</v>
      </c>
      <c r="J2" s="1">
        <v>2005.0</v>
      </c>
      <c r="K2" s="2">
        <v>-216000.0</v>
      </c>
      <c r="M2" s="6">
        <f t="array" ref="M2">NPV(N2,K3:K7)+K2</f>
        <v>104837.7872</v>
      </c>
      <c r="N2" s="7">
        <v>0.1</v>
      </c>
      <c r="O2" s="8">
        <f>IRR(K2:K7)</f>
        <v>0.2759941353</v>
      </c>
    </row>
    <row r="3">
      <c r="A3" s="1">
        <v>2006.0</v>
      </c>
      <c r="B3" s="2">
        <f t="shared" si="1"/>
        <v>36000</v>
      </c>
      <c r="C3" s="5">
        <f>B2*(1+$E$2)^1</f>
        <v>43110</v>
      </c>
      <c r="J3" s="1">
        <v>2006.0</v>
      </c>
      <c r="K3" s="2">
        <v>84636.2</v>
      </c>
    </row>
    <row r="4">
      <c r="A4" s="1">
        <v>2007.0</v>
      </c>
      <c r="B4" s="2">
        <f t="shared" si="1"/>
        <v>36000</v>
      </c>
      <c r="C4" s="5">
        <f>(C2+B3)*(1+$E$2)^2</f>
        <v>103248.45</v>
      </c>
      <c r="J4" s="1">
        <v>2007.0</v>
      </c>
      <c r="K4" s="2">
        <v>84636.2</v>
      </c>
    </row>
    <row r="5">
      <c r="A5" s="1">
        <v>2008.0</v>
      </c>
      <c r="B5" s="2">
        <f t="shared" si="1"/>
        <v>36000</v>
      </c>
      <c r="C5" s="5">
        <f>(C3+B4)*(1+$E$2)^3</f>
        <v>135849.4707</v>
      </c>
      <c r="J5" s="1">
        <v>2008.0</v>
      </c>
      <c r="K5" s="2">
        <v>84636.2</v>
      </c>
    </row>
    <row r="6">
      <c r="A6" s="1">
        <v>2009.0</v>
      </c>
      <c r="B6" s="2">
        <f t="shared" si="1"/>
        <v>36000</v>
      </c>
      <c r="C6" s="5">
        <f>(C4+B5)*(1+$E$2)^4</f>
        <v>286346.8817</v>
      </c>
      <c r="J6" s="1">
        <v>2009.0</v>
      </c>
      <c r="K6" s="2">
        <v>84636.2</v>
      </c>
    </row>
    <row r="7">
      <c r="A7" s="1">
        <v>2010.0</v>
      </c>
      <c r="B7" s="2">
        <f t="shared" si="1"/>
        <v>36000</v>
      </c>
      <c r="C7" s="5">
        <f>(C5+B6)*(1+$E$2)^5</f>
        <v>423180.6579</v>
      </c>
      <c r="J7" s="1">
        <v>2010.0</v>
      </c>
      <c r="K7" s="2">
        <v>84636.2</v>
      </c>
    </row>
    <row r="8">
      <c r="C8" s="5"/>
    </row>
    <row r="9">
      <c r="C9" s="5"/>
    </row>
    <row r="10">
      <c r="C10" s="5"/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</sheetData>
  <drawing r:id="rId1"/>
</worksheet>
</file>