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OneDrive - unb.br\Documentos\"/>
    </mc:Choice>
  </mc:AlternateContent>
  <xr:revisionPtr revIDLastSave="0" documentId="10_ncr:8100000_{8C07F47C-5B8C-4BCE-9290-1A3880808813}" xr6:coauthVersionLast="34" xr6:coauthVersionMax="34" xr10:uidLastSave="{00000000-0000-0000-0000-000000000000}"/>
  <bookViews>
    <workbookView xWindow="0" yWindow="0" windowWidth="12696" windowHeight="5568" xr2:uid="{AE0C4F8F-AD94-41EC-9AE3-A664654E8324}"/>
  </bookViews>
  <sheets>
    <sheet name="Planilha1" sheetId="1" r:id="rId1"/>
    <sheet name="Planilha2" sheetId="2" r:id="rId2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18" i="1" l="1"/>
  <c r="J218" i="1" s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3" i="1"/>
  <c r="F2" i="1"/>
  <c r="C219" i="1" l="1"/>
  <c r="J219" i="1" s="1"/>
  <c r="H6" i="1"/>
  <c r="H5" i="1"/>
  <c r="H4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7" i="1"/>
  <c r="H8" i="1"/>
  <c r="H9" i="1"/>
  <c r="H10" i="1"/>
  <c r="H11" i="1"/>
  <c r="H3" i="1"/>
  <c r="H2" i="1"/>
  <c r="C220" i="1" l="1"/>
  <c r="C221" i="1" l="1"/>
  <c r="J220" i="1"/>
  <c r="C222" i="1" l="1"/>
  <c r="J221" i="1"/>
  <c r="C223" i="1" l="1"/>
  <c r="J222" i="1"/>
  <c r="C224" i="1" l="1"/>
  <c r="J223" i="1"/>
  <c r="C225" i="1" l="1"/>
  <c r="J224" i="1"/>
  <c r="C226" i="1" l="1"/>
  <c r="J225" i="1"/>
  <c r="C227" i="1" l="1"/>
  <c r="J226" i="1"/>
  <c r="C228" i="1" l="1"/>
  <c r="J227" i="1"/>
  <c r="C229" i="1" l="1"/>
  <c r="J228" i="1"/>
  <c r="C206" i="1" l="1"/>
  <c r="J229" i="1"/>
  <c r="C207" i="1" l="1"/>
  <c r="J206" i="1"/>
  <c r="C208" i="1" l="1"/>
  <c r="J207" i="1"/>
  <c r="C209" i="1" l="1"/>
  <c r="J208" i="1"/>
  <c r="C210" i="1" l="1"/>
  <c r="J209" i="1"/>
  <c r="C211" i="1" l="1"/>
  <c r="J210" i="1"/>
  <c r="C212" i="1" l="1"/>
  <c r="J211" i="1"/>
  <c r="C213" i="1" l="1"/>
  <c r="J212" i="1"/>
  <c r="C214" i="1" l="1"/>
  <c r="J213" i="1"/>
  <c r="C215" i="1" l="1"/>
  <c r="J214" i="1"/>
  <c r="C216" i="1" l="1"/>
  <c r="J215" i="1"/>
  <c r="C217" i="1" l="1"/>
  <c r="J216" i="1"/>
  <c r="C194" i="1" l="1"/>
  <c r="J217" i="1"/>
  <c r="C195" i="1" l="1"/>
  <c r="J194" i="1"/>
  <c r="C196" i="1" l="1"/>
  <c r="J195" i="1"/>
  <c r="C197" i="1" l="1"/>
  <c r="J196" i="1"/>
  <c r="C198" i="1" l="1"/>
  <c r="J197" i="1"/>
  <c r="C199" i="1" l="1"/>
  <c r="J198" i="1"/>
  <c r="C200" i="1" l="1"/>
  <c r="J199" i="1"/>
  <c r="C201" i="1" l="1"/>
  <c r="J200" i="1"/>
  <c r="C202" i="1" l="1"/>
  <c r="J201" i="1"/>
  <c r="C203" i="1" l="1"/>
  <c r="J202" i="1"/>
  <c r="C204" i="1" l="1"/>
  <c r="J203" i="1"/>
  <c r="C205" i="1" l="1"/>
  <c r="J204" i="1"/>
  <c r="C182" i="1" l="1"/>
  <c r="J205" i="1"/>
  <c r="C183" i="1" l="1"/>
  <c r="J182" i="1"/>
  <c r="C184" i="1" l="1"/>
  <c r="J183" i="1"/>
  <c r="C185" i="1" l="1"/>
  <c r="J184" i="1"/>
  <c r="C186" i="1" l="1"/>
  <c r="J185" i="1"/>
  <c r="C187" i="1" l="1"/>
  <c r="J186" i="1"/>
  <c r="C188" i="1" l="1"/>
  <c r="J187" i="1"/>
  <c r="C189" i="1" l="1"/>
  <c r="J188" i="1"/>
  <c r="C190" i="1" l="1"/>
  <c r="J189" i="1"/>
  <c r="C191" i="1" l="1"/>
  <c r="J190" i="1"/>
  <c r="C192" i="1" l="1"/>
  <c r="J191" i="1"/>
  <c r="C193" i="1" l="1"/>
  <c r="J192" i="1"/>
  <c r="C170" i="1" l="1"/>
  <c r="J193" i="1"/>
  <c r="C171" i="1" l="1"/>
  <c r="J170" i="1"/>
  <c r="C172" i="1" l="1"/>
  <c r="J171" i="1"/>
  <c r="C173" i="1" l="1"/>
  <c r="J172" i="1"/>
  <c r="C174" i="1" l="1"/>
  <c r="J173" i="1"/>
  <c r="C175" i="1" l="1"/>
  <c r="J174" i="1"/>
  <c r="C176" i="1" l="1"/>
  <c r="J175" i="1"/>
  <c r="C177" i="1" l="1"/>
  <c r="J176" i="1"/>
  <c r="C178" i="1" l="1"/>
  <c r="J177" i="1"/>
  <c r="C179" i="1" l="1"/>
  <c r="J178" i="1"/>
  <c r="C180" i="1" l="1"/>
  <c r="J179" i="1"/>
  <c r="C181" i="1" l="1"/>
  <c r="J180" i="1"/>
  <c r="C158" i="1" l="1"/>
  <c r="J181" i="1"/>
  <c r="C159" i="1" l="1"/>
  <c r="J158" i="1"/>
  <c r="C160" i="1" l="1"/>
  <c r="J159" i="1"/>
  <c r="C161" i="1" l="1"/>
  <c r="J160" i="1"/>
  <c r="C162" i="1" l="1"/>
  <c r="J161" i="1"/>
  <c r="C163" i="1" l="1"/>
  <c r="J162" i="1"/>
  <c r="C164" i="1" l="1"/>
  <c r="J163" i="1"/>
  <c r="C165" i="1" l="1"/>
  <c r="J164" i="1"/>
  <c r="C166" i="1" l="1"/>
  <c r="J165" i="1"/>
  <c r="C167" i="1" l="1"/>
  <c r="J166" i="1"/>
  <c r="C168" i="1" l="1"/>
  <c r="J167" i="1"/>
  <c r="C169" i="1" l="1"/>
  <c r="J168" i="1"/>
  <c r="J169" i="1" l="1"/>
  <c r="C146" i="1"/>
  <c r="C147" i="1" l="1"/>
  <c r="J146" i="1"/>
  <c r="C148" i="1" l="1"/>
  <c r="J147" i="1"/>
  <c r="C149" i="1" l="1"/>
  <c r="J148" i="1"/>
  <c r="C150" i="1" l="1"/>
  <c r="J149" i="1"/>
  <c r="C151" i="1" l="1"/>
  <c r="J150" i="1"/>
  <c r="C152" i="1" l="1"/>
  <c r="J151" i="1"/>
  <c r="C153" i="1" l="1"/>
  <c r="J152" i="1"/>
  <c r="C154" i="1" l="1"/>
  <c r="J153" i="1"/>
  <c r="C155" i="1" l="1"/>
  <c r="J154" i="1"/>
  <c r="C156" i="1" l="1"/>
  <c r="J155" i="1"/>
  <c r="C157" i="1" l="1"/>
  <c r="J156" i="1"/>
  <c r="C134" i="1" l="1"/>
  <c r="J157" i="1"/>
  <c r="C135" i="1" l="1"/>
  <c r="J134" i="1"/>
  <c r="C136" i="1" l="1"/>
  <c r="J135" i="1"/>
  <c r="C137" i="1" l="1"/>
  <c r="J136" i="1"/>
  <c r="C138" i="1" l="1"/>
  <c r="J137" i="1"/>
  <c r="C139" i="1" l="1"/>
  <c r="J138" i="1"/>
  <c r="C140" i="1" l="1"/>
  <c r="J139" i="1"/>
  <c r="C141" i="1" l="1"/>
  <c r="J140" i="1"/>
  <c r="C142" i="1" l="1"/>
  <c r="J141" i="1"/>
  <c r="C143" i="1" l="1"/>
  <c r="J142" i="1"/>
  <c r="C144" i="1" l="1"/>
  <c r="J143" i="1"/>
  <c r="C145" i="1" l="1"/>
  <c r="J144" i="1"/>
  <c r="C122" i="1" l="1"/>
  <c r="J145" i="1"/>
  <c r="C123" i="1" l="1"/>
  <c r="J122" i="1"/>
  <c r="C124" i="1" l="1"/>
  <c r="J123" i="1"/>
  <c r="C125" i="1" l="1"/>
  <c r="J124" i="1"/>
  <c r="C126" i="1" l="1"/>
  <c r="J125" i="1"/>
  <c r="C127" i="1" l="1"/>
  <c r="J126" i="1"/>
  <c r="C128" i="1" l="1"/>
  <c r="J127" i="1"/>
  <c r="C129" i="1" l="1"/>
  <c r="J128" i="1"/>
  <c r="C130" i="1" l="1"/>
  <c r="J129" i="1"/>
  <c r="C131" i="1" l="1"/>
  <c r="J130" i="1"/>
  <c r="C132" i="1" l="1"/>
  <c r="J131" i="1"/>
  <c r="C133" i="1" l="1"/>
  <c r="J132" i="1"/>
  <c r="C110" i="1" l="1"/>
  <c r="J133" i="1"/>
  <c r="C111" i="1" l="1"/>
  <c r="J110" i="1"/>
  <c r="C112" i="1" l="1"/>
  <c r="J111" i="1"/>
  <c r="C113" i="1" l="1"/>
  <c r="J112" i="1"/>
  <c r="C114" i="1" l="1"/>
  <c r="J113" i="1"/>
  <c r="C115" i="1" l="1"/>
  <c r="J114" i="1"/>
  <c r="C116" i="1" l="1"/>
  <c r="J115" i="1"/>
  <c r="C117" i="1" l="1"/>
  <c r="J116" i="1"/>
  <c r="C118" i="1" l="1"/>
  <c r="J117" i="1"/>
  <c r="C119" i="1" l="1"/>
  <c r="J118" i="1"/>
  <c r="C120" i="1" l="1"/>
  <c r="J119" i="1"/>
  <c r="C121" i="1" l="1"/>
  <c r="J120" i="1"/>
  <c r="C98" i="1" l="1"/>
  <c r="J121" i="1"/>
  <c r="C99" i="1" l="1"/>
  <c r="J98" i="1"/>
  <c r="C100" i="1" l="1"/>
  <c r="J99" i="1"/>
  <c r="C101" i="1" l="1"/>
  <c r="J100" i="1"/>
  <c r="C102" i="1" l="1"/>
  <c r="J101" i="1"/>
  <c r="C103" i="1" l="1"/>
  <c r="J102" i="1"/>
  <c r="C104" i="1" l="1"/>
  <c r="J103" i="1"/>
  <c r="C105" i="1" l="1"/>
  <c r="J104" i="1"/>
  <c r="C106" i="1" l="1"/>
  <c r="J105" i="1"/>
  <c r="C107" i="1" l="1"/>
  <c r="J106" i="1"/>
  <c r="C108" i="1" l="1"/>
  <c r="J107" i="1"/>
  <c r="C109" i="1" l="1"/>
  <c r="J108" i="1"/>
  <c r="C86" i="1" l="1"/>
  <c r="J109" i="1"/>
  <c r="C87" i="1" l="1"/>
  <c r="J86" i="1"/>
  <c r="C88" i="1" l="1"/>
  <c r="J87" i="1"/>
  <c r="C89" i="1" l="1"/>
  <c r="J88" i="1"/>
  <c r="C90" i="1" l="1"/>
  <c r="J89" i="1"/>
  <c r="C91" i="1" l="1"/>
  <c r="J90" i="1"/>
  <c r="C92" i="1" l="1"/>
  <c r="J91" i="1"/>
  <c r="C93" i="1" l="1"/>
  <c r="J92" i="1"/>
  <c r="C94" i="1" l="1"/>
  <c r="J93" i="1"/>
  <c r="C95" i="1" l="1"/>
  <c r="J94" i="1"/>
  <c r="C96" i="1" l="1"/>
  <c r="J95" i="1"/>
  <c r="J96" i="1" l="1"/>
  <c r="C74" i="1"/>
  <c r="C97" i="1"/>
  <c r="J97" i="1" s="1"/>
  <c r="C75" i="1" l="1"/>
  <c r="J74" i="1"/>
  <c r="C76" i="1" l="1"/>
  <c r="J75" i="1"/>
  <c r="C77" i="1" l="1"/>
  <c r="J76" i="1"/>
  <c r="C78" i="1" l="1"/>
  <c r="J77" i="1"/>
  <c r="C79" i="1" l="1"/>
  <c r="J78" i="1"/>
  <c r="C80" i="1" l="1"/>
  <c r="J79" i="1"/>
  <c r="C81" i="1" l="1"/>
  <c r="J80" i="1"/>
  <c r="C82" i="1" l="1"/>
  <c r="J81" i="1"/>
  <c r="C83" i="1" l="1"/>
  <c r="J82" i="1"/>
  <c r="C84" i="1" l="1"/>
  <c r="J83" i="1"/>
  <c r="C85" i="1" l="1"/>
  <c r="J84" i="1"/>
  <c r="C62" i="1" l="1"/>
  <c r="J85" i="1"/>
  <c r="C63" i="1" l="1"/>
  <c r="J62" i="1"/>
  <c r="C64" i="1" l="1"/>
  <c r="J63" i="1"/>
  <c r="C65" i="1" l="1"/>
  <c r="J64" i="1"/>
  <c r="C66" i="1" l="1"/>
  <c r="J65" i="1"/>
  <c r="C67" i="1" l="1"/>
  <c r="J66" i="1"/>
  <c r="C68" i="1" l="1"/>
  <c r="J67" i="1"/>
  <c r="C69" i="1" l="1"/>
  <c r="J68" i="1"/>
  <c r="C70" i="1" l="1"/>
  <c r="J69" i="1"/>
  <c r="C71" i="1" l="1"/>
  <c r="J70" i="1"/>
  <c r="C72" i="1" l="1"/>
  <c r="J71" i="1"/>
  <c r="C73" i="1" l="1"/>
  <c r="J72" i="1"/>
  <c r="C50" i="1" l="1"/>
  <c r="J73" i="1"/>
  <c r="C51" i="1" l="1"/>
  <c r="J50" i="1"/>
  <c r="C52" i="1" l="1"/>
  <c r="J51" i="1"/>
  <c r="C53" i="1" l="1"/>
  <c r="J52" i="1"/>
  <c r="C54" i="1" l="1"/>
  <c r="J53" i="1"/>
  <c r="C55" i="1" l="1"/>
  <c r="J54" i="1"/>
  <c r="C56" i="1" l="1"/>
  <c r="J55" i="1"/>
  <c r="C57" i="1" l="1"/>
  <c r="J56" i="1"/>
  <c r="C58" i="1" l="1"/>
  <c r="J57" i="1"/>
  <c r="C59" i="1" l="1"/>
  <c r="J58" i="1"/>
  <c r="C60" i="1" l="1"/>
  <c r="J59" i="1"/>
  <c r="C61" i="1" l="1"/>
  <c r="J60" i="1"/>
  <c r="C38" i="1" l="1"/>
  <c r="J61" i="1"/>
  <c r="C39" i="1" l="1"/>
  <c r="J38" i="1"/>
  <c r="C40" i="1" l="1"/>
  <c r="J39" i="1"/>
  <c r="C41" i="1" l="1"/>
  <c r="J40" i="1"/>
  <c r="C42" i="1" l="1"/>
  <c r="J41" i="1"/>
  <c r="C43" i="1" l="1"/>
  <c r="J42" i="1"/>
  <c r="C44" i="1" l="1"/>
  <c r="J43" i="1"/>
  <c r="C45" i="1" l="1"/>
  <c r="J44" i="1"/>
  <c r="C46" i="1" l="1"/>
  <c r="J45" i="1"/>
  <c r="C47" i="1" l="1"/>
  <c r="J46" i="1"/>
  <c r="C48" i="1" l="1"/>
  <c r="J47" i="1"/>
  <c r="C49" i="1" l="1"/>
  <c r="J48" i="1"/>
  <c r="C26" i="1" l="1"/>
  <c r="J49" i="1"/>
  <c r="C27" i="1" l="1"/>
  <c r="J26" i="1"/>
  <c r="C28" i="1" l="1"/>
  <c r="J27" i="1"/>
  <c r="C29" i="1" l="1"/>
  <c r="J28" i="1"/>
  <c r="C30" i="1" l="1"/>
  <c r="J29" i="1"/>
  <c r="C31" i="1" l="1"/>
  <c r="J30" i="1"/>
  <c r="C32" i="1" l="1"/>
  <c r="J31" i="1"/>
  <c r="C33" i="1" l="1"/>
  <c r="J32" i="1"/>
  <c r="C34" i="1" l="1"/>
  <c r="J33" i="1"/>
  <c r="C35" i="1" l="1"/>
  <c r="J34" i="1"/>
  <c r="C36" i="1" l="1"/>
  <c r="J35" i="1"/>
  <c r="C37" i="1" l="1"/>
  <c r="J36" i="1"/>
  <c r="C14" i="1" l="1"/>
  <c r="J37" i="1"/>
  <c r="C15" i="1" l="1"/>
  <c r="J14" i="1"/>
  <c r="C16" i="1" l="1"/>
  <c r="J15" i="1"/>
  <c r="C17" i="1" l="1"/>
  <c r="J16" i="1"/>
  <c r="C18" i="1" l="1"/>
  <c r="J17" i="1"/>
  <c r="C19" i="1" l="1"/>
  <c r="J18" i="1"/>
  <c r="C20" i="1" l="1"/>
  <c r="J19" i="1"/>
  <c r="C21" i="1" l="1"/>
  <c r="J20" i="1"/>
  <c r="C22" i="1" l="1"/>
  <c r="J21" i="1"/>
  <c r="C23" i="1" l="1"/>
  <c r="J22" i="1"/>
  <c r="C24" i="1" l="1"/>
  <c r="J23" i="1"/>
  <c r="C25" i="1" l="1"/>
  <c r="J24" i="1"/>
  <c r="C2" i="1" l="1"/>
  <c r="J25" i="1"/>
  <c r="C3" i="1" l="1"/>
  <c r="J2" i="1"/>
  <c r="C4" i="1" l="1"/>
  <c r="J3" i="1"/>
  <c r="C5" i="1" l="1"/>
  <c r="J4" i="1"/>
  <c r="C6" i="1" l="1"/>
  <c r="J5" i="1"/>
  <c r="C7" i="1" l="1"/>
  <c r="J6" i="1"/>
  <c r="C8" i="1" l="1"/>
  <c r="J7" i="1"/>
  <c r="C9" i="1" l="1"/>
  <c r="J8" i="1"/>
  <c r="C10" i="1" l="1"/>
  <c r="J9" i="1"/>
  <c r="C11" i="1" l="1"/>
  <c r="J10" i="1"/>
  <c r="C12" i="1" l="1"/>
  <c r="J11" i="1"/>
  <c r="C13" i="1" l="1"/>
  <c r="J12" i="1"/>
  <c r="J13" i="1" l="1"/>
  <c r="J230" i="1" s="1"/>
  <c r="C230" i="1"/>
</calcChain>
</file>

<file path=xl/sharedStrings.xml><?xml version="1.0" encoding="utf-8"?>
<sst xmlns="http://schemas.openxmlformats.org/spreadsheetml/2006/main" count="1860" uniqueCount="633">
  <si>
    <t>ANO</t>
  </si>
  <si>
    <t>MÊS</t>
  </si>
  <si>
    <t>INVESTIMENTO</t>
  </si>
  <si>
    <t>AÇÕES</t>
  </si>
  <si>
    <t>VALOR AÇÕES</t>
  </si>
  <si>
    <t>TIR</t>
  </si>
  <si>
    <t>VPL</t>
  </si>
  <si>
    <t>FEVEREIRO</t>
  </si>
  <si>
    <t>MARÇO</t>
  </si>
  <si>
    <t>JANEIRO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</si>
  <si>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</si>
  <si>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</si>
  <si>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</si>
  <si>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</si>
  <si>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</si>
  <si>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</si>
  <si>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</si>
  <si>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</si>
  <si>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</si>
  <si>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TAXA SELIC</t>
  </si>
  <si>
    <t>6.22</t>
  </si>
  <si>
    <t>5.73</t>
  </si>
  <si>
    <t>6.23</t>
  </si>
  <si>
    <t>5.61</t>
  </si>
  <si>
    <t>2.67M</t>
  </si>
  <si>
    <t>+4.66%</t>
  </si>
  <si>
    <t>5.94</t>
  </si>
  <si>
    <t>5.77</t>
  </si>
  <si>
    <t>6.26</t>
  </si>
  <si>
    <t>5.70</t>
  </si>
  <si>
    <t>2.76M</t>
  </si>
  <si>
    <t>+2.95%</t>
  </si>
  <si>
    <t>5.24</t>
  </si>
  <si>
    <t>6.10</t>
  </si>
  <si>
    <t>5.22</t>
  </si>
  <si>
    <t>4.09M</t>
  </si>
  <si>
    <t>+11.82%</t>
  </si>
  <si>
    <t>5.16</t>
  </si>
  <si>
    <t>4.91</t>
  </si>
  <si>
    <t>5.30</t>
  </si>
  <si>
    <t>4.82</t>
  </si>
  <si>
    <t>3.31M</t>
  </si>
  <si>
    <t>+5.31%</t>
  </si>
  <si>
    <t>4.90</t>
  </si>
  <si>
    <t>4.80</t>
  </si>
  <si>
    <t>4.92</t>
  </si>
  <si>
    <t>4.55</t>
  </si>
  <si>
    <t>4.32M</t>
  </si>
  <si>
    <t>+2.30%</t>
  </si>
  <si>
    <t>4.79</t>
  </si>
  <si>
    <t>4.60</t>
  </si>
  <si>
    <t>4.87</t>
  </si>
  <si>
    <t>4.45</t>
  </si>
  <si>
    <t>3.54M</t>
  </si>
  <si>
    <t>+4.59%</t>
  </si>
  <si>
    <t>4.58</t>
  </si>
  <si>
    <t>4.34</t>
  </si>
  <si>
    <t>4.84</t>
  </si>
  <si>
    <t>4.26</t>
  </si>
  <si>
    <t>8.10M</t>
  </si>
  <si>
    <t>+6.02%</t>
  </si>
  <si>
    <t>4.32</t>
  </si>
  <si>
    <t>4.33</t>
  </si>
  <si>
    <t>4.46</t>
  </si>
  <si>
    <t>4.11</t>
  </si>
  <si>
    <t>4.08M</t>
  </si>
  <si>
    <t>0.00%</t>
  </si>
  <si>
    <t>4.09</t>
  </si>
  <si>
    <t>4.50</t>
  </si>
  <si>
    <t>4.03</t>
  </si>
  <si>
    <t>3.07M</t>
  </si>
  <si>
    <t>+6.67%</t>
  </si>
  <si>
    <t>4.05</t>
  </si>
  <si>
    <t>4.37</t>
  </si>
  <si>
    <t>5.09M</t>
  </si>
  <si>
    <t>-6.47%</t>
  </si>
  <si>
    <t>4.13</t>
  </si>
  <si>
    <t>2.60M</t>
  </si>
  <si>
    <t>-0.69%</t>
  </si>
  <si>
    <t>4.36</t>
  </si>
  <si>
    <t>4.31</t>
  </si>
  <si>
    <t>4.67</t>
  </si>
  <si>
    <t>4.27</t>
  </si>
  <si>
    <t>3.74M</t>
  </si>
  <si>
    <t>+1.87%</t>
  </si>
  <si>
    <t>4.28</t>
  </si>
  <si>
    <t>4.15</t>
  </si>
  <si>
    <t>4.01</t>
  </si>
  <si>
    <t>2.54M</t>
  </si>
  <si>
    <t>+3.38%</t>
  </si>
  <si>
    <t>4.14</t>
  </si>
  <si>
    <t>3.82</t>
  </si>
  <si>
    <t>3.72M</t>
  </si>
  <si>
    <t>+6.70%</t>
  </si>
  <si>
    <t>3.88</t>
  </si>
  <si>
    <t>3.67</t>
  </si>
  <si>
    <t>3.62</t>
  </si>
  <si>
    <t>4.57M</t>
  </si>
  <si>
    <t>+6.01%</t>
  </si>
  <si>
    <t>3.66</t>
  </si>
  <si>
    <t>3.52</t>
  </si>
  <si>
    <t>3.35</t>
  </si>
  <si>
    <t>6.75M</t>
  </si>
  <si>
    <t>+4.87%</t>
  </si>
  <si>
    <t>3.49</t>
  </si>
  <si>
    <t>3.10</t>
  </si>
  <si>
    <t>3.09</t>
  </si>
  <si>
    <t>6.21M</t>
  </si>
  <si>
    <t>+12.58%</t>
  </si>
  <si>
    <t>3.01</t>
  </si>
  <si>
    <t>3.23</t>
  </si>
  <si>
    <t>2.96</t>
  </si>
  <si>
    <t>5.91M</t>
  </si>
  <si>
    <t>+1.64%</t>
  </si>
  <si>
    <t>3.05</t>
  </si>
  <si>
    <t>3.18</t>
  </si>
  <si>
    <t>3.20</t>
  </si>
  <si>
    <t>2.94</t>
  </si>
  <si>
    <t>3.06M</t>
  </si>
  <si>
    <t>-1.93%</t>
  </si>
  <si>
    <t>3.11</t>
  </si>
  <si>
    <t>2.88</t>
  </si>
  <si>
    <t>3.21</t>
  </si>
  <si>
    <t>2.78</t>
  </si>
  <si>
    <t>6.33M</t>
  </si>
  <si>
    <t>+9.12%</t>
  </si>
  <si>
    <t>2.85</t>
  </si>
  <si>
    <t>2.58</t>
  </si>
  <si>
    <t>2.54</t>
  </si>
  <si>
    <t>2.96M</t>
  </si>
  <si>
    <t>+7.14%</t>
  </si>
  <si>
    <t>2.66</t>
  </si>
  <si>
    <t>2.34</t>
  </si>
  <si>
    <t>2.17</t>
  </si>
  <si>
    <t>3.15M</t>
  </si>
  <si>
    <t>+10.37%</t>
  </si>
  <si>
    <t>2.41</t>
  </si>
  <si>
    <t>2.29</t>
  </si>
  <si>
    <t>2.47</t>
  </si>
  <si>
    <t>2.25</t>
  </si>
  <si>
    <t>2.03M</t>
  </si>
  <si>
    <t>+4.33%</t>
  </si>
  <si>
    <t>2.31</t>
  </si>
  <si>
    <t>2.38</t>
  </si>
  <si>
    <t>2.21</t>
  </si>
  <si>
    <t>-4.55%</t>
  </si>
  <si>
    <t>2.42</t>
  </si>
  <si>
    <t>2.57</t>
  </si>
  <si>
    <t>2.14</t>
  </si>
  <si>
    <t>5.23M</t>
  </si>
  <si>
    <t>+5.22%</t>
  </si>
  <si>
    <t>2.30</t>
  </si>
  <si>
    <t>2.64</t>
  </si>
  <si>
    <t>6.81M</t>
  </si>
  <si>
    <t>+0.88%</t>
  </si>
  <si>
    <t>2.28</t>
  </si>
  <si>
    <t>2.01</t>
  </si>
  <si>
    <t>10.75M</t>
  </si>
  <si>
    <t>-12.98%</t>
  </si>
  <si>
    <t>2.62</t>
  </si>
  <si>
    <t>2.46</t>
  </si>
  <si>
    <t>2.67</t>
  </si>
  <si>
    <t>6.77M</t>
  </si>
  <si>
    <t>+6.07%</t>
  </si>
  <si>
    <t>2.33</t>
  </si>
  <si>
    <t>2.55</t>
  </si>
  <si>
    <t>6.26M</t>
  </si>
  <si>
    <t>2.60</t>
  </si>
  <si>
    <t>2.63</t>
  </si>
  <si>
    <t>2.20</t>
  </si>
  <si>
    <t>9.10M</t>
  </si>
  <si>
    <t>-13.38%</t>
  </si>
  <si>
    <t>2.69</t>
  </si>
  <si>
    <t>2.61</t>
  </si>
  <si>
    <t>7.58M</t>
  </si>
  <si>
    <t>-8.19%</t>
  </si>
  <si>
    <t>2.93</t>
  </si>
  <si>
    <t>3.27</t>
  </si>
  <si>
    <t>2.92</t>
  </si>
  <si>
    <t>6.02M</t>
  </si>
  <si>
    <t>-5.48%</t>
  </si>
  <si>
    <t>3.29</t>
  </si>
  <si>
    <t>3.36</t>
  </si>
  <si>
    <t>6.61M</t>
  </si>
  <si>
    <t>-4.32%</t>
  </si>
  <si>
    <t>3.24</t>
  </si>
  <si>
    <t>3.60</t>
  </si>
  <si>
    <t>3.70</t>
  </si>
  <si>
    <t>3.15</t>
  </si>
  <si>
    <t>7.79M</t>
  </si>
  <si>
    <t>-9.24%</t>
  </si>
  <si>
    <t>3.57</t>
  </si>
  <si>
    <t>3.74</t>
  </si>
  <si>
    <t>3.12</t>
  </si>
  <si>
    <t>6.38M</t>
  </si>
  <si>
    <t>+11.56%</t>
  </si>
  <si>
    <t>3.48</t>
  </si>
  <si>
    <t>2.97</t>
  </si>
  <si>
    <t>6.13M</t>
  </si>
  <si>
    <t>-8.05%</t>
  </si>
  <si>
    <t>3.61</t>
  </si>
  <si>
    <t>5.41M</t>
  </si>
  <si>
    <t>-3.06%</t>
  </si>
  <si>
    <t>3.59</t>
  </si>
  <si>
    <t>3.83</t>
  </si>
  <si>
    <t>3.96</t>
  </si>
  <si>
    <t>3.32</t>
  </si>
  <si>
    <t>7.01M</t>
  </si>
  <si>
    <t>-8.88%</t>
  </si>
  <si>
    <t>3.94</t>
  </si>
  <si>
    <t>3.97</t>
  </si>
  <si>
    <t>5.67M</t>
  </si>
  <si>
    <t>+8.24%</t>
  </si>
  <si>
    <t>3.64</t>
  </si>
  <si>
    <t>3.65</t>
  </si>
  <si>
    <t>3.79</t>
  </si>
  <si>
    <t>3.41</t>
  </si>
  <si>
    <t>5.83M</t>
  </si>
  <si>
    <t>-2.41%</t>
  </si>
  <si>
    <t>3.73</t>
  </si>
  <si>
    <t>35.97</t>
  </si>
  <si>
    <t>36.51</t>
  </si>
  <si>
    <t>3.13</t>
  </si>
  <si>
    <t>7.86M</t>
  </si>
  <si>
    <t>-89.79%</t>
  </si>
  <si>
    <t>36.52</t>
  </si>
  <si>
    <t>38.04</t>
  </si>
  <si>
    <t>39.06</t>
  </si>
  <si>
    <t>35.96</t>
  </si>
  <si>
    <t>5.64M</t>
  </si>
  <si>
    <t>-4.00%</t>
  </si>
  <si>
    <t>40.17</t>
  </si>
  <si>
    <t>35.91</t>
  </si>
  <si>
    <t>6.10M</t>
  </si>
  <si>
    <t>+5.75%</t>
  </si>
  <si>
    <t>33.20</t>
  </si>
  <si>
    <t>36.66</t>
  </si>
  <si>
    <t>32.37</t>
  </si>
  <si>
    <t>3.66M</t>
  </si>
  <si>
    <t>+10.64%</t>
  </si>
  <si>
    <t>32.51</t>
  </si>
  <si>
    <t>30.43</t>
  </si>
  <si>
    <t>29.60</t>
  </si>
  <si>
    <t>10.32M</t>
  </si>
  <si>
    <t>+9.42%</t>
  </si>
  <si>
    <t>29.71</t>
  </si>
  <si>
    <t>26.92</t>
  </si>
  <si>
    <t>30.16</t>
  </si>
  <si>
    <t>26.14</t>
  </si>
  <si>
    <t>9.67M</t>
  </si>
  <si>
    <t>+9.59%</t>
  </si>
  <si>
    <t>27.11</t>
  </si>
  <si>
    <t>26.96</t>
  </si>
  <si>
    <t>29.05</t>
  </si>
  <si>
    <t>26.47</t>
  </si>
  <si>
    <t>6.78M</t>
  </si>
  <si>
    <t>+0.56%</t>
  </si>
  <si>
    <t>26.28</t>
  </si>
  <si>
    <t>27.39</t>
  </si>
  <si>
    <t>25.23</t>
  </si>
  <si>
    <t>3.33M</t>
  </si>
  <si>
    <t>+3.33%</t>
  </si>
  <si>
    <t>26.09</t>
  </si>
  <si>
    <t>25.04</t>
  </si>
  <si>
    <t>26.34</t>
  </si>
  <si>
    <t>24.65</t>
  </si>
  <si>
    <t>3.84M</t>
  </si>
  <si>
    <t>+4.15%</t>
  </si>
  <si>
    <t>25.05</t>
  </si>
  <si>
    <t>23.24</t>
  </si>
  <si>
    <t>25.42</t>
  </si>
  <si>
    <t>23.04</t>
  </si>
  <si>
    <t>6.19M</t>
  </si>
  <si>
    <t>+6.91%</t>
  </si>
  <si>
    <t>23.43</t>
  </si>
  <si>
    <t>24.04</t>
  </si>
  <si>
    <t>24.90</t>
  </si>
  <si>
    <t>22.82</t>
  </si>
  <si>
    <t>4.95M</t>
  </si>
  <si>
    <t>-3.54%</t>
  </si>
  <si>
    <t>24.29</t>
  </si>
  <si>
    <t>23.52</t>
  </si>
  <si>
    <t>24.70</t>
  </si>
  <si>
    <t>23.10</t>
  </si>
  <si>
    <t>6.56M</t>
  </si>
  <si>
    <t>+3.89%</t>
  </si>
  <si>
    <t>23.38</t>
  </si>
  <si>
    <t>21.69</t>
  </si>
  <si>
    <t>23.62</t>
  </si>
  <si>
    <t>21.30</t>
  </si>
  <si>
    <t>13.97M</t>
  </si>
  <si>
    <t>+7.64%</t>
  </si>
  <si>
    <t>21.72</t>
  </si>
  <si>
    <t>22.13</t>
  </si>
  <si>
    <t>21.16</t>
  </si>
  <si>
    <t>5.19M</t>
  </si>
  <si>
    <t>-1.85%</t>
  </si>
  <si>
    <t>23.76</t>
  </si>
  <si>
    <t>20.06</t>
  </si>
  <si>
    <t>3.91M</t>
  </si>
  <si>
    <t>-4.98%</t>
  </si>
  <si>
    <t>23.29</t>
  </si>
  <si>
    <t>24.35</t>
  </si>
  <si>
    <t>25.54</t>
  </si>
  <si>
    <t>21.86</t>
  </si>
  <si>
    <t>6.17M</t>
  </si>
  <si>
    <t>-2.10%</t>
  </si>
  <si>
    <t>23.79</t>
  </si>
  <si>
    <t>22.91</t>
  </si>
  <si>
    <t>24.45</t>
  </si>
  <si>
    <t>22.55</t>
  </si>
  <si>
    <t>3.96M</t>
  </si>
  <si>
    <t>+5.13%</t>
  </si>
  <si>
    <t>22.63</t>
  </si>
  <si>
    <t>21.33</t>
  </si>
  <si>
    <t>22.93</t>
  </si>
  <si>
    <t>6.44M</t>
  </si>
  <si>
    <t>21.58</t>
  </si>
  <si>
    <t>21.34</t>
  </si>
  <si>
    <t>22.30</t>
  </si>
  <si>
    <t>20.20</t>
  </si>
  <si>
    <t>10.35K</t>
  </si>
  <si>
    <t>+1.12%</t>
  </si>
  <si>
    <t>20.80</t>
  </si>
  <si>
    <t>22.68</t>
  </si>
  <si>
    <t>20.61</t>
  </si>
  <si>
    <t>6.66K</t>
  </si>
  <si>
    <t>+2.60%</t>
  </si>
  <si>
    <t>20.75</t>
  </si>
  <si>
    <t>21.53</t>
  </si>
  <si>
    <t>7.32K</t>
  </si>
  <si>
    <t>+1.76%</t>
  </si>
  <si>
    <t>20.44</t>
  </si>
  <si>
    <t>17.57</t>
  </si>
  <si>
    <t>17.54</t>
  </si>
  <si>
    <t>32.15K</t>
  </si>
  <si>
    <t>+16.33%</t>
  </si>
  <si>
    <t>18.65</t>
  </si>
  <si>
    <t>19.31</t>
  </si>
  <si>
    <t>16.82</t>
  </si>
  <si>
    <t>21.05K</t>
  </si>
  <si>
    <t>-5.23%</t>
  </si>
  <si>
    <t>18.54</t>
  </si>
  <si>
    <t>16.60</t>
  </si>
  <si>
    <t>19.37</t>
  </si>
  <si>
    <t>7.65K</t>
  </si>
  <si>
    <t>+10.42%</t>
  </si>
  <si>
    <t>16.79</t>
  </si>
  <si>
    <t>16.54</t>
  </si>
  <si>
    <t>17.43</t>
  </si>
  <si>
    <t>16.32</t>
  </si>
  <si>
    <t>10.37K</t>
  </si>
  <si>
    <t>+2.19%</t>
  </si>
  <si>
    <t>16.43</t>
  </si>
  <si>
    <t>17.10</t>
  </si>
  <si>
    <t>15.91</t>
  </si>
  <si>
    <t>9.00K</t>
  </si>
  <si>
    <t>-1.02%</t>
  </si>
  <si>
    <t>14.86</t>
  </si>
  <si>
    <t>17.15</t>
  </si>
  <si>
    <t>14.39</t>
  </si>
  <si>
    <t>17.90K</t>
  </si>
  <si>
    <t>-7.11%</t>
  </si>
  <si>
    <t>17.87</t>
  </si>
  <si>
    <t>18.81</t>
  </si>
  <si>
    <t>1.75K</t>
  </si>
  <si>
    <t>+1.30%</t>
  </si>
  <si>
    <t>17.64</t>
  </si>
  <si>
    <t>0.47K</t>
  </si>
  <si>
    <t>-39.28%</t>
  </si>
  <si>
    <t>35.55</t>
  </si>
  <si>
    <t>36.24</t>
  </si>
  <si>
    <t>20.53K</t>
  </si>
  <si>
    <t>-19.66%</t>
  </si>
  <si>
    <t>36.16</t>
  </si>
  <si>
    <t>36.93</t>
  </si>
  <si>
    <t>35.00</t>
  </si>
  <si>
    <t>5.86K</t>
  </si>
  <si>
    <t>+2.90%</t>
  </si>
  <si>
    <t>35.14</t>
  </si>
  <si>
    <t>38.73</t>
  </si>
  <si>
    <t>39.01</t>
  </si>
  <si>
    <t>34.40</t>
  </si>
  <si>
    <t>1.91K</t>
  </si>
  <si>
    <t>-7.16%</t>
  </si>
  <si>
    <t>37.85</t>
  </si>
  <si>
    <t>39.29</t>
  </si>
  <si>
    <t>7.84K</t>
  </si>
  <si>
    <t>+0.83%</t>
  </si>
  <si>
    <t>37.54</t>
  </si>
  <si>
    <t>38.87</t>
  </si>
  <si>
    <t>3.39K</t>
  </si>
  <si>
    <t>-1.31%</t>
  </si>
  <si>
    <t>33.63</t>
  </si>
  <si>
    <t>38.32</t>
  </si>
  <si>
    <t>32.65</t>
  </si>
  <si>
    <t>4.29K</t>
  </si>
  <si>
    <t>+12.71%</t>
  </si>
  <si>
    <t>33.75</t>
  </si>
  <si>
    <t>34.17</t>
  </si>
  <si>
    <t>4.28K</t>
  </si>
  <si>
    <t>+2.43%</t>
  </si>
  <si>
    <t>32.95</t>
  </si>
  <si>
    <t>31.82</t>
  </si>
  <si>
    <t>34.03</t>
  </si>
  <si>
    <t>2.02K</t>
  </si>
  <si>
    <t>+3.55%</t>
  </si>
  <si>
    <t>30.93</t>
  </si>
  <si>
    <t>1.88K</t>
  </si>
  <si>
    <t>-4.16%</t>
  </si>
  <si>
    <t>31.54</t>
  </si>
  <si>
    <t>31.29</t>
  </si>
  <si>
    <t>4.27K</t>
  </si>
  <si>
    <t>+4.90%</t>
  </si>
  <si>
    <t>31.65</t>
  </si>
  <si>
    <t>28.33</t>
  </si>
  <si>
    <t>31.76</t>
  </si>
  <si>
    <t>28.19</t>
  </si>
  <si>
    <t>3.78K</t>
  </si>
  <si>
    <t>+11.05%</t>
  </si>
  <si>
    <t>28.50</t>
  </si>
  <si>
    <t>28.88</t>
  </si>
  <si>
    <t>25.48</t>
  </si>
  <si>
    <t>3.56K</t>
  </si>
  <si>
    <t>+10.17%</t>
  </si>
  <si>
    <t>25.87</t>
  </si>
  <si>
    <t>10.33K</t>
  </si>
  <si>
    <t>+29.87%</t>
  </si>
  <si>
    <t>19.92</t>
  </si>
  <si>
    <t>17.96</t>
  </si>
  <si>
    <t>1.16K</t>
  </si>
  <si>
    <t>+10.91%</t>
  </si>
  <si>
    <t>17.71</t>
  </si>
  <si>
    <t>0.65K</t>
  </si>
  <si>
    <t>+2.22%</t>
  </si>
  <si>
    <t>17.29</t>
  </si>
  <si>
    <t>17.84</t>
  </si>
  <si>
    <t>16.46</t>
  </si>
  <si>
    <t>2.07K</t>
  </si>
  <si>
    <t>+1.80%</t>
  </si>
  <si>
    <t>17.26</t>
  </si>
  <si>
    <t>15.77</t>
  </si>
  <si>
    <t>17.37</t>
  </si>
  <si>
    <t>15.49</t>
  </si>
  <si>
    <t>1.38K</t>
  </si>
  <si>
    <t>+13.40%</t>
  </si>
  <si>
    <t>15.22</t>
  </si>
  <si>
    <t>0.93K</t>
  </si>
  <si>
    <t>-8.31%</t>
  </si>
  <si>
    <t>1.06K</t>
  </si>
  <si>
    <t>+7.17%</t>
  </si>
  <si>
    <t>13.83</t>
  </si>
  <si>
    <t>13.14</t>
  </si>
  <si>
    <t>1.49K</t>
  </si>
  <si>
    <t>+12.00%</t>
  </si>
  <si>
    <t>13.89</t>
  </si>
  <si>
    <t>13.81</t>
  </si>
  <si>
    <t>0.40K</t>
  </si>
  <si>
    <t>14.94</t>
  </si>
  <si>
    <t>6.06K</t>
  </si>
  <si>
    <t>-3.89%</t>
  </si>
  <si>
    <t>14.38</t>
  </si>
  <si>
    <t>14.11</t>
  </si>
  <si>
    <t>1.65K</t>
  </si>
  <si>
    <t>+3.01%</t>
  </si>
  <si>
    <t>13.97</t>
  </si>
  <si>
    <t>13.56</t>
  </si>
  <si>
    <t>13.00</t>
  </si>
  <si>
    <t>0.84K</t>
  </si>
  <si>
    <t>+6.32%</t>
  </si>
  <si>
    <t>11.90</t>
  </si>
  <si>
    <t>13.33</t>
  </si>
  <si>
    <t>11.76</t>
  </si>
  <si>
    <t>0.51K</t>
  </si>
  <si>
    <t>+9.96%</t>
  </si>
  <si>
    <t>11.95</t>
  </si>
  <si>
    <t>12.42</t>
  </si>
  <si>
    <t>12.48</t>
  </si>
  <si>
    <t>2.59K</t>
  </si>
  <si>
    <t>-3.78%</t>
  </si>
  <si>
    <t>13.11</t>
  </si>
  <si>
    <t>11.48</t>
  </si>
  <si>
    <t>0.95K</t>
  </si>
  <si>
    <t>-6.05%</t>
  </si>
  <si>
    <t>13.22</t>
  </si>
  <si>
    <t>13.28</t>
  </si>
  <si>
    <t>13.42</t>
  </si>
  <si>
    <t>12.73</t>
  </si>
  <si>
    <t>0.67K</t>
  </si>
  <si>
    <t>-0.97%</t>
  </si>
  <si>
    <t>13.35</t>
  </si>
  <si>
    <t>12.86</t>
  </si>
  <si>
    <t>12.17</t>
  </si>
  <si>
    <t>0.85K</t>
  </si>
  <si>
    <t>+2.85%</t>
  </si>
  <si>
    <t>12.98</t>
  </si>
  <si>
    <t>10.79</t>
  </si>
  <si>
    <t>10.65</t>
  </si>
  <si>
    <t>0.73K</t>
  </si>
  <si>
    <t>+22.22%</t>
  </si>
  <si>
    <t>10.62</t>
  </si>
  <si>
    <t>10.93</t>
  </si>
  <si>
    <t>10.04</t>
  </si>
  <si>
    <t>0.63K</t>
  </si>
  <si>
    <t>-1.58%</t>
  </si>
  <si>
    <t>10.51</t>
  </si>
  <si>
    <t>11.34</t>
  </si>
  <si>
    <t>10.24</t>
  </si>
  <si>
    <t>0.79K</t>
  </si>
  <si>
    <t>+3.15%</t>
  </si>
  <si>
    <t>10.46</t>
  </si>
  <si>
    <t>10.53</t>
  </si>
  <si>
    <t>9.68</t>
  </si>
  <si>
    <t>2.15K</t>
  </si>
  <si>
    <t>+0.58%</t>
  </si>
  <si>
    <t>10.40</t>
  </si>
  <si>
    <t>11.18</t>
  </si>
  <si>
    <t>11.32</t>
  </si>
  <si>
    <t>3.10K</t>
  </si>
  <si>
    <t>-6.98%</t>
  </si>
  <si>
    <t>11.56</t>
  </si>
  <si>
    <t>10.96</t>
  </si>
  <si>
    <t>1.79K</t>
  </si>
  <si>
    <t>11.29</t>
  </si>
  <si>
    <t>11.07</t>
  </si>
  <si>
    <t>10.52</t>
  </si>
  <si>
    <t>1.21K</t>
  </si>
  <si>
    <t>+2.54%</t>
  </si>
  <si>
    <t>11.01</t>
  </si>
  <si>
    <t>11.62</t>
  </si>
  <si>
    <t>10.90</t>
  </si>
  <si>
    <t>-2.91%</t>
  </si>
  <si>
    <t>0.91K</t>
  </si>
  <si>
    <t>+2.44%</t>
  </si>
  <si>
    <t>12.31</t>
  </si>
  <si>
    <t>1.46K</t>
  </si>
  <si>
    <t>-6.50%</t>
  </si>
  <si>
    <t>11.84</t>
  </si>
  <si>
    <t>11.20</t>
  </si>
  <si>
    <t>12.01</t>
  </si>
  <si>
    <t>5.60K</t>
  </si>
  <si>
    <t>+5.71%</t>
  </si>
  <si>
    <t>+3.80%</t>
  </si>
  <si>
    <t>9.85</t>
  </si>
  <si>
    <t>9.54</t>
  </si>
  <si>
    <t>2.43K</t>
  </si>
  <si>
    <t>+8.33%</t>
  </si>
  <si>
    <t>9.96</t>
  </si>
  <si>
    <t>12.53</t>
  </si>
  <si>
    <t>8.88</t>
  </si>
  <si>
    <t>1.74K</t>
  </si>
  <si>
    <t>-20.51%</t>
  </si>
  <si>
    <t>13.31</t>
  </si>
  <si>
    <t>12.45</t>
  </si>
  <si>
    <t>-7.60%</t>
  </si>
  <si>
    <t>14.28</t>
  </si>
  <si>
    <t>15.08</t>
  </si>
  <si>
    <t>12.59</t>
  </si>
  <si>
    <t>1.02K</t>
  </si>
  <si>
    <t>-5.04%</t>
  </si>
  <si>
    <t>14.66</t>
  </si>
  <si>
    <t>12.67</t>
  </si>
  <si>
    <t>2.11K</t>
  </si>
  <si>
    <t>+1.20%</t>
  </si>
  <si>
    <t>-1.95%</t>
  </si>
  <si>
    <t>0.72K</t>
  </si>
  <si>
    <t>+6.12%</t>
  </si>
  <si>
    <t>14.44</t>
  </si>
  <si>
    <t>0.87K</t>
  </si>
  <si>
    <t>1.29K</t>
  </si>
  <si>
    <t>-5.77%</t>
  </si>
  <si>
    <t>1.42K</t>
  </si>
  <si>
    <t>+10.69%</t>
  </si>
  <si>
    <t>10.37</t>
  </si>
  <si>
    <t>3.17K</t>
  </si>
  <si>
    <t>+20.82%</t>
  </si>
  <si>
    <t>10.76</t>
  </si>
  <si>
    <t>10.82</t>
  </si>
  <si>
    <t>9.93</t>
  </si>
  <si>
    <t>1.94K</t>
  </si>
  <si>
    <t>+2.38%</t>
  </si>
  <si>
    <t>41.80</t>
  </si>
  <si>
    <t>53.67</t>
  </si>
  <si>
    <t>8.99</t>
  </si>
  <si>
    <t>2.37K</t>
  </si>
  <si>
    <t>-75.65%</t>
  </si>
  <si>
    <t>43.16</t>
  </si>
  <si>
    <t>39.42</t>
  </si>
  <si>
    <t>43.44</t>
  </si>
  <si>
    <t>0.30K</t>
  </si>
  <si>
    <t>+9.49%</t>
  </si>
  <si>
    <t>37.07</t>
  </si>
  <si>
    <t>39.56</t>
  </si>
  <si>
    <t>0.02K</t>
  </si>
  <si>
    <t>+1.78%</t>
  </si>
  <si>
    <t>40.39</t>
  </si>
  <si>
    <t>0.04K</t>
  </si>
  <si>
    <t>+21.72%</t>
  </si>
  <si>
    <t>25.45</t>
  </si>
  <si>
    <t>25.18</t>
  </si>
  <si>
    <t>0.12K</t>
  </si>
  <si>
    <t>+25.03%</t>
  </si>
  <si>
    <t>26.56</t>
  </si>
  <si>
    <t>24.62</t>
  </si>
  <si>
    <t>-3.16%</t>
  </si>
  <si>
    <t>25.56</t>
  </si>
  <si>
    <t>27.67</t>
  </si>
  <si>
    <t>0.06K</t>
  </si>
  <si>
    <t>+3.26%</t>
  </si>
  <si>
    <t>21.52</t>
  </si>
  <si>
    <t>25.73</t>
  </si>
  <si>
    <t>0.15K</t>
  </si>
  <si>
    <t>+29.58%</t>
  </si>
  <si>
    <t>19.64</t>
  </si>
  <si>
    <t>21.99</t>
  </si>
  <si>
    <t>0.03K</t>
  </si>
  <si>
    <t>-6.61%</t>
  </si>
  <si>
    <t>21.03</t>
  </si>
  <si>
    <t>22.08</t>
  </si>
  <si>
    <t>-4.76%</t>
  </si>
  <si>
    <t>21.88</t>
  </si>
  <si>
    <t>21.80</t>
  </si>
  <si>
    <t>0.20K</t>
  </si>
  <si>
    <t>-0.23%</t>
  </si>
  <si>
    <t>0.29K</t>
  </si>
  <si>
    <t>+6.65%</t>
  </si>
  <si>
    <t>19.09</t>
  </si>
  <si>
    <t>0.05K</t>
  </si>
  <si>
    <t>+1.37%</t>
  </si>
  <si>
    <t>VALORIZAÇÃO</t>
  </si>
  <si>
    <t>RENDIMENTO/LUCRO</t>
  </si>
  <si>
    <t>TAXA VALORIZAÇÃO</t>
  </si>
  <si>
    <t>FLUXO DE CAIXA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</si>
</sst>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43" formatCode="_-* #,##0.00_-;\-* #,##0.00_-;_-* &quot;-&quot;??_-;_-@_-"/>
    <numFmt numFmtId="165" formatCode="&quot;R$&quot;\ #,##0.00"/>
    <numFmt numFmtId="166" formatCode="0.0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576071"/>
      <name val="Arial"/>
      <family val="2"/>
    </font>
    <font>
      <sz val="11"/>
      <color rgb="FFFF0000"/>
      <name val="Calibri"/>
      <family val="2"/>
      <scheme val="minor"/>
    </font>
    <font>
      <sz val="8"/>
      <color rgb="FF333333"/>
      <name val="Arial"/>
      <family val="2"/>
    </font>
    <font>
      <b/>
      <sz val="8"/>
      <color rgb="FF333333"/>
      <name val="Arial"/>
      <family val="2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6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3" applyNumberFormat="1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43" fontId="2" fillId="0" borderId="0" xfId="1" applyFont="1" applyAlignment="1">
      <alignment horizontal="center"/>
    </xf>
    <xf numFmtId="43" fontId="3" fillId="0" borderId="0" xfId="1" applyFont="1" applyAlignment="1">
      <alignment horizontal="center"/>
    </xf>
    <xf numFmtId="43" fontId="0" fillId="0" borderId="0" xfId="1" applyFont="1" applyAlignment="1">
      <alignment horizontal="center"/>
    </xf>
    <xf numFmtId="0" fontId="5" fillId="2" borderId="1" xfId="0" applyFont="1" applyFill="1" applyBorder="1" applyAlignment="1">
      <alignment horizontal="left" vertical="center" readingOrder="1"/>
    </xf>
    <xf numFmtId="0" fontId="5" fillId="2" borderId="1" xfId="0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left" vertical="center" readingOrder="1"/>
    </xf>
    <xf numFmtId="0" fontId="5" fillId="2" borderId="2" xfId="0" applyFont="1" applyFill="1" applyBorder="1" applyAlignment="1">
      <alignment horizontal="left" vertical="center" readingOrder="1"/>
    </xf>
    <xf numFmtId="0" fontId="0" fillId="2" borderId="3" xfId="0" applyFill="1" applyBorder="1"/>
    <xf numFmtId="14" fontId="6" fillId="2" borderId="2" xfId="0" applyNumberFormat="1" applyFont="1" applyFill="1" applyBorder="1" applyAlignment="1">
      <alignment horizontal="left" vertical="center"/>
    </xf>
    <xf numFmtId="0" fontId="6" fillId="2" borderId="3" xfId="0" applyFont="1" applyFill="1" applyBorder="1" applyAlignment="1">
      <alignment horizontal="left" vertical="center" readingOrder="1"/>
    </xf>
    <xf numFmtId="14" fontId="6" fillId="2" borderId="4" xfId="0" applyNumberFormat="1" applyFont="1" applyFill="1" applyBorder="1" applyAlignment="1">
      <alignment horizontal="left" vertical="center"/>
    </xf>
    <xf numFmtId="0" fontId="5" fillId="2" borderId="5" xfId="0" applyFont="1" applyFill="1" applyBorder="1" applyAlignment="1">
      <alignment horizontal="left" vertical="center" readingOrder="1"/>
    </xf>
    <xf numFmtId="0" fontId="5" fillId="2" borderId="5" xfId="0" applyFont="1" applyFill="1" applyBorder="1" applyAlignment="1">
      <alignment horizontal="left" vertical="center"/>
    </xf>
    <xf numFmtId="0" fontId="6" fillId="2" borderId="6" xfId="0" applyFont="1" applyFill="1" applyBorder="1" applyAlignment="1">
      <alignment horizontal="left" vertical="center" readingOrder="1"/>
    </xf>
    <xf numFmtId="0" fontId="4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" fillId="0" borderId="0" xfId="2" applyNumberFormat="1" applyFont="1" applyAlignment="1">
      <alignment horizontal="center"/>
    </xf>
    <xf numFmtId="10" fontId="0" fillId="0" borderId="0" xfId="3" applyNumberFormat="1" applyFont="1" applyAlignment="1">
      <alignment horizontal="center"/>
    </xf>
    <xf numFmtId="9" fontId="0" fillId="0" borderId="0" xfId="3" applyNumberFormat="1" applyFont="1" applyAlignment="1">
      <alignment horizontal="center"/>
    </xf>
    <xf numFmtId="0" fontId="0" fillId="0" borderId="0" xfId="3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44" fontId="2" fillId="0" borderId="0" xfId="2" applyFont="1" applyAlignment="1">
      <alignment horizontal="center"/>
    </xf>
    <xf numFmtId="44" fontId="0" fillId="0" borderId="0" xfId="2" applyFont="1"/>
    <xf numFmtId="165" fontId="0" fillId="0" borderId="0" xfId="2" applyNumberFormat="1" applyFont="1" applyAlignment="1">
      <alignment horizontal="center"/>
    </xf>
    <xf numFmtId="10" fontId="0" fillId="0" borderId="0" xfId="0" applyNumberFormat="1" applyAlignment="1">
      <alignment horizontal="center"/>
    </xf>
    <xf numFmtId="165" fontId="2" fillId="0" borderId="0" xfId="2" applyNumberFormat="1" applyFont="1" applyAlignment="1">
      <alignment horizontal="center"/>
    </xf>
  </cellXfs>
  <cellStyles count="4">
    <cellStyle name="Moeda" xfId="2" builtinId="4"/>
    <cellStyle name="Normal" xfId="0" builtinId="0"/>
    <cellStyle name="Porcentagem" xfId="3" builtinId="5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247D0-0066-466D-9AED-60E27CB1EFBF}">
  <dimension ref="A1:L230"/>
  <sheetViews>
    <sheetView tabSelected="1" topLeftCell="H1" zoomScaleNormal="100" workbookViewId="0">
      <selection activeCell="M1" sqref="M1:M1048576"/>
    </sheetView>
  </sheetViews>
  <sheetFormatPr defaultRowHeight="14.4" x14ac:dyDescent="0.3"/>
  <cols>
    <col min="2" max="2" width="11.5546875" style="3" customWidth="1"/>
    <col min="3" max="3" width="27" style="32" customWidth="1"/>
    <col min="4" max="4" width="13.109375" style="8" customWidth="1"/>
    <col min="5" max="5" width="17.88671875" style="28" customWidth="1"/>
    <col min="6" max="6" width="17.88671875" style="27" customWidth="1"/>
    <col min="7" max="7" width="18.21875" style="25" customWidth="1"/>
    <col min="8" max="8" width="18.21875" style="27" customWidth="1"/>
    <col min="9" max="9" width="13.21875" style="3" customWidth="1"/>
    <col min="10" max="10" width="21.6640625" style="33" customWidth="1"/>
    <col min="11" max="11" width="17.77734375" style="27" customWidth="1"/>
    <col min="12" max="12" width="20.33203125" style="32" customWidth="1"/>
  </cols>
  <sheetData>
    <row r="1" spans="1:12" s="3" customFormat="1" ht="15" customHeight="1" x14ac:dyDescent="0.3">
      <c r="A1" s="1" t="s">
        <v>0</v>
      </c>
      <c r="B1" s="1" t="s">
        <v>1</v>
      </c>
      <c r="C1" s="31" t="s">
        <v>630</v>
      </c>
      <c r="D1" s="6" t="s">
        <v>19</v>
      </c>
      <c r="E1" s="5" t="s">
        <v>2</v>
      </c>
      <c r="F1" s="4" t="s">
        <v>629</v>
      </c>
      <c r="G1" s="2" t="s">
        <v>631</v>
      </c>
      <c r="H1" s="22" t="s">
        <v>3</v>
      </c>
      <c r="I1" s="2" t="s">
        <v>4</v>
      </c>
      <c r="J1" s="35" t="s">
        <v>632</v>
      </c>
      <c r="K1" s="22" t="s">
        <v>5</v>
      </c>
      <c r="L1" s="31" t="s">
        <v>6</v>
      </c>
    </row>
    <row r="2" spans="1:12" x14ac:dyDescent="0.3">
      <c r="A2" s="3">
        <v>2010</v>
      </c>
      <c r="B2" s="3" t="s">
        <v>9</v>
      </c>
      <c r="C2" s="32">
        <f>(C25*F2)+E2</f>
        <v>499609.3620374446</v>
      </c>
      <c r="D2" s="7"/>
      <c r="E2" s="28">
        <v>1500</v>
      </c>
      <c r="F2" s="30">
        <f>(G2/100) + 1</f>
        <v>1.0001869999999999</v>
      </c>
      <c r="G2" s="23">
        <v>1.8700000000000001E-2</v>
      </c>
      <c r="H2" s="26">
        <f>1500/I2</f>
        <v>344.0366972477064</v>
      </c>
      <c r="I2" s="3">
        <v>4.3600000000000003</v>
      </c>
      <c r="J2" s="33">
        <f>-1500+C2</f>
        <v>498109.3620374446</v>
      </c>
      <c r="K2" s="34">
        <v>0.34389999999999998</v>
      </c>
      <c r="L2" s="32">
        <v>1959460.2</v>
      </c>
    </row>
    <row r="3" spans="1:12" x14ac:dyDescent="0.3">
      <c r="A3" s="3">
        <v>2010</v>
      </c>
      <c r="B3" s="3" t="s">
        <v>7</v>
      </c>
      <c r="C3" s="32">
        <f>(C2*F3)+E3</f>
        <v>501074.88899146405</v>
      </c>
      <c r="E3" s="28">
        <v>1500</v>
      </c>
      <c r="F3" s="29">
        <f>(G3/100) +1</f>
        <v>0.99993100000000001</v>
      </c>
      <c r="G3" s="23">
        <v>-6.8999999999999999E-3</v>
      </c>
      <c r="H3" s="26">
        <f>1500/I3</f>
        <v>346.42032332563508</v>
      </c>
      <c r="I3" s="20">
        <v>4.33</v>
      </c>
      <c r="J3" s="33">
        <f t="shared" ref="J3:J66" si="0">-1500+C3</f>
        <v>499574.88899146405</v>
      </c>
    </row>
    <row r="4" spans="1:12" x14ac:dyDescent="0.3">
      <c r="A4" s="3">
        <v>2010</v>
      </c>
      <c r="B4" s="3" t="s">
        <v>8</v>
      </c>
      <c r="C4" s="32">
        <f t="shared" ref="C4:C13" si="1">(C3*F4)+E4</f>
        <v>502250.69353828661</v>
      </c>
      <c r="E4" s="28">
        <v>1500</v>
      </c>
      <c r="F4" s="29">
        <f t="shared" ref="F4:F67" si="2">(G4/100) +1</f>
        <v>0.99935300000000005</v>
      </c>
      <c r="G4" s="23">
        <v>-6.4699999999999994E-2</v>
      </c>
      <c r="H4" s="26">
        <f>1500/I4</f>
        <v>370.37037037037038</v>
      </c>
      <c r="I4" s="20">
        <v>4.05</v>
      </c>
      <c r="J4" s="33">
        <f t="shared" si="0"/>
        <v>500750.69353828661</v>
      </c>
    </row>
    <row r="5" spans="1:12" x14ac:dyDescent="0.3">
      <c r="A5" s="3">
        <v>2010</v>
      </c>
      <c r="B5" s="3" t="s">
        <v>10</v>
      </c>
      <c r="C5" s="32">
        <f t="shared" si="1"/>
        <v>504085.69475087663</v>
      </c>
      <c r="E5" s="28">
        <v>1500</v>
      </c>
      <c r="F5" s="29">
        <f t="shared" si="2"/>
        <v>1.000667</v>
      </c>
      <c r="G5" s="23">
        <v>6.6699999999999995E-2</v>
      </c>
      <c r="H5" s="26">
        <f>1500/I5</f>
        <v>347.22222222222217</v>
      </c>
      <c r="I5" s="21">
        <v>4.32</v>
      </c>
      <c r="J5" s="33">
        <f t="shared" si="0"/>
        <v>502585.69475087663</v>
      </c>
    </row>
    <row r="6" spans="1:12" x14ac:dyDescent="0.3">
      <c r="A6" s="3">
        <v>2010</v>
      </c>
      <c r="B6" s="3" t="s">
        <v>11</v>
      </c>
      <c r="C6" s="32">
        <f t="shared" si="1"/>
        <v>505585.69475087663</v>
      </c>
      <c r="E6" s="28">
        <v>1500</v>
      </c>
      <c r="F6" s="29">
        <f t="shared" si="2"/>
        <v>1</v>
      </c>
      <c r="G6" s="24">
        <v>0</v>
      </c>
      <c r="H6" s="26">
        <f>1500/I6</f>
        <v>347.22222222222217</v>
      </c>
      <c r="I6" s="20">
        <v>4.32</v>
      </c>
      <c r="J6" s="33">
        <f t="shared" si="0"/>
        <v>504085.69475087663</v>
      </c>
    </row>
    <row r="7" spans="1:12" x14ac:dyDescent="0.3">
      <c r="A7" s="3">
        <v>2010</v>
      </c>
      <c r="B7" s="3" t="s">
        <v>12</v>
      </c>
      <c r="C7" s="32">
        <f t="shared" si="1"/>
        <v>507390.05733911664</v>
      </c>
      <c r="E7" s="28">
        <v>1500</v>
      </c>
      <c r="F7" s="29">
        <f t="shared" si="2"/>
        <v>1.000602</v>
      </c>
      <c r="G7" s="23">
        <v>6.0199999999999997E-2</v>
      </c>
      <c r="H7" s="26">
        <f t="shared" ref="H7:H67" si="3">1500/I7</f>
        <v>327.51091703056767</v>
      </c>
      <c r="I7" s="3">
        <v>4.58</v>
      </c>
      <c r="J7" s="33">
        <f t="shared" si="0"/>
        <v>505890.05733911664</v>
      </c>
    </row>
    <row r="8" spans="1:12" x14ac:dyDescent="0.3">
      <c r="A8" s="3">
        <v>2010</v>
      </c>
      <c r="B8" s="3" t="s">
        <v>13</v>
      </c>
      <c r="C8" s="32">
        <f t="shared" si="1"/>
        <v>509122.9493754353</v>
      </c>
      <c r="E8" s="28">
        <v>1500</v>
      </c>
      <c r="F8" s="29">
        <f t="shared" si="2"/>
        <v>1.000459</v>
      </c>
      <c r="G8" s="23">
        <v>4.5900000000000003E-2</v>
      </c>
      <c r="H8" s="26">
        <f t="shared" si="3"/>
        <v>313.15240083507308</v>
      </c>
      <c r="I8" s="3">
        <v>4.79</v>
      </c>
      <c r="J8" s="33">
        <f t="shared" si="0"/>
        <v>507622.9493754353</v>
      </c>
    </row>
    <row r="9" spans="1:12" x14ac:dyDescent="0.3">
      <c r="A9" s="3">
        <v>2010</v>
      </c>
      <c r="B9" s="3" t="s">
        <v>14</v>
      </c>
      <c r="C9" s="32">
        <f t="shared" si="1"/>
        <v>510740.04765379161</v>
      </c>
      <c r="E9" s="28">
        <v>1500</v>
      </c>
      <c r="F9" s="29">
        <f t="shared" si="2"/>
        <v>1.00023</v>
      </c>
      <c r="G9" s="23">
        <v>2.3E-2</v>
      </c>
      <c r="H9" s="26">
        <f t="shared" si="3"/>
        <v>306.12244897959181</v>
      </c>
      <c r="I9" s="3">
        <v>4.9000000000000004</v>
      </c>
      <c r="J9" s="33">
        <f t="shared" si="0"/>
        <v>509240.04765379161</v>
      </c>
    </row>
    <row r="10" spans="1:12" x14ac:dyDescent="0.3">
      <c r="A10" s="3">
        <v>2010</v>
      </c>
      <c r="B10" s="3" t="s">
        <v>15</v>
      </c>
      <c r="C10" s="32">
        <f t="shared" si="1"/>
        <v>512511.25061909581</v>
      </c>
      <c r="E10" s="28">
        <v>1500</v>
      </c>
      <c r="F10" s="29">
        <f t="shared" si="2"/>
        <v>1.0005310000000001</v>
      </c>
      <c r="G10" s="23">
        <v>5.3100000000000001E-2</v>
      </c>
      <c r="H10" s="26">
        <f t="shared" si="3"/>
        <v>290.69767441860466</v>
      </c>
      <c r="I10" s="3">
        <v>5.16</v>
      </c>
      <c r="J10" s="33">
        <f t="shared" si="0"/>
        <v>511011.25061909581</v>
      </c>
    </row>
    <row r="11" spans="1:12" x14ac:dyDescent="0.3">
      <c r="A11" s="3">
        <v>2010</v>
      </c>
      <c r="B11" s="3" t="s">
        <v>16</v>
      </c>
      <c r="C11" s="32">
        <f t="shared" si="1"/>
        <v>514617.03891732759</v>
      </c>
      <c r="E11" s="28">
        <v>1500</v>
      </c>
      <c r="F11" s="29">
        <f t="shared" si="2"/>
        <v>1.001182</v>
      </c>
      <c r="G11" s="23">
        <v>0.1182</v>
      </c>
      <c r="H11" s="26">
        <f t="shared" si="3"/>
        <v>259.96533795493934</v>
      </c>
      <c r="I11" s="3">
        <v>5.77</v>
      </c>
      <c r="J11" s="33">
        <f t="shared" si="0"/>
        <v>513117.03891732759</v>
      </c>
    </row>
    <row r="12" spans="1:12" x14ac:dyDescent="0.3">
      <c r="A12" s="3">
        <v>2010</v>
      </c>
      <c r="B12" s="3" t="s">
        <v>17</v>
      </c>
      <c r="C12" s="32">
        <f t="shared" si="1"/>
        <v>516268.85094380815</v>
      </c>
      <c r="E12" s="28">
        <v>1500</v>
      </c>
      <c r="F12" s="29">
        <f t="shared" si="2"/>
        <v>1.0002949999999999</v>
      </c>
      <c r="G12" s="23">
        <v>2.9499999999999998E-2</v>
      </c>
      <c r="H12" s="26">
        <f t="shared" si="3"/>
        <v>252.52525252525251</v>
      </c>
      <c r="I12" s="3">
        <v>5.94</v>
      </c>
      <c r="J12" s="33">
        <f t="shared" si="0"/>
        <v>514768.85094380815</v>
      </c>
    </row>
    <row r="13" spans="1:12" x14ac:dyDescent="0.3">
      <c r="A13" s="3">
        <v>2010</v>
      </c>
      <c r="B13" s="3" t="s">
        <v>18</v>
      </c>
      <c r="C13" s="32">
        <f t="shared" si="1"/>
        <v>518009.43222834799</v>
      </c>
      <c r="E13" s="28">
        <v>1500</v>
      </c>
      <c r="F13" s="29">
        <f t="shared" si="2"/>
        <v>1.0004660000000001</v>
      </c>
      <c r="G13" s="23">
        <v>4.6600000000000003E-2</v>
      </c>
      <c r="H13" s="26">
        <f t="shared" si="3"/>
        <v>241.15755627009648</v>
      </c>
      <c r="I13" s="3">
        <v>6.22</v>
      </c>
      <c r="J13" s="33">
        <f t="shared" si="0"/>
        <v>516509.43222834799</v>
      </c>
    </row>
    <row r="14" spans="1:12" x14ac:dyDescent="0.3">
      <c r="A14" s="3">
        <v>2009</v>
      </c>
      <c r="B14" s="3" t="s">
        <v>9</v>
      </c>
      <c r="C14" s="32">
        <f>(C37*F14)+E14</f>
        <v>478390.19993443182</v>
      </c>
      <c r="E14" s="28">
        <v>1500</v>
      </c>
      <c r="F14" s="29">
        <f t="shared" si="2"/>
        <v>0.99954500000000002</v>
      </c>
      <c r="G14" s="23">
        <v>-4.5499999999999999E-2</v>
      </c>
      <c r="H14" s="26">
        <f t="shared" si="3"/>
        <v>649.35064935064929</v>
      </c>
      <c r="I14" s="20">
        <v>2.31</v>
      </c>
      <c r="J14" s="33">
        <f t="shared" si="0"/>
        <v>476890.19993443182</v>
      </c>
    </row>
    <row r="15" spans="1:12" x14ac:dyDescent="0.3">
      <c r="A15" s="3">
        <v>2009</v>
      </c>
      <c r="B15" s="3" t="s">
        <v>7</v>
      </c>
      <c r="C15" s="32">
        <f>(C14*F15)+E15</f>
        <v>480097.34289100335</v>
      </c>
      <c r="E15" s="28">
        <v>1500</v>
      </c>
      <c r="F15" s="29">
        <f t="shared" si="2"/>
        <v>1.0004329999999999</v>
      </c>
      <c r="G15" s="23">
        <v>4.3299999999999998E-2</v>
      </c>
      <c r="H15" s="26">
        <f t="shared" si="3"/>
        <v>622.40663900414938</v>
      </c>
      <c r="I15" s="3">
        <v>2.41</v>
      </c>
      <c r="J15" s="33">
        <f t="shared" si="0"/>
        <v>478597.34289100335</v>
      </c>
    </row>
    <row r="16" spans="1:12" x14ac:dyDescent="0.3">
      <c r="A16" s="3">
        <v>2009</v>
      </c>
      <c r="B16" s="3" t="s">
        <v>8</v>
      </c>
      <c r="C16" s="32">
        <f t="shared" ref="C16:C25" si="4">(C15*F16)+E16</f>
        <v>482095.20383558131</v>
      </c>
      <c r="E16" s="28">
        <v>1500</v>
      </c>
      <c r="F16" s="29">
        <f t="shared" si="2"/>
        <v>1.001037</v>
      </c>
      <c r="G16" s="23">
        <v>0.1037</v>
      </c>
      <c r="H16" s="26">
        <f t="shared" si="3"/>
        <v>563.90977443609017</v>
      </c>
      <c r="I16" s="3">
        <v>2.66</v>
      </c>
      <c r="J16" s="33">
        <f t="shared" si="0"/>
        <v>480595.20383558131</v>
      </c>
    </row>
    <row r="17" spans="1:10" x14ac:dyDescent="0.3">
      <c r="A17" s="3">
        <v>2009</v>
      </c>
      <c r="B17" s="3" t="s">
        <v>10</v>
      </c>
      <c r="C17" s="32">
        <f t="shared" si="4"/>
        <v>483939.41981111997</v>
      </c>
      <c r="E17" s="28">
        <v>1500</v>
      </c>
      <c r="F17" s="29">
        <f t="shared" si="2"/>
        <v>1.0007140000000001</v>
      </c>
      <c r="G17" s="23">
        <v>7.1400000000000005E-2</v>
      </c>
      <c r="H17" s="26">
        <f t="shared" si="3"/>
        <v>526.31578947368416</v>
      </c>
      <c r="I17" s="3">
        <v>2.85</v>
      </c>
      <c r="J17" s="33">
        <f t="shared" si="0"/>
        <v>482439.41981111997</v>
      </c>
    </row>
    <row r="18" spans="1:10" x14ac:dyDescent="0.3">
      <c r="A18" s="3">
        <v>2009</v>
      </c>
      <c r="B18" s="3" t="s">
        <v>11</v>
      </c>
      <c r="C18" s="32">
        <f t="shared" si="4"/>
        <v>485880.77256198775</v>
      </c>
      <c r="E18" s="28">
        <v>1500</v>
      </c>
      <c r="F18" s="29">
        <f t="shared" si="2"/>
        <v>1.000912</v>
      </c>
      <c r="G18" s="23">
        <v>9.1200000000000003E-2</v>
      </c>
      <c r="H18" s="26">
        <f t="shared" si="3"/>
        <v>482.31511254019296</v>
      </c>
      <c r="I18" s="3">
        <v>3.11</v>
      </c>
      <c r="J18" s="33">
        <f t="shared" si="0"/>
        <v>484380.77256198775</v>
      </c>
    </row>
    <row r="19" spans="1:10" x14ac:dyDescent="0.3">
      <c r="A19" s="3">
        <v>2009</v>
      </c>
      <c r="B19" s="3" t="s">
        <v>12</v>
      </c>
      <c r="C19" s="32">
        <f t="shared" si="4"/>
        <v>487286.99757288327</v>
      </c>
      <c r="E19" s="28">
        <v>1500</v>
      </c>
      <c r="F19" s="29">
        <f t="shared" si="2"/>
        <v>0.999807</v>
      </c>
      <c r="G19" s="23">
        <v>-1.9300000000000001E-2</v>
      </c>
      <c r="H19" s="26">
        <f t="shared" si="3"/>
        <v>491.80327868852464</v>
      </c>
      <c r="I19" s="20">
        <v>3.05</v>
      </c>
      <c r="J19" s="33">
        <f t="shared" si="0"/>
        <v>485786.99757288327</v>
      </c>
    </row>
    <row r="20" spans="1:10" x14ac:dyDescent="0.3">
      <c r="A20" s="3">
        <v>2009</v>
      </c>
      <c r="B20" s="3" t="s">
        <v>13</v>
      </c>
      <c r="C20" s="32">
        <f t="shared" si="4"/>
        <v>488866.91264048527</v>
      </c>
      <c r="E20" s="28">
        <v>1500</v>
      </c>
      <c r="F20" s="29">
        <f t="shared" si="2"/>
        <v>1.0001640000000001</v>
      </c>
      <c r="G20" s="23">
        <v>1.6400000000000001E-2</v>
      </c>
      <c r="H20" s="26">
        <f t="shared" si="3"/>
        <v>483.87096774193549</v>
      </c>
      <c r="I20" s="3">
        <v>3.1</v>
      </c>
      <c r="J20" s="33">
        <f t="shared" si="0"/>
        <v>487366.91264048527</v>
      </c>
    </row>
    <row r="21" spans="1:10" x14ac:dyDescent="0.3">
      <c r="A21" s="3">
        <v>2009</v>
      </c>
      <c r="B21" s="3" t="s">
        <v>14</v>
      </c>
      <c r="C21" s="32">
        <f t="shared" si="4"/>
        <v>490981.90721658699</v>
      </c>
      <c r="E21" s="28">
        <v>1500</v>
      </c>
      <c r="F21" s="29">
        <f t="shared" si="2"/>
        <v>1.001258</v>
      </c>
      <c r="G21" s="23">
        <v>0.1258</v>
      </c>
      <c r="H21" s="26">
        <f t="shared" si="3"/>
        <v>429.79942693409737</v>
      </c>
      <c r="I21" s="3">
        <v>3.49</v>
      </c>
      <c r="J21" s="33">
        <f t="shared" si="0"/>
        <v>489481.90721658699</v>
      </c>
    </row>
    <row r="22" spans="1:10" x14ac:dyDescent="0.3">
      <c r="A22" s="3">
        <v>2009</v>
      </c>
      <c r="B22" s="3" t="s">
        <v>15</v>
      </c>
      <c r="C22" s="32">
        <f t="shared" si="4"/>
        <v>492721.01540540141</v>
      </c>
      <c r="E22" s="28">
        <v>1500</v>
      </c>
      <c r="F22" s="29">
        <f t="shared" si="2"/>
        <v>1.0004869999999999</v>
      </c>
      <c r="G22" s="23">
        <v>4.87E-2</v>
      </c>
      <c r="H22" s="26">
        <f t="shared" si="3"/>
        <v>409.8360655737705</v>
      </c>
      <c r="I22" s="3">
        <v>3.66</v>
      </c>
      <c r="J22" s="33">
        <f t="shared" si="0"/>
        <v>491221.01540540141</v>
      </c>
    </row>
    <row r="23" spans="1:10" x14ac:dyDescent="0.3">
      <c r="A23" s="3">
        <v>2009</v>
      </c>
      <c r="B23" s="3" t="s">
        <v>16</v>
      </c>
      <c r="C23" s="32">
        <f t="shared" si="4"/>
        <v>494517.1407356601</v>
      </c>
      <c r="E23" s="28">
        <v>1500</v>
      </c>
      <c r="F23" s="29">
        <f t="shared" si="2"/>
        <v>1.0006010000000001</v>
      </c>
      <c r="G23" s="23">
        <v>6.0100000000000001E-2</v>
      </c>
      <c r="H23" s="26">
        <f t="shared" si="3"/>
        <v>386.59793814432993</v>
      </c>
      <c r="I23" s="3">
        <v>3.88</v>
      </c>
      <c r="J23" s="33">
        <f t="shared" si="0"/>
        <v>493017.1407356601</v>
      </c>
    </row>
    <row r="24" spans="1:10" x14ac:dyDescent="0.3">
      <c r="A24" s="3">
        <v>2009</v>
      </c>
      <c r="B24" s="3" t="s">
        <v>17</v>
      </c>
      <c r="C24" s="32">
        <f t="shared" si="4"/>
        <v>496348.46721995296</v>
      </c>
      <c r="E24" s="28">
        <v>1500</v>
      </c>
      <c r="F24" s="29">
        <f t="shared" si="2"/>
        <v>1.0006699999999999</v>
      </c>
      <c r="G24" s="23">
        <v>6.7000000000000004E-2</v>
      </c>
      <c r="H24" s="26">
        <f t="shared" si="3"/>
        <v>362.31884057971018</v>
      </c>
      <c r="I24" s="3">
        <v>4.1399999999999997</v>
      </c>
      <c r="J24" s="33">
        <f t="shared" si="0"/>
        <v>494848.46721995296</v>
      </c>
    </row>
    <row r="25" spans="1:10" x14ac:dyDescent="0.3">
      <c r="A25" s="3">
        <v>2009</v>
      </c>
      <c r="B25" s="3" t="s">
        <v>18</v>
      </c>
      <c r="C25" s="32">
        <f t="shared" si="4"/>
        <v>498016.2330018733</v>
      </c>
      <c r="E25" s="28">
        <v>1500</v>
      </c>
      <c r="F25" s="29">
        <f t="shared" si="2"/>
        <v>1.0003379999999999</v>
      </c>
      <c r="G25" s="23">
        <v>3.3799999999999997E-2</v>
      </c>
      <c r="H25" s="26">
        <f t="shared" si="3"/>
        <v>350.46728971962614</v>
      </c>
      <c r="I25" s="3">
        <v>4.28</v>
      </c>
      <c r="J25" s="33">
        <f t="shared" si="0"/>
        <v>496516.2330018733</v>
      </c>
    </row>
    <row r="26" spans="1:10" x14ac:dyDescent="0.3">
      <c r="A26" s="3">
        <v>2008</v>
      </c>
      <c r="B26" s="3" t="s">
        <v>9</v>
      </c>
      <c r="C26" s="32">
        <f>(C49*F26)+E26</f>
        <v>461723.86449710873</v>
      </c>
      <c r="E26" s="28">
        <v>1500</v>
      </c>
      <c r="F26" s="29">
        <f t="shared" si="2"/>
        <v>0.99919500000000006</v>
      </c>
      <c r="G26" s="23">
        <v>-8.0500000000000002E-2</v>
      </c>
      <c r="H26" s="26">
        <f t="shared" si="3"/>
        <v>468.75</v>
      </c>
      <c r="I26" s="20">
        <v>3.2</v>
      </c>
      <c r="J26" s="33">
        <f t="shared" si="0"/>
        <v>460223.86449710873</v>
      </c>
    </row>
    <row r="27" spans="1:10" x14ac:dyDescent="0.3">
      <c r="A27" s="3">
        <v>2008</v>
      </c>
      <c r="B27" s="3" t="s">
        <v>7</v>
      </c>
      <c r="C27" s="32">
        <f>(C26*F27)+E27</f>
        <v>463757.61728446739</v>
      </c>
      <c r="E27" s="28">
        <v>1500</v>
      </c>
      <c r="F27" s="29">
        <f t="shared" si="2"/>
        <v>1.0011559999999999</v>
      </c>
      <c r="G27" s="23">
        <v>0.11559999999999999</v>
      </c>
      <c r="H27" s="26">
        <f t="shared" si="3"/>
        <v>420.1680672268908</v>
      </c>
      <c r="I27" s="3">
        <v>3.57</v>
      </c>
      <c r="J27" s="33">
        <f t="shared" si="0"/>
        <v>462257.61728446739</v>
      </c>
    </row>
    <row r="28" spans="1:10" x14ac:dyDescent="0.3">
      <c r="A28" s="3">
        <v>2008</v>
      </c>
      <c r="B28" s="3" t="s">
        <v>8</v>
      </c>
      <c r="C28" s="32">
        <f t="shared" ref="C28:C37" si="5">(C27*F28)+E28</f>
        <v>464829.1052460965</v>
      </c>
      <c r="E28" s="28">
        <v>1500</v>
      </c>
      <c r="F28" s="29">
        <f t="shared" si="2"/>
        <v>0.99907599999999996</v>
      </c>
      <c r="G28" s="23">
        <v>-9.2399999999999996E-2</v>
      </c>
      <c r="H28" s="26">
        <f t="shared" si="3"/>
        <v>462.96296296296293</v>
      </c>
      <c r="I28" s="20">
        <v>3.24</v>
      </c>
      <c r="J28" s="33">
        <f t="shared" si="0"/>
        <v>463329.1052460965</v>
      </c>
    </row>
    <row r="29" spans="1:10" x14ac:dyDescent="0.3">
      <c r="A29" s="3">
        <v>2008</v>
      </c>
      <c r="B29" s="3" t="s">
        <v>10</v>
      </c>
      <c r="C29" s="32">
        <f t="shared" si="5"/>
        <v>466128.29907263018</v>
      </c>
      <c r="E29" s="28">
        <v>1500</v>
      </c>
      <c r="F29" s="29">
        <f t="shared" si="2"/>
        <v>0.99956800000000001</v>
      </c>
      <c r="G29" s="23">
        <v>-4.3200000000000002E-2</v>
      </c>
      <c r="H29" s="26">
        <f t="shared" si="3"/>
        <v>483.87096774193549</v>
      </c>
      <c r="I29" s="20">
        <v>3.1</v>
      </c>
      <c r="J29" s="33">
        <f t="shared" si="0"/>
        <v>464628.29907263018</v>
      </c>
    </row>
    <row r="30" spans="1:10" x14ac:dyDescent="0.3">
      <c r="A30" s="3">
        <v>2008</v>
      </c>
      <c r="B30" s="3" t="s">
        <v>11</v>
      </c>
      <c r="C30" s="32">
        <f t="shared" si="5"/>
        <v>467372.86076473841</v>
      </c>
      <c r="E30" s="28">
        <v>1500</v>
      </c>
      <c r="F30" s="29">
        <f t="shared" si="2"/>
        <v>0.99945200000000001</v>
      </c>
      <c r="G30" s="23">
        <v>-5.4800000000000001E-2</v>
      </c>
      <c r="H30" s="26">
        <f t="shared" si="3"/>
        <v>511.94539249146754</v>
      </c>
      <c r="I30" s="20">
        <v>2.93</v>
      </c>
      <c r="J30" s="33">
        <f t="shared" si="0"/>
        <v>465872.86076473841</v>
      </c>
    </row>
    <row r="31" spans="1:10" x14ac:dyDescent="0.3">
      <c r="A31" s="3">
        <v>2008</v>
      </c>
      <c r="B31" s="3" t="s">
        <v>12</v>
      </c>
      <c r="C31" s="32">
        <f t="shared" si="5"/>
        <v>468490.08239177207</v>
      </c>
      <c r="E31" s="28">
        <v>1500</v>
      </c>
      <c r="F31" s="29">
        <f t="shared" si="2"/>
        <v>0.99918099999999999</v>
      </c>
      <c r="G31" s="23">
        <v>-8.1900000000000001E-2</v>
      </c>
      <c r="H31" s="26">
        <f t="shared" si="3"/>
        <v>557.62081784386623</v>
      </c>
      <c r="I31" s="20">
        <v>2.69</v>
      </c>
      <c r="J31" s="33">
        <f t="shared" si="0"/>
        <v>466990.08239177207</v>
      </c>
    </row>
    <row r="32" spans="1:10" x14ac:dyDescent="0.3">
      <c r="A32" s="3">
        <v>2008</v>
      </c>
      <c r="B32" s="3" t="s">
        <v>13</v>
      </c>
      <c r="C32" s="32">
        <f t="shared" si="5"/>
        <v>469363.2426615319</v>
      </c>
      <c r="E32" s="28">
        <v>1500</v>
      </c>
      <c r="F32" s="29">
        <f t="shared" si="2"/>
        <v>0.99866200000000005</v>
      </c>
      <c r="G32" s="23">
        <v>-0.1338</v>
      </c>
      <c r="H32" s="26">
        <f t="shared" si="3"/>
        <v>643.77682403433471</v>
      </c>
      <c r="I32" s="20">
        <v>2.33</v>
      </c>
      <c r="J32" s="33">
        <f t="shared" si="0"/>
        <v>467863.2426615319</v>
      </c>
    </row>
    <row r="33" spans="1:10" x14ac:dyDescent="0.3">
      <c r="A33" s="3">
        <v>2008</v>
      </c>
      <c r="B33" s="3" t="s">
        <v>14</v>
      </c>
      <c r="C33" s="32">
        <f t="shared" si="5"/>
        <v>471145.3299703715</v>
      </c>
      <c r="E33" s="28">
        <v>1500</v>
      </c>
      <c r="F33" s="29">
        <f t="shared" si="2"/>
        <v>1.0006010000000001</v>
      </c>
      <c r="G33" s="23">
        <v>6.0100000000000001E-2</v>
      </c>
      <c r="H33" s="26">
        <f t="shared" si="3"/>
        <v>607.28744939271246</v>
      </c>
      <c r="I33" s="3">
        <v>2.4700000000000002</v>
      </c>
      <c r="J33" s="33">
        <f t="shared" si="0"/>
        <v>469645.3299703715</v>
      </c>
    </row>
    <row r="34" spans="1:10" x14ac:dyDescent="0.3">
      <c r="A34" s="3">
        <v>2008</v>
      </c>
      <c r="B34" s="3" t="s">
        <v>15</v>
      </c>
      <c r="C34" s="32">
        <f t="shared" si="5"/>
        <v>472931.31518566352</v>
      </c>
      <c r="E34" s="28">
        <v>1500</v>
      </c>
      <c r="F34" s="29">
        <f t="shared" si="2"/>
        <v>1.000607</v>
      </c>
      <c r="G34" s="23">
        <v>6.0699999999999997E-2</v>
      </c>
      <c r="H34" s="26">
        <f t="shared" si="3"/>
        <v>572.51908396946567</v>
      </c>
      <c r="I34" s="3">
        <v>2.62</v>
      </c>
      <c r="J34" s="33">
        <f t="shared" si="0"/>
        <v>471431.31518566352</v>
      </c>
    </row>
    <row r="35" spans="1:10" x14ac:dyDescent="0.3">
      <c r="A35" s="3">
        <v>2008</v>
      </c>
      <c r="B35" s="3" t="s">
        <v>16</v>
      </c>
      <c r="C35" s="32">
        <f t="shared" si="5"/>
        <v>473817.45033855253</v>
      </c>
      <c r="E35" s="28">
        <v>1500</v>
      </c>
      <c r="F35" s="29">
        <f t="shared" si="2"/>
        <v>0.99870199999999998</v>
      </c>
      <c r="G35" s="23">
        <v>-0.1298</v>
      </c>
      <c r="H35" s="26">
        <f t="shared" si="3"/>
        <v>657.89473684210532</v>
      </c>
      <c r="I35" s="20">
        <v>2.2799999999999998</v>
      </c>
      <c r="J35" s="33">
        <f t="shared" si="0"/>
        <v>472317.45033855253</v>
      </c>
    </row>
    <row r="36" spans="1:10" x14ac:dyDescent="0.3">
      <c r="A36" s="3">
        <v>2008</v>
      </c>
      <c r="B36" s="3" t="s">
        <v>17</v>
      </c>
      <c r="C36" s="32">
        <f t="shared" si="5"/>
        <v>475359.14627418236</v>
      </c>
      <c r="E36" s="28">
        <v>1500</v>
      </c>
      <c r="F36" s="29">
        <f t="shared" si="2"/>
        <v>1.0000880000000001</v>
      </c>
      <c r="G36" s="23">
        <v>8.8000000000000005E-3</v>
      </c>
      <c r="H36" s="26">
        <f t="shared" si="3"/>
        <v>652.17391304347836</v>
      </c>
      <c r="I36" s="3">
        <v>2.2999999999999998</v>
      </c>
      <c r="J36" s="33">
        <f t="shared" si="0"/>
        <v>473859.14627418236</v>
      </c>
    </row>
    <row r="37" spans="1:10" x14ac:dyDescent="0.3">
      <c r="A37" s="3">
        <v>2008</v>
      </c>
      <c r="B37" s="3" t="s">
        <v>18</v>
      </c>
      <c r="C37" s="32">
        <f t="shared" si="5"/>
        <v>477107.28374853742</v>
      </c>
      <c r="E37" s="28">
        <v>1500</v>
      </c>
      <c r="F37" s="29">
        <f t="shared" si="2"/>
        <v>1.0005219999999999</v>
      </c>
      <c r="G37" s="23">
        <v>5.2200000000000003E-2</v>
      </c>
      <c r="H37" s="26">
        <f t="shared" si="3"/>
        <v>619.83471074380168</v>
      </c>
      <c r="I37" s="3">
        <v>2.42</v>
      </c>
      <c r="J37" s="33">
        <f t="shared" si="0"/>
        <v>475607.28374853742</v>
      </c>
    </row>
    <row r="38" spans="1:10" x14ac:dyDescent="0.3">
      <c r="A38" s="3">
        <v>2007</v>
      </c>
      <c r="B38" s="3" t="s">
        <v>9</v>
      </c>
      <c r="C38" s="32">
        <f>(C61*F38)+E38</f>
        <v>447051.77835136006</v>
      </c>
      <c r="E38" s="28">
        <v>1500</v>
      </c>
      <c r="F38" s="29">
        <f t="shared" si="2"/>
        <v>1.0003329999999999</v>
      </c>
      <c r="G38" s="23">
        <v>3.3300000000000003E-2</v>
      </c>
      <c r="H38" s="26">
        <f t="shared" si="3"/>
        <v>55.637982195845694</v>
      </c>
      <c r="I38" s="3">
        <v>26.96</v>
      </c>
      <c r="J38" s="33">
        <f t="shared" si="0"/>
        <v>445551.77835136006</v>
      </c>
    </row>
    <row r="39" spans="1:10" x14ac:dyDescent="0.3">
      <c r="A39" s="3">
        <v>2007</v>
      </c>
      <c r="B39" s="3" t="s">
        <v>7</v>
      </c>
      <c r="C39" s="32">
        <f>(C38*F39)+E39</f>
        <v>448576.81325094774</v>
      </c>
      <c r="E39" s="28">
        <v>1500</v>
      </c>
      <c r="F39" s="29">
        <f t="shared" si="2"/>
        <v>1.0000560000000001</v>
      </c>
      <c r="G39" s="23">
        <v>5.5999999999999999E-3</v>
      </c>
      <c r="H39" s="26">
        <f t="shared" si="3"/>
        <v>55.330136481003322</v>
      </c>
      <c r="I39" s="3">
        <v>27.11</v>
      </c>
      <c r="J39" s="33">
        <f t="shared" si="0"/>
        <v>447076.81325094774</v>
      </c>
    </row>
    <row r="40" spans="1:10" x14ac:dyDescent="0.3">
      <c r="A40" s="3">
        <v>2007</v>
      </c>
      <c r="B40" s="3" t="s">
        <v>8</v>
      </c>
      <c r="C40" s="32">
        <f t="shared" ref="C40:C49" si="6">(C39*F40)+E40</f>
        <v>450506.99841485539</v>
      </c>
      <c r="E40" s="28">
        <v>1500</v>
      </c>
      <c r="F40" s="29">
        <f t="shared" si="2"/>
        <v>1.0009589999999999</v>
      </c>
      <c r="G40" s="23">
        <v>9.5899999999999999E-2</v>
      </c>
      <c r="H40" s="26">
        <f t="shared" si="3"/>
        <v>50.488051161225172</v>
      </c>
      <c r="I40" s="3">
        <v>29.71</v>
      </c>
      <c r="J40" s="33">
        <f t="shared" si="0"/>
        <v>449006.99841485539</v>
      </c>
    </row>
    <row r="41" spans="1:10" x14ac:dyDescent="0.3">
      <c r="A41" s="3">
        <v>2007</v>
      </c>
      <c r="B41" s="3" t="s">
        <v>10</v>
      </c>
      <c r="C41" s="32">
        <f t="shared" si="6"/>
        <v>452431.37600736221</v>
      </c>
      <c r="E41" s="28">
        <v>1500</v>
      </c>
      <c r="F41" s="29">
        <f t="shared" si="2"/>
        <v>1.000942</v>
      </c>
      <c r="G41" s="23">
        <v>9.4200000000000006E-2</v>
      </c>
      <c r="H41" s="26">
        <f t="shared" si="3"/>
        <v>46.139649338665031</v>
      </c>
      <c r="I41" s="3">
        <v>32.51</v>
      </c>
      <c r="J41" s="33">
        <f t="shared" si="0"/>
        <v>450931.37600736221</v>
      </c>
    </row>
    <row r="42" spans="1:10" x14ac:dyDescent="0.3">
      <c r="A42" s="3">
        <v>2007</v>
      </c>
      <c r="B42" s="3" t="s">
        <v>11</v>
      </c>
      <c r="C42" s="32">
        <f t="shared" si="6"/>
        <v>454412.76299143402</v>
      </c>
      <c r="E42" s="28">
        <v>1500</v>
      </c>
      <c r="F42" s="29">
        <f t="shared" si="2"/>
        <v>1.001064</v>
      </c>
      <c r="G42" s="23">
        <v>0.10639999999999999</v>
      </c>
      <c r="H42" s="26">
        <f t="shared" si="3"/>
        <v>41.701417848206837</v>
      </c>
      <c r="I42" s="3">
        <v>35.97</v>
      </c>
      <c r="J42" s="33">
        <f t="shared" si="0"/>
        <v>452912.76299143402</v>
      </c>
    </row>
    <row r="43" spans="1:10" x14ac:dyDescent="0.3">
      <c r="A43" s="3">
        <v>2007</v>
      </c>
      <c r="B43" s="3" t="s">
        <v>12</v>
      </c>
      <c r="C43" s="32">
        <f t="shared" si="6"/>
        <v>456165.87090042024</v>
      </c>
      <c r="E43" s="28">
        <v>1500</v>
      </c>
      <c r="F43" s="29">
        <f t="shared" si="2"/>
        <v>1.0005569999999999</v>
      </c>
      <c r="G43" s="23">
        <v>5.57E-2</v>
      </c>
      <c r="H43" s="26">
        <f t="shared" si="3"/>
        <v>39.43217665615142</v>
      </c>
      <c r="I43" s="3">
        <v>38.04</v>
      </c>
      <c r="J43" s="33">
        <f t="shared" si="0"/>
        <v>454665.87090042024</v>
      </c>
    </row>
    <row r="44" spans="1:10" x14ac:dyDescent="0.3">
      <c r="A44" s="3">
        <v>2007</v>
      </c>
      <c r="B44" s="3" t="s">
        <v>13</v>
      </c>
      <c r="C44" s="32">
        <f t="shared" si="6"/>
        <v>457483.40455206006</v>
      </c>
      <c r="E44" s="28">
        <v>1500</v>
      </c>
      <c r="F44" s="29">
        <f t="shared" si="2"/>
        <v>0.99960000000000004</v>
      </c>
      <c r="G44" s="24">
        <v>-0.04</v>
      </c>
      <c r="H44" s="26">
        <f t="shared" si="3"/>
        <v>41.073384446878421</v>
      </c>
      <c r="I44" s="20">
        <v>36.520000000000003</v>
      </c>
      <c r="J44" s="33">
        <f t="shared" si="0"/>
        <v>455983.40455206006</v>
      </c>
    </row>
    <row r="45" spans="1:10" x14ac:dyDescent="0.3">
      <c r="A45" s="3">
        <v>2007</v>
      </c>
      <c r="B45" s="3" t="s">
        <v>14</v>
      </c>
      <c r="C45" s="32">
        <f t="shared" si="6"/>
        <v>454875.66106258711</v>
      </c>
      <c r="E45" s="28">
        <v>1500</v>
      </c>
      <c r="F45" s="29">
        <f t="shared" si="2"/>
        <v>0.99102100000000004</v>
      </c>
      <c r="G45" s="23">
        <v>-0.89790000000000003</v>
      </c>
      <c r="H45" s="26">
        <f t="shared" si="3"/>
        <v>402.14477211796248</v>
      </c>
      <c r="I45" s="20">
        <v>3.73</v>
      </c>
      <c r="J45" s="33">
        <f t="shared" si="0"/>
        <v>453375.66106258711</v>
      </c>
    </row>
    <row r="46" spans="1:10" x14ac:dyDescent="0.3">
      <c r="A46" s="3">
        <v>2007</v>
      </c>
      <c r="B46" s="3" t="s">
        <v>15</v>
      </c>
      <c r="C46" s="32">
        <f t="shared" si="6"/>
        <v>456266.03602827102</v>
      </c>
      <c r="E46" s="28">
        <v>1500</v>
      </c>
      <c r="F46" s="29">
        <f t="shared" si="2"/>
        <v>0.99975899999999995</v>
      </c>
      <c r="G46" s="23">
        <v>-2.41E-2</v>
      </c>
      <c r="H46" s="26">
        <f t="shared" si="3"/>
        <v>412.08791208791206</v>
      </c>
      <c r="I46" s="20">
        <v>3.64</v>
      </c>
      <c r="J46" s="33">
        <f t="shared" si="0"/>
        <v>454766.03602827102</v>
      </c>
    </row>
    <row r="47" spans="1:10" x14ac:dyDescent="0.3">
      <c r="A47" s="3">
        <v>2007</v>
      </c>
      <c r="B47" s="3" t="s">
        <v>16</v>
      </c>
      <c r="C47" s="32">
        <f t="shared" si="6"/>
        <v>458141.99924195826</v>
      </c>
      <c r="E47" s="28">
        <v>1500</v>
      </c>
      <c r="F47" s="29">
        <f t="shared" si="2"/>
        <v>1.0008239999999999</v>
      </c>
      <c r="G47" s="23">
        <v>8.2400000000000001E-2</v>
      </c>
      <c r="H47" s="26">
        <f t="shared" si="3"/>
        <v>380.71065989847716</v>
      </c>
      <c r="I47" s="3">
        <v>3.94</v>
      </c>
      <c r="J47" s="33">
        <f t="shared" si="0"/>
        <v>456641.99924195826</v>
      </c>
    </row>
    <row r="48" spans="1:10" x14ac:dyDescent="0.3">
      <c r="A48" s="3">
        <v>2007</v>
      </c>
      <c r="B48" s="3" t="s">
        <v>17</v>
      </c>
      <c r="C48" s="32">
        <f t="shared" si="6"/>
        <v>459235.16914663138</v>
      </c>
      <c r="E48" s="28">
        <v>1500</v>
      </c>
      <c r="F48" s="29">
        <f t="shared" si="2"/>
        <v>0.999112</v>
      </c>
      <c r="G48" s="23">
        <v>-8.8800000000000004E-2</v>
      </c>
      <c r="H48" s="26">
        <f t="shared" si="3"/>
        <v>417.82729805013929</v>
      </c>
      <c r="I48" s="20">
        <v>3.59</v>
      </c>
      <c r="J48" s="33">
        <f t="shared" si="0"/>
        <v>457735.16914663138</v>
      </c>
    </row>
    <row r="49" spans="1:10" x14ac:dyDescent="0.3">
      <c r="A49" s="3">
        <v>2007</v>
      </c>
      <c r="B49" s="3" t="s">
        <v>18</v>
      </c>
      <c r="C49" s="32">
        <f t="shared" si="6"/>
        <v>460594.64318487252</v>
      </c>
      <c r="E49" s="28">
        <v>1500</v>
      </c>
      <c r="F49" s="29">
        <f t="shared" si="2"/>
        <v>0.99969399999999997</v>
      </c>
      <c r="G49" s="23">
        <v>-3.0599999999999999E-2</v>
      </c>
      <c r="H49" s="26">
        <f t="shared" si="3"/>
        <v>431.0344827586207</v>
      </c>
      <c r="I49" s="20">
        <v>3.48</v>
      </c>
      <c r="J49" s="33">
        <f t="shared" si="0"/>
        <v>459094.64318487252</v>
      </c>
    </row>
    <row r="50" spans="1:10" x14ac:dyDescent="0.3">
      <c r="A50" s="3">
        <v>2006</v>
      </c>
      <c r="B50" s="3" t="s">
        <v>9</v>
      </c>
      <c r="C50" s="32">
        <f>(C73*F50)+E50</f>
        <v>427974.75936852768</v>
      </c>
      <c r="E50" s="28">
        <v>1500</v>
      </c>
      <c r="F50" s="29">
        <f t="shared" si="2"/>
        <v>1.0002599999999999</v>
      </c>
      <c r="G50" s="23">
        <v>2.5999999999999999E-2</v>
      </c>
      <c r="H50" s="26">
        <f t="shared" si="3"/>
        <v>70.290534208059981</v>
      </c>
      <c r="I50" s="3">
        <v>21.34</v>
      </c>
      <c r="J50" s="33">
        <f t="shared" si="0"/>
        <v>426474.75936852768</v>
      </c>
    </row>
    <row r="51" spans="1:10" x14ac:dyDescent="0.3">
      <c r="A51" s="3">
        <v>2006</v>
      </c>
      <c r="B51" s="3" t="s">
        <v>7</v>
      </c>
      <c r="C51" s="32">
        <f>(C50*F51)+E51</f>
        <v>429522.69254157692</v>
      </c>
      <c r="E51" s="28">
        <v>1500</v>
      </c>
      <c r="F51" s="29">
        <f t="shared" si="2"/>
        <v>1.0001119999999999</v>
      </c>
      <c r="G51" s="23">
        <v>1.12E-2</v>
      </c>
      <c r="H51" s="26">
        <f t="shared" si="3"/>
        <v>69.508804448563495</v>
      </c>
      <c r="I51" s="3">
        <v>21.58</v>
      </c>
      <c r="J51" s="33">
        <f t="shared" si="0"/>
        <v>428022.69254157692</v>
      </c>
    </row>
    <row r="52" spans="1:10" x14ac:dyDescent="0.3">
      <c r="A52" s="3">
        <v>2006</v>
      </c>
      <c r="B52" s="3" t="s">
        <v>8</v>
      </c>
      <c r="C52" s="32">
        <f t="shared" ref="C52:C61" si="7">(C51*F52)+E52</f>
        <v>431231.87009284465</v>
      </c>
      <c r="E52" s="28">
        <v>1500</v>
      </c>
      <c r="F52" s="29">
        <f t="shared" si="2"/>
        <v>1.0004869999999999</v>
      </c>
      <c r="G52" s="23">
        <v>4.87E-2</v>
      </c>
      <c r="H52" s="26">
        <f t="shared" si="3"/>
        <v>66.283694211224045</v>
      </c>
      <c r="I52" s="3">
        <v>22.63</v>
      </c>
      <c r="J52" s="33">
        <f t="shared" si="0"/>
        <v>429731.87009284465</v>
      </c>
    </row>
    <row r="53" spans="1:10" x14ac:dyDescent="0.3">
      <c r="A53" s="3">
        <v>2006</v>
      </c>
      <c r="B53" s="3" t="s">
        <v>10</v>
      </c>
      <c r="C53" s="32">
        <f t="shared" si="7"/>
        <v>432953.09204220225</v>
      </c>
      <c r="E53" s="28">
        <v>1500</v>
      </c>
      <c r="F53" s="29">
        <f t="shared" si="2"/>
        <v>1.000513</v>
      </c>
      <c r="G53" s="23">
        <v>5.1299999999999998E-2</v>
      </c>
      <c r="H53" s="26">
        <f t="shared" si="3"/>
        <v>63.051702395964696</v>
      </c>
      <c r="I53" s="3">
        <v>23.79</v>
      </c>
      <c r="J53" s="33">
        <f t="shared" si="0"/>
        <v>431453.09204220225</v>
      </c>
    </row>
    <row r="54" spans="1:10" x14ac:dyDescent="0.3">
      <c r="A54" s="3">
        <v>2006</v>
      </c>
      <c r="B54" s="3" t="s">
        <v>11</v>
      </c>
      <c r="C54" s="32">
        <f t="shared" si="7"/>
        <v>434362.17189287336</v>
      </c>
      <c r="E54" s="28">
        <v>1500</v>
      </c>
      <c r="F54" s="29">
        <f t="shared" si="2"/>
        <v>0.99978999999999996</v>
      </c>
      <c r="G54" s="23">
        <v>-2.1000000000000001E-2</v>
      </c>
      <c r="H54" s="26">
        <f t="shared" si="3"/>
        <v>64.405324173465004</v>
      </c>
      <c r="I54" s="20">
        <v>23.29</v>
      </c>
      <c r="J54" s="33">
        <f t="shared" si="0"/>
        <v>432862.17189287336</v>
      </c>
    </row>
    <row r="55" spans="1:10" x14ac:dyDescent="0.3">
      <c r="A55" s="3">
        <v>2006</v>
      </c>
      <c r="B55" s="3" t="s">
        <v>12</v>
      </c>
      <c r="C55" s="32">
        <f t="shared" si="7"/>
        <v>435645.85953127069</v>
      </c>
      <c r="E55" s="28">
        <v>1500</v>
      </c>
      <c r="F55" s="29">
        <f t="shared" si="2"/>
        <v>0.999502</v>
      </c>
      <c r="G55" s="23">
        <v>-4.9799999999999997E-2</v>
      </c>
      <c r="H55" s="26">
        <f t="shared" si="3"/>
        <v>67.781292363307728</v>
      </c>
      <c r="I55" s="20">
        <v>22.13</v>
      </c>
      <c r="J55" s="33">
        <f t="shared" si="0"/>
        <v>434145.85953127069</v>
      </c>
    </row>
    <row r="56" spans="1:10" x14ac:dyDescent="0.3">
      <c r="A56" s="3">
        <v>2006</v>
      </c>
      <c r="B56" s="3" t="s">
        <v>13</v>
      </c>
      <c r="C56" s="32">
        <f t="shared" si="7"/>
        <v>437065.26504725742</v>
      </c>
      <c r="E56" s="28">
        <v>1500</v>
      </c>
      <c r="F56" s="29">
        <f t="shared" si="2"/>
        <v>0.99981500000000001</v>
      </c>
      <c r="G56" s="23">
        <v>-1.8499999999999999E-2</v>
      </c>
      <c r="H56" s="26">
        <f t="shared" si="3"/>
        <v>69.060773480662988</v>
      </c>
      <c r="I56" s="20">
        <v>21.72</v>
      </c>
      <c r="J56" s="33">
        <f t="shared" si="0"/>
        <v>435565.26504725742</v>
      </c>
    </row>
    <row r="57" spans="1:10" x14ac:dyDescent="0.3">
      <c r="A57" s="3">
        <v>2006</v>
      </c>
      <c r="B57" s="3" t="s">
        <v>14</v>
      </c>
      <c r="C57" s="32">
        <f t="shared" si="7"/>
        <v>438899.18290975352</v>
      </c>
      <c r="E57" s="28">
        <v>1500</v>
      </c>
      <c r="F57" s="29">
        <f t="shared" si="2"/>
        <v>1.000764</v>
      </c>
      <c r="G57" s="23">
        <v>7.6399999999999996E-2</v>
      </c>
      <c r="H57" s="26">
        <f t="shared" si="3"/>
        <v>64.1573994867408</v>
      </c>
      <c r="I57" s="3">
        <v>23.38</v>
      </c>
      <c r="J57" s="33">
        <f t="shared" si="0"/>
        <v>437399.18290975352</v>
      </c>
    </row>
    <row r="58" spans="1:10" x14ac:dyDescent="0.3">
      <c r="A58" s="3">
        <v>2006</v>
      </c>
      <c r="B58" s="3" t="s">
        <v>15</v>
      </c>
      <c r="C58" s="32">
        <f t="shared" si="7"/>
        <v>440569.91469190543</v>
      </c>
      <c r="E58" s="28">
        <v>1500</v>
      </c>
      <c r="F58" s="29">
        <f t="shared" si="2"/>
        <v>1.000389</v>
      </c>
      <c r="G58" s="23">
        <v>3.8899999999999997E-2</v>
      </c>
      <c r="H58" s="26">
        <f t="shared" si="3"/>
        <v>61.753808151502675</v>
      </c>
      <c r="I58" s="3">
        <v>24.29</v>
      </c>
      <c r="J58" s="33">
        <f t="shared" si="0"/>
        <v>439069.91469190543</v>
      </c>
    </row>
    <row r="59" spans="1:10" x14ac:dyDescent="0.3">
      <c r="A59" s="3">
        <v>2006</v>
      </c>
      <c r="B59" s="3" t="s">
        <v>16</v>
      </c>
      <c r="C59" s="32">
        <f t="shared" si="7"/>
        <v>441913.95294210449</v>
      </c>
      <c r="E59" s="28">
        <v>1500</v>
      </c>
      <c r="F59" s="29">
        <f t="shared" si="2"/>
        <v>0.99964600000000003</v>
      </c>
      <c r="G59" s="23">
        <v>-3.5400000000000001E-2</v>
      </c>
      <c r="H59" s="26">
        <f t="shared" si="3"/>
        <v>64.020486555697829</v>
      </c>
      <c r="I59" s="20">
        <v>23.43</v>
      </c>
      <c r="J59" s="33">
        <f t="shared" si="0"/>
        <v>440413.95294210449</v>
      </c>
    </row>
    <row r="60" spans="1:10" x14ac:dyDescent="0.3">
      <c r="A60" s="3">
        <v>2006</v>
      </c>
      <c r="B60" s="3" t="s">
        <v>17</v>
      </c>
      <c r="C60" s="32">
        <f t="shared" si="7"/>
        <v>443719.3154835875</v>
      </c>
      <c r="E60" s="28">
        <v>1500</v>
      </c>
      <c r="F60" s="29">
        <f t="shared" si="2"/>
        <v>1.000691</v>
      </c>
      <c r="G60" s="23">
        <v>6.9099999999999995E-2</v>
      </c>
      <c r="H60" s="26">
        <f t="shared" si="3"/>
        <v>59.880239520958085</v>
      </c>
      <c r="I60" s="3">
        <v>25.05</v>
      </c>
      <c r="J60" s="33">
        <f t="shared" si="0"/>
        <v>442219.3154835875</v>
      </c>
    </row>
    <row r="61" spans="1:10" x14ac:dyDescent="0.3">
      <c r="A61" s="3">
        <v>2006</v>
      </c>
      <c r="B61" s="3" t="s">
        <v>18</v>
      </c>
      <c r="C61" s="32">
        <f t="shared" si="7"/>
        <v>445403.45899951324</v>
      </c>
      <c r="E61" s="28">
        <v>1500</v>
      </c>
      <c r="F61" s="29">
        <f t="shared" si="2"/>
        <v>1.0004150000000001</v>
      </c>
      <c r="G61" s="23">
        <v>4.1500000000000002E-2</v>
      </c>
      <c r="H61" s="26">
        <f t="shared" si="3"/>
        <v>57.493292449214259</v>
      </c>
      <c r="I61" s="3">
        <v>26.09</v>
      </c>
      <c r="J61" s="33">
        <f t="shared" si="0"/>
        <v>443903.45899951324</v>
      </c>
    </row>
    <row r="62" spans="1:10" x14ac:dyDescent="0.3">
      <c r="A62" s="3">
        <v>2005</v>
      </c>
      <c r="B62" s="3" t="s">
        <v>9</v>
      </c>
      <c r="C62" s="32">
        <f>(C85*F62)+E62</f>
        <v>411392.44264227792</v>
      </c>
      <c r="E62" s="28">
        <v>1500</v>
      </c>
      <c r="F62" s="29">
        <f t="shared" si="2"/>
        <v>0.99928399999999995</v>
      </c>
      <c r="G62" s="23">
        <v>-7.1599999999999997E-2</v>
      </c>
      <c r="H62" s="26">
        <f t="shared" si="3"/>
        <v>42.686397268070571</v>
      </c>
      <c r="I62" s="20">
        <v>35.14</v>
      </c>
      <c r="J62" s="33">
        <f t="shared" si="0"/>
        <v>409892.44264227792</v>
      </c>
    </row>
    <row r="63" spans="1:10" x14ac:dyDescent="0.3">
      <c r="A63" s="3">
        <v>2005</v>
      </c>
      <c r="B63" s="3" t="s">
        <v>7</v>
      </c>
      <c r="C63" s="32">
        <f>(C62*F63)+E63</f>
        <v>413011.74645064416</v>
      </c>
      <c r="E63" s="28">
        <v>1500</v>
      </c>
      <c r="F63" s="29">
        <f t="shared" si="2"/>
        <v>1.0002899999999999</v>
      </c>
      <c r="G63" s="23">
        <v>2.9000000000000001E-2</v>
      </c>
      <c r="H63" s="26">
        <f t="shared" si="3"/>
        <v>41.482300884955755</v>
      </c>
      <c r="I63" s="3">
        <v>36.159999999999997</v>
      </c>
      <c r="J63" s="33">
        <f t="shared" si="0"/>
        <v>411511.74645064416</v>
      </c>
    </row>
    <row r="64" spans="1:10" x14ac:dyDescent="0.3">
      <c r="A64" s="3">
        <v>2005</v>
      </c>
      <c r="B64" s="3" t="s">
        <v>8</v>
      </c>
      <c r="C64" s="32">
        <f t="shared" ref="C64:C73" si="8">(C63*F64)+E64</f>
        <v>413699.76535712217</v>
      </c>
      <c r="E64" s="28">
        <v>1500</v>
      </c>
      <c r="F64" s="29">
        <f t="shared" si="2"/>
        <v>0.99803399999999998</v>
      </c>
      <c r="G64" s="23">
        <v>-0.1966</v>
      </c>
      <c r="H64" s="26">
        <f t="shared" si="3"/>
        <v>51.635111876075733</v>
      </c>
      <c r="I64" s="20">
        <v>29.05</v>
      </c>
      <c r="J64" s="33">
        <f t="shared" si="0"/>
        <v>412199.76535712217</v>
      </c>
    </row>
    <row r="65" spans="1:10" x14ac:dyDescent="0.3">
      <c r="A65" s="3">
        <v>2005</v>
      </c>
      <c r="B65" s="3" t="s">
        <v>10</v>
      </c>
      <c r="C65" s="32">
        <f t="shared" si="8"/>
        <v>413574.75267879938</v>
      </c>
      <c r="E65" s="28">
        <v>1500</v>
      </c>
      <c r="F65" s="29">
        <f t="shared" si="2"/>
        <v>0.99607199999999996</v>
      </c>
      <c r="G65" s="23">
        <v>-0.39279999999999998</v>
      </c>
      <c r="H65" s="26">
        <f t="shared" si="3"/>
        <v>85.034013605442169</v>
      </c>
      <c r="I65" s="20">
        <v>17.64</v>
      </c>
      <c r="J65" s="33">
        <f t="shared" si="0"/>
        <v>412074.75267879938</v>
      </c>
    </row>
    <row r="66" spans="1:10" x14ac:dyDescent="0.3">
      <c r="A66" s="3">
        <v>2005</v>
      </c>
      <c r="B66" s="3" t="s">
        <v>11</v>
      </c>
      <c r="C66" s="32">
        <f t="shared" si="8"/>
        <v>415128.5173966476</v>
      </c>
      <c r="E66" s="28">
        <v>1500</v>
      </c>
      <c r="F66" s="29">
        <f t="shared" si="2"/>
        <v>1.00013</v>
      </c>
      <c r="G66" s="23">
        <v>1.2999999999999999E-2</v>
      </c>
      <c r="H66" s="26">
        <f t="shared" si="3"/>
        <v>83.939563514269722</v>
      </c>
      <c r="I66" s="3">
        <v>17.87</v>
      </c>
      <c r="J66" s="33">
        <f t="shared" si="0"/>
        <v>413628.5173966476</v>
      </c>
    </row>
    <row r="67" spans="1:10" x14ac:dyDescent="0.3">
      <c r="A67" s="3">
        <v>2005</v>
      </c>
      <c r="B67" s="3" t="s">
        <v>12</v>
      </c>
      <c r="C67" s="32">
        <f t="shared" si="8"/>
        <v>416333.3610207786</v>
      </c>
      <c r="E67" s="28">
        <v>1500</v>
      </c>
      <c r="F67" s="29">
        <f t="shared" si="2"/>
        <v>0.99928899999999998</v>
      </c>
      <c r="G67" s="23">
        <v>-7.1099999999999997E-2</v>
      </c>
      <c r="H67" s="26">
        <f t="shared" si="3"/>
        <v>90.361445783132524</v>
      </c>
      <c r="I67" s="20">
        <v>16.600000000000001</v>
      </c>
      <c r="J67" s="33">
        <f t="shared" ref="J67:J130" si="9">-1500+C67</f>
        <v>414833.3610207786</v>
      </c>
    </row>
    <row r="68" spans="1:10" x14ac:dyDescent="0.3">
      <c r="A68" s="3">
        <v>2005</v>
      </c>
      <c r="B68" s="3" t="s">
        <v>13</v>
      </c>
      <c r="C68" s="32">
        <f t="shared" si="8"/>
        <v>417790.89501795446</v>
      </c>
      <c r="E68" s="28">
        <v>1500</v>
      </c>
      <c r="F68" s="29">
        <f t="shared" ref="F68:F131" si="10">(G68/100) +1</f>
        <v>0.99989799999999995</v>
      </c>
      <c r="G68" s="23">
        <v>-1.0200000000000001E-2</v>
      </c>
      <c r="H68" s="26">
        <f t="shared" ref="H68:H131" si="11">1500/I68</f>
        <v>91.296409007912359</v>
      </c>
      <c r="I68" s="20">
        <v>16.43</v>
      </c>
      <c r="J68" s="33">
        <f t="shared" si="9"/>
        <v>416290.89501795446</v>
      </c>
    </row>
    <row r="69" spans="1:10" x14ac:dyDescent="0.3">
      <c r="A69" s="3">
        <v>2005</v>
      </c>
      <c r="B69" s="3" t="s">
        <v>14</v>
      </c>
      <c r="C69" s="32">
        <f t="shared" si="8"/>
        <v>419382.39122396341</v>
      </c>
      <c r="E69" s="28">
        <v>1500</v>
      </c>
      <c r="F69" s="29">
        <f t="shared" si="10"/>
        <v>1.000219</v>
      </c>
      <c r="G69" s="23">
        <v>2.1899999999999999E-2</v>
      </c>
      <c r="H69" s="26">
        <f t="shared" si="11"/>
        <v>89.338892197736754</v>
      </c>
      <c r="I69" s="3">
        <v>16.79</v>
      </c>
      <c r="J69" s="33">
        <f t="shared" si="9"/>
        <v>417882.39122396341</v>
      </c>
    </row>
    <row r="70" spans="1:10" x14ac:dyDescent="0.3">
      <c r="A70" s="3">
        <v>2005</v>
      </c>
      <c r="B70" s="3" t="s">
        <v>15</v>
      </c>
      <c r="C70" s="32">
        <f t="shared" si="8"/>
        <v>421319.38767561875</v>
      </c>
      <c r="E70" s="28">
        <v>1500</v>
      </c>
      <c r="F70" s="29">
        <f t="shared" si="10"/>
        <v>1.001042</v>
      </c>
      <c r="G70" s="23">
        <v>0.1042</v>
      </c>
      <c r="H70" s="26">
        <f t="shared" si="11"/>
        <v>80.906148867313917</v>
      </c>
      <c r="I70" s="3">
        <v>18.54</v>
      </c>
      <c r="J70" s="33">
        <f t="shared" si="9"/>
        <v>419819.38767561875</v>
      </c>
    </row>
    <row r="71" spans="1:10" x14ac:dyDescent="0.3">
      <c r="A71" s="3">
        <v>2005</v>
      </c>
      <c r="B71" s="3" t="s">
        <v>16</v>
      </c>
      <c r="C71" s="32">
        <f t="shared" si="8"/>
        <v>422599.0376358644</v>
      </c>
      <c r="E71" s="28">
        <v>1500</v>
      </c>
      <c r="F71" s="29">
        <f t="shared" si="10"/>
        <v>0.99947699999999995</v>
      </c>
      <c r="G71" s="23">
        <v>-5.2299999999999999E-2</v>
      </c>
      <c r="H71" s="26">
        <f t="shared" si="11"/>
        <v>85.372794536141143</v>
      </c>
      <c r="I71" s="20">
        <v>17.57</v>
      </c>
      <c r="J71" s="33">
        <f t="shared" si="9"/>
        <v>421099.0376358644</v>
      </c>
    </row>
    <row r="72" spans="1:10" x14ac:dyDescent="0.3">
      <c r="A72" s="3">
        <v>2005</v>
      </c>
      <c r="B72" s="3" t="s">
        <v>17</v>
      </c>
      <c r="C72" s="32">
        <f t="shared" si="8"/>
        <v>424789.14186432376</v>
      </c>
      <c r="E72" s="28">
        <v>1500</v>
      </c>
      <c r="F72" s="29">
        <f t="shared" si="10"/>
        <v>1.001633</v>
      </c>
      <c r="G72" s="23">
        <v>0.1633</v>
      </c>
      <c r="H72" s="26">
        <f t="shared" si="11"/>
        <v>73.385518590998032</v>
      </c>
      <c r="I72" s="3">
        <v>20.440000000000001</v>
      </c>
      <c r="J72" s="33">
        <f t="shared" si="9"/>
        <v>423289.14186432376</v>
      </c>
    </row>
    <row r="73" spans="1:10" x14ac:dyDescent="0.3">
      <c r="A73" s="3">
        <v>2005</v>
      </c>
      <c r="B73" s="3" t="s">
        <v>18</v>
      </c>
      <c r="C73" s="32">
        <f t="shared" si="8"/>
        <v>426363.90475329186</v>
      </c>
      <c r="E73" s="28">
        <v>1500</v>
      </c>
      <c r="F73" s="29">
        <f t="shared" si="10"/>
        <v>1.000176</v>
      </c>
      <c r="G73" s="23">
        <v>1.7600000000000001E-2</v>
      </c>
      <c r="H73" s="26">
        <f t="shared" si="11"/>
        <v>72.115384615384613</v>
      </c>
      <c r="I73" s="3">
        <v>20.8</v>
      </c>
      <c r="J73" s="33">
        <f t="shared" si="9"/>
        <v>424863.90475329186</v>
      </c>
    </row>
    <row r="74" spans="1:10" x14ac:dyDescent="0.3">
      <c r="A74" s="3">
        <v>2004</v>
      </c>
      <c r="B74" s="3" t="s">
        <v>9</v>
      </c>
      <c r="C74" s="32">
        <f>(C96*F74)+E74</f>
        <v>390482.38199362991</v>
      </c>
      <c r="E74" s="28">
        <v>1500</v>
      </c>
      <c r="F74" s="29">
        <f t="shared" si="10"/>
        <v>1.0002219999999999</v>
      </c>
      <c r="G74" s="23">
        <v>2.2200000000000001E-2</v>
      </c>
      <c r="H74" s="26">
        <f t="shared" si="11"/>
        <v>83.518930957683736</v>
      </c>
      <c r="I74" s="3">
        <v>17.96</v>
      </c>
      <c r="J74" s="33">
        <f t="shared" si="9"/>
        <v>388982.38199362991</v>
      </c>
    </row>
    <row r="75" spans="1:10" x14ac:dyDescent="0.3">
      <c r="A75" s="3">
        <v>2004</v>
      </c>
      <c r="B75" s="3" t="s">
        <v>7</v>
      </c>
      <c r="C75" s="32">
        <f>(C74*F75)+E75</f>
        <v>392408.39827238495</v>
      </c>
      <c r="E75" s="28">
        <v>1500</v>
      </c>
      <c r="F75" s="29">
        <f t="shared" si="10"/>
        <v>1.001091</v>
      </c>
      <c r="G75" s="23">
        <v>0.1091</v>
      </c>
      <c r="H75" s="26">
        <f t="shared" si="11"/>
        <v>75.301204819277103</v>
      </c>
      <c r="I75" s="3">
        <v>19.920000000000002</v>
      </c>
      <c r="J75" s="33">
        <f t="shared" si="9"/>
        <v>390908.39827238495</v>
      </c>
    </row>
    <row r="76" spans="1:10" x14ac:dyDescent="0.3">
      <c r="A76" s="3">
        <v>2004</v>
      </c>
      <c r="B76" s="3" t="s">
        <v>8</v>
      </c>
      <c r="C76" s="32">
        <f t="shared" ref="C76:C85" si="12">(C75*F76)+E76</f>
        <v>395080.5221580246</v>
      </c>
      <c r="E76" s="28">
        <v>1500</v>
      </c>
      <c r="F76" s="29">
        <f t="shared" si="10"/>
        <v>1.0029870000000001</v>
      </c>
      <c r="G76" s="23">
        <v>0.29870000000000002</v>
      </c>
      <c r="H76" s="26">
        <f t="shared" si="11"/>
        <v>57.982218786238882</v>
      </c>
      <c r="I76" s="3">
        <v>25.87</v>
      </c>
      <c r="J76" s="33">
        <f t="shared" si="9"/>
        <v>393580.5221580246</v>
      </c>
    </row>
    <row r="77" spans="1:10" x14ac:dyDescent="0.3">
      <c r="A77" s="3">
        <v>2004</v>
      </c>
      <c r="B77" s="3" t="s">
        <v>10</v>
      </c>
      <c r="C77" s="32">
        <f t="shared" si="12"/>
        <v>396982.31904905936</v>
      </c>
      <c r="E77" s="28">
        <v>1500</v>
      </c>
      <c r="F77" s="29">
        <f t="shared" si="10"/>
        <v>1.001017</v>
      </c>
      <c r="G77" s="23">
        <v>0.1017</v>
      </c>
      <c r="H77" s="26">
        <f t="shared" si="11"/>
        <v>52.631578947368418</v>
      </c>
      <c r="I77" s="3">
        <v>28.5</v>
      </c>
      <c r="J77" s="33">
        <f t="shared" si="9"/>
        <v>395482.31904905936</v>
      </c>
    </row>
    <row r="78" spans="1:10" x14ac:dyDescent="0.3">
      <c r="A78" s="3">
        <v>2004</v>
      </c>
      <c r="B78" s="3" t="s">
        <v>11</v>
      </c>
      <c r="C78" s="32">
        <f t="shared" si="12"/>
        <v>398920.98451160855</v>
      </c>
      <c r="E78" s="28">
        <v>1500</v>
      </c>
      <c r="F78" s="29">
        <f t="shared" si="10"/>
        <v>1.0011049999999999</v>
      </c>
      <c r="G78" s="23">
        <v>0.1105</v>
      </c>
      <c r="H78" s="26">
        <f t="shared" si="11"/>
        <v>47.393364928909953</v>
      </c>
      <c r="I78" s="3">
        <v>31.65</v>
      </c>
      <c r="J78" s="33">
        <f t="shared" si="9"/>
        <v>397420.98451160855</v>
      </c>
    </row>
    <row r="79" spans="1:10" x14ac:dyDescent="0.3">
      <c r="A79" s="3">
        <v>2004</v>
      </c>
      <c r="B79" s="3" t="s">
        <v>12</v>
      </c>
      <c r="C79" s="32">
        <f t="shared" si="12"/>
        <v>400616.45579401928</v>
      </c>
      <c r="E79" s="28">
        <v>1500</v>
      </c>
      <c r="F79" s="29">
        <f t="shared" si="10"/>
        <v>1.0004900000000001</v>
      </c>
      <c r="G79" s="23">
        <v>4.9000000000000002E-2</v>
      </c>
      <c r="H79" s="26">
        <f t="shared" si="11"/>
        <v>45.180722891566262</v>
      </c>
      <c r="I79" s="3">
        <v>33.200000000000003</v>
      </c>
      <c r="J79" s="33">
        <f t="shared" si="9"/>
        <v>399116.45579401928</v>
      </c>
    </row>
    <row r="80" spans="1:10" x14ac:dyDescent="0.3">
      <c r="A80" s="3">
        <v>2004</v>
      </c>
      <c r="B80" s="3" t="s">
        <v>13</v>
      </c>
      <c r="C80" s="32">
        <f t="shared" si="12"/>
        <v>401949.799348409</v>
      </c>
      <c r="E80" s="28">
        <v>1500</v>
      </c>
      <c r="F80" s="29">
        <f t="shared" si="10"/>
        <v>0.99958400000000003</v>
      </c>
      <c r="G80" s="23">
        <v>-4.1599999999999998E-2</v>
      </c>
      <c r="H80" s="26">
        <f t="shared" si="11"/>
        <v>47.14016341923319</v>
      </c>
      <c r="I80" s="20">
        <v>31.82</v>
      </c>
      <c r="J80" s="33">
        <f t="shared" si="9"/>
        <v>400449.799348409</v>
      </c>
    </row>
    <row r="81" spans="1:10" x14ac:dyDescent="0.3">
      <c r="A81" s="3">
        <v>2004</v>
      </c>
      <c r="B81" s="3" t="s">
        <v>14</v>
      </c>
      <c r="C81" s="32">
        <f t="shared" si="12"/>
        <v>403592.49152717774</v>
      </c>
      <c r="E81" s="28">
        <v>1500</v>
      </c>
      <c r="F81" s="29">
        <f t="shared" si="10"/>
        <v>1.0003550000000001</v>
      </c>
      <c r="G81" s="23">
        <v>3.5499999999999997E-2</v>
      </c>
      <c r="H81" s="26">
        <f t="shared" si="11"/>
        <v>45.523520485584214</v>
      </c>
      <c r="I81" s="3">
        <v>32.950000000000003</v>
      </c>
      <c r="J81" s="33">
        <f t="shared" si="9"/>
        <v>402092.49152717774</v>
      </c>
    </row>
    <row r="82" spans="1:10" x14ac:dyDescent="0.3">
      <c r="A82" s="3">
        <v>2004</v>
      </c>
      <c r="B82" s="3" t="s">
        <v>15</v>
      </c>
      <c r="C82" s="32">
        <f t="shared" si="12"/>
        <v>405190.56450261886</v>
      </c>
      <c r="E82" s="28">
        <v>1500</v>
      </c>
      <c r="F82" s="29">
        <f t="shared" si="10"/>
        <v>1.000243</v>
      </c>
      <c r="G82" s="23">
        <v>2.4299999999999999E-2</v>
      </c>
      <c r="H82" s="26">
        <f t="shared" si="11"/>
        <v>44.444444444444443</v>
      </c>
      <c r="I82" s="3">
        <v>33.75</v>
      </c>
      <c r="J82" s="33">
        <f t="shared" si="9"/>
        <v>403690.56450261886</v>
      </c>
    </row>
    <row r="83" spans="1:10" x14ac:dyDescent="0.3">
      <c r="A83" s="3">
        <v>2004</v>
      </c>
      <c r="B83" s="3" t="s">
        <v>16</v>
      </c>
      <c r="C83" s="32">
        <f t="shared" si="12"/>
        <v>407205.56171010167</v>
      </c>
      <c r="E83" s="28">
        <v>1500</v>
      </c>
      <c r="F83" s="29">
        <f t="shared" si="10"/>
        <v>1.001271</v>
      </c>
      <c r="G83" s="23">
        <v>0.12709999999999999</v>
      </c>
      <c r="H83" s="26">
        <f t="shared" si="11"/>
        <v>39.43217665615142</v>
      </c>
      <c r="I83" s="3">
        <v>38.04</v>
      </c>
      <c r="J83" s="33">
        <f t="shared" si="9"/>
        <v>405705.56171010167</v>
      </c>
    </row>
    <row r="84" spans="1:10" x14ac:dyDescent="0.3">
      <c r="A84" s="3">
        <v>2004</v>
      </c>
      <c r="B84" s="3" t="s">
        <v>17</v>
      </c>
      <c r="C84" s="32">
        <f t="shared" si="12"/>
        <v>408652.21778151765</v>
      </c>
      <c r="E84" s="28">
        <v>1500</v>
      </c>
      <c r="F84" s="29">
        <f t="shared" si="10"/>
        <v>0.99986900000000001</v>
      </c>
      <c r="G84" s="23">
        <v>-1.3100000000000001E-2</v>
      </c>
      <c r="H84" s="26">
        <f t="shared" si="11"/>
        <v>39.957378795950987</v>
      </c>
      <c r="I84" s="20">
        <v>37.54</v>
      </c>
      <c r="J84" s="33">
        <f t="shared" si="9"/>
        <v>407152.21778151765</v>
      </c>
    </row>
    <row r="85" spans="1:10" x14ac:dyDescent="0.3">
      <c r="A85" s="3">
        <v>2004</v>
      </c>
      <c r="B85" s="3" t="s">
        <v>18</v>
      </c>
      <c r="C85" s="32">
        <f t="shared" si="12"/>
        <v>410186.13591559354</v>
      </c>
      <c r="E85" s="28">
        <v>1500</v>
      </c>
      <c r="F85" s="29">
        <f t="shared" si="10"/>
        <v>1.0000830000000001</v>
      </c>
      <c r="G85" s="23">
        <v>8.3000000000000001E-3</v>
      </c>
      <c r="H85" s="26">
        <f t="shared" si="11"/>
        <v>41.482300884955755</v>
      </c>
      <c r="I85" s="3">
        <v>36.159999999999997</v>
      </c>
      <c r="J85" s="33">
        <f t="shared" si="9"/>
        <v>408686.13591559354</v>
      </c>
    </row>
    <row r="86" spans="1:10" x14ac:dyDescent="0.3">
      <c r="A86" s="3">
        <v>2003</v>
      </c>
      <c r="B86" s="3" t="s">
        <v>9</v>
      </c>
      <c r="C86" s="32">
        <f>(C109*F86)+E86</f>
        <v>372529.64512879902</v>
      </c>
      <c r="E86" s="28">
        <v>1500</v>
      </c>
      <c r="F86" s="29">
        <f t="shared" si="10"/>
        <v>0.99939500000000003</v>
      </c>
      <c r="G86" s="23">
        <v>-6.0499999999999998E-2</v>
      </c>
      <c r="H86" s="26">
        <f t="shared" si="11"/>
        <v>120.77294685990339</v>
      </c>
      <c r="I86" s="20">
        <v>12.42</v>
      </c>
      <c r="J86" s="33">
        <f t="shared" si="9"/>
        <v>371029.64512879902</v>
      </c>
    </row>
    <row r="87" spans="1:10" x14ac:dyDescent="0.3">
      <c r="A87" s="3">
        <v>2003</v>
      </c>
      <c r="B87" s="3" t="s">
        <v>7</v>
      </c>
      <c r="C87" s="32">
        <f>(C86*F87)+E87</f>
        <v>373888.82892294036</v>
      </c>
      <c r="E87" s="28">
        <v>1500</v>
      </c>
      <c r="F87" s="29">
        <f t="shared" si="10"/>
        <v>0.99962200000000001</v>
      </c>
      <c r="G87" s="23">
        <v>-3.78E-2</v>
      </c>
      <c r="H87" s="26">
        <f t="shared" si="11"/>
        <v>125.52301255230127</v>
      </c>
      <c r="I87" s="20">
        <v>11.95</v>
      </c>
      <c r="J87" s="33">
        <f t="shared" si="9"/>
        <v>372388.82892294036</v>
      </c>
    </row>
    <row r="88" spans="1:10" x14ac:dyDescent="0.3">
      <c r="A88" s="3">
        <v>2003</v>
      </c>
      <c r="B88" s="3" t="s">
        <v>8</v>
      </c>
      <c r="C88" s="32">
        <f t="shared" ref="C88:C97" si="13">(C87*F88)+E88</f>
        <v>375761.22219654761</v>
      </c>
      <c r="E88" s="28">
        <v>1500</v>
      </c>
      <c r="F88" s="29">
        <f t="shared" si="10"/>
        <v>1.000996</v>
      </c>
      <c r="G88" s="23">
        <v>9.9599999999999994E-2</v>
      </c>
      <c r="H88" s="26">
        <f t="shared" si="11"/>
        <v>114.15525114155251</v>
      </c>
      <c r="I88" s="3">
        <v>13.14</v>
      </c>
      <c r="J88" s="33">
        <f t="shared" si="9"/>
        <v>374261.22219654761</v>
      </c>
    </row>
    <row r="89" spans="1:10" x14ac:dyDescent="0.3">
      <c r="A89" s="3">
        <v>2003</v>
      </c>
      <c r="B89" s="3" t="s">
        <v>10</v>
      </c>
      <c r="C89" s="32">
        <f t="shared" si="13"/>
        <v>377498.70328897581</v>
      </c>
      <c r="E89" s="28">
        <v>1500</v>
      </c>
      <c r="F89" s="29">
        <f t="shared" si="10"/>
        <v>1.000632</v>
      </c>
      <c r="G89" s="23">
        <v>6.3200000000000006E-2</v>
      </c>
      <c r="H89" s="26">
        <f t="shared" si="11"/>
        <v>107.37294201861131</v>
      </c>
      <c r="I89" s="3">
        <v>13.97</v>
      </c>
      <c r="J89" s="33">
        <f t="shared" si="9"/>
        <v>375998.70328897581</v>
      </c>
    </row>
    <row r="90" spans="1:10" x14ac:dyDescent="0.3">
      <c r="A90" s="3">
        <v>2003</v>
      </c>
      <c r="B90" s="3" t="s">
        <v>11</v>
      </c>
      <c r="C90" s="32">
        <f t="shared" si="13"/>
        <v>379111.99064983282</v>
      </c>
      <c r="E90" s="28">
        <v>1500</v>
      </c>
      <c r="F90" s="29">
        <f t="shared" si="10"/>
        <v>1.0003001</v>
      </c>
      <c r="G90" s="23">
        <v>3.0009999999999998E-2</v>
      </c>
      <c r="H90" s="26">
        <f t="shared" si="11"/>
        <v>104.23905489923558</v>
      </c>
      <c r="I90" s="3">
        <v>14.39</v>
      </c>
      <c r="J90" s="33">
        <f t="shared" si="9"/>
        <v>377611.99064983282</v>
      </c>
    </row>
    <row r="91" spans="1:10" x14ac:dyDescent="0.3">
      <c r="A91" s="3">
        <v>2003</v>
      </c>
      <c r="B91" s="3" t="s">
        <v>12</v>
      </c>
      <c r="C91" s="32">
        <f t="shared" si="13"/>
        <v>380464.51608547004</v>
      </c>
      <c r="E91" s="28">
        <v>1500</v>
      </c>
      <c r="F91" s="29">
        <f t="shared" si="10"/>
        <v>0.99961100000000003</v>
      </c>
      <c r="G91" s="23">
        <v>-3.8899999999999997E-2</v>
      </c>
      <c r="H91" s="26">
        <f t="shared" si="11"/>
        <v>108.45986984815619</v>
      </c>
      <c r="I91" s="20">
        <v>13.83</v>
      </c>
      <c r="J91" s="33">
        <f t="shared" si="9"/>
        <v>378964.51608547004</v>
      </c>
    </row>
    <row r="92" spans="1:10" x14ac:dyDescent="0.3">
      <c r="A92" s="3">
        <v>2003</v>
      </c>
      <c r="B92" s="3" t="s">
        <v>13</v>
      </c>
      <c r="C92" s="32">
        <f t="shared" si="13"/>
        <v>381964.51608547004</v>
      </c>
      <c r="E92" s="28">
        <v>1500</v>
      </c>
      <c r="F92" s="29">
        <f t="shared" si="10"/>
        <v>1</v>
      </c>
      <c r="G92" s="24">
        <v>0</v>
      </c>
      <c r="H92" s="26">
        <f t="shared" si="11"/>
        <v>108.45986984815619</v>
      </c>
      <c r="I92" s="20">
        <v>13.83</v>
      </c>
      <c r="J92" s="33">
        <f t="shared" si="9"/>
        <v>380464.51608547004</v>
      </c>
    </row>
    <row r="93" spans="1:10" x14ac:dyDescent="0.3">
      <c r="A93" s="3">
        <v>2003</v>
      </c>
      <c r="B93" s="3" t="s">
        <v>14</v>
      </c>
      <c r="C93" s="32">
        <f t="shared" si="13"/>
        <v>383922.87350477261</v>
      </c>
      <c r="E93" s="28">
        <v>1500</v>
      </c>
      <c r="F93" s="29">
        <f t="shared" si="10"/>
        <v>1.0012000000000001</v>
      </c>
      <c r="G93" s="24">
        <v>0.12</v>
      </c>
      <c r="H93" s="26">
        <f t="shared" si="11"/>
        <v>96.836668818592642</v>
      </c>
      <c r="I93" s="3">
        <v>15.49</v>
      </c>
      <c r="J93" s="33">
        <f t="shared" si="9"/>
        <v>382422.87350477261</v>
      </c>
    </row>
    <row r="94" spans="1:10" x14ac:dyDescent="0.3">
      <c r="A94" s="3">
        <v>2003</v>
      </c>
      <c r="B94" s="3" t="s">
        <v>15</v>
      </c>
      <c r="C94" s="32">
        <f t="shared" si="13"/>
        <v>385698.14620507555</v>
      </c>
      <c r="E94" s="28">
        <v>1500</v>
      </c>
      <c r="F94" s="29">
        <f t="shared" si="10"/>
        <v>1.0007170000000001</v>
      </c>
      <c r="G94" s="23">
        <v>7.17E-2</v>
      </c>
      <c r="H94" s="26">
        <f t="shared" si="11"/>
        <v>90.361445783132524</v>
      </c>
      <c r="I94" s="3">
        <v>16.600000000000001</v>
      </c>
      <c r="J94" s="33">
        <f t="shared" si="9"/>
        <v>384198.14620507555</v>
      </c>
    </row>
    <row r="95" spans="1:10" x14ac:dyDescent="0.3">
      <c r="A95" s="3">
        <v>2003</v>
      </c>
      <c r="B95" s="3" t="s">
        <v>16</v>
      </c>
      <c r="C95" s="32">
        <f t="shared" si="13"/>
        <v>386877.6310455791</v>
      </c>
      <c r="E95" s="28">
        <v>1500</v>
      </c>
      <c r="F95" s="29">
        <f t="shared" si="10"/>
        <v>0.99916899999999997</v>
      </c>
      <c r="G95" s="23">
        <v>-8.3099999999999993E-2</v>
      </c>
      <c r="H95" s="26">
        <f t="shared" si="11"/>
        <v>98.554533508541383</v>
      </c>
      <c r="I95" s="20">
        <v>15.22</v>
      </c>
      <c r="J95" s="33">
        <f t="shared" si="9"/>
        <v>385377.6310455791</v>
      </c>
    </row>
    <row r="96" spans="1:10" x14ac:dyDescent="0.3">
      <c r="A96" s="3">
        <v>2003</v>
      </c>
      <c r="B96" s="3" t="s">
        <v>17</v>
      </c>
      <c r="C96" s="32">
        <f t="shared" si="13"/>
        <v>388896.04707118013</v>
      </c>
      <c r="E96" s="28">
        <v>1500</v>
      </c>
      <c r="F96" s="29">
        <f t="shared" si="10"/>
        <v>1.0013399999999999</v>
      </c>
      <c r="G96" s="23">
        <v>0.13400000000000001</v>
      </c>
      <c r="H96" s="26">
        <f t="shared" si="11"/>
        <v>86.906141367323286</v>
      </c>
      <c r="I96" s="3">
        <v>17.260000000000002</v>
      </c>
      <c r="J96" s="33">
        <f t="shared" si="9"/>
        <v>387396.04707118013</v>
      </c>
    </row>
    <row r="97" spans="1:10" x14ac:dyDescent="0.3">
      <c r="A97" s="3">
        <v>2003</v>
      </c>
      <c r="B97" s="3" t="s">
        <v>18</v>
      </c>
      <c r="C97" s="32">
        <f t="shared" si="13"/>
        <v>390466.04835965298</v>
      </c>
      <c r="E97" s="28">
        <v>1500</v>
      </c>
      <c r="F97" s="29">
        <f t="shared" si="10"/>
        <v>1.0001800000000001</v>
      </c>
      <c r="G97" s="23">
        <v>1.7999999999999999E-2</v>
      </c>
      <c r="H97" s="26">
        <f t="shared" si="11"/>
        <v>85.372794536141143</v>
      </c>
      <c r="I97" s="3">
        <v>17.57</v>
      </c>
      <c r="J97" s="33">
        <f t="shared" si="9"/>
        <v>388966.04835965298</v>
      </c>
    </row>
    <row r="98" spans="1:10" x14ac:dyDescent="0.3">
      <c r="A98" s="3">
        <v>2002</v>
      </c>
      <c r="B98" s="3" t="s">
        <v>9</v>
      </c>
      <c r="C98" s="32">
        <f>(C121*F98)+E98</f>
        <v>354007.0795294859</v>
      </c>
      <c r="E98" s="28">
        <v>1500</v>
      </c>
      <c r="F98" s="29">
        <f t="shared" si="10"/>
        <v>0.99934999999999996</v>
      </c>
      <c r="G98" s="23">
        <v>-6.5000000000000002E-2</v>
      </c>
      <c r="H98" s="26">
        <f t="shared" si="11"/>
        <v>135.50135501355012</v>
      </c>
      <c r="I98" s="20">
        <v>11.07</v>
      </c>
      <c r="J98" s="33">
        <f t="shared" si="9"/>
        <v>352507.0795294859</v>
      </c>
    </row>
    <row r="99" spans="1:10" x14ac:dyDescent="0.3">
      <c r="A99" s="3">
        <v>2002</v>
      </c>
      <c r="B99" s="3" t="s">
        <v>7</v>
      </c>
      <c r="C99" s="32">
        <f>(C98*F99)+E99</f>
        <v>355593.45725689107</v>
      </c>
      <c r="E99" s="28">
        <v>1500</v>
      </c>
      <c r="F99" s="29">
        <f t="shared" si="10"/>
        <v>1.0002439999999999</v>
      </c>
      <c r="G99" s="23">
        <v>2.4400000000000002E-2</v>
      </c>
      <c r="H99" s="26">
        <f t="shared" si="11"/>
        <v>132.27513227513228</v>
      </c>
      <c r="I99" s="3">
        <v>11.34</v>
      </c>
      <c r="J99" s="33">
        <f t="shared" si="9"/>
        <v>354093.45725689107</v>
      </c>
    </row>
    <row r="100" spans="1:10" x14ac:dyDescent="0.3">
      <c r="A100" s="3">
        <v>2002</v>
      </c>
      <c r="B100" s="3" t="s">
        <v>8</v>
      </c>
      <c r="C100" s="32">
        <f t="shared" ref="C100:C109" si="14">(C99*F100)+E100</f>
        <v>356989.97956082929</v>
      </c>
      <c r="E100" s="28">
        <v>1500</v>
      </c>
      <c r="F100" s="29">
        <f t="shared" si="10"/>
        <v>0.99970899999999996</v>
      </c>
      <c r="G100" s="23">
        <v>-2.9100000000000001E-2</v>
      </c>
      <c r="H100" s="26">
        <f t="shared" si="11"/>
        <v>136.23978201634878</v>
      </c>
      <c r="I100" s="20">
        <v>11.01</v>
      </c>
      <c r="J100" s="33">
        <f t="shared" si="9"/>
        <v>355489.97956082929</v>
      </c>
    </row>
    <row r="101" spans="1:10" x14ac:dyDescent="0.3">
      <c r="A101" s="3">
        <v>2002</v>
      </c>
      <c r="B101" s="3" t="s">
        <v>10</v>
      </c>
      <c r="C101" s="32">
        <f t="shared" si="14"/>
        <v>358580.65501563775</v>
      </c>
      <c r="E101" s="28">
        <v>1500</v>
      </c>
      <c r="F101" s="29">
        <f t="shared" si="10"/>
        <v>1.000254</v>
      </c>
      <c r="G101" s="23">
        <v>2.5399999999999999E-2</v>
      </c>
      <c r="H101" s="26">
        <f t="shared" si="11"/>
        <v>132.86093888396812</v>
      </c>
      <c r="I101" s="3">
        <v>11.29</v>
      </c>
      <c r="J101" s="33">
        <f t="shared" si="9"/>
        <v>357080.65501563775</v>
      </c>
    </row>
    <row r="102" spans="1:10" x14ac:dyDescent="0.3">
      <c r="A102" s="3">
        <v>2002</v>
      </c>
      <c r="B102" s="3" t="s">
        <v>11</v>
      </c>
      <c r="C102" s="32">
        <f t="shared" si="14"/>
        <v>360045.87269210123</v>
      </c>
      <c r="E102" s="28">
        <v>1500</v>
      </c>
      <c r="F102" s="29">
        <f t="shared" si="10"/>
        <v>0.99990299999999999</v>
      </c>
      <c r="G102" s="23">
        <v>-9.7000000000000003E-3</v>
      </c>
      <c r="H102" s="26">
        <f t="shared" si="11"/>
        <v>134.16815742397139</v>
      </c>
      <c r="I102" s="20">
        <v>11.18</v>
      </c>
      <c r="J102" s="33">
        <f t="shared" si="9"/>
        <v>358545.87269210123</v>
      </c>
    </row>
    <row r="103" spans="1:10" x14ac:dyDescent="0.3">
      <c r="A103" s="3">
        <v>2002</v>
      </c>
      <c r="B103" s="3" t="s">
        <v>12</v>
      </c>
      <c r="C103" s="32">
        <f t="shared" si="14"/>
        <v>361294.56067296216</v>
      </c>
      <c r="E103" s="28">
        <v>1500</v>
      </c>
      <c r="F103" s="29">
        <f t="shared" si="10"/>
        <v>0.99930200000000002</v>
      </c>
      <c r="G103" s="23">
        <v>-6.9800000000000001E-2</v>
      </c>
      <c r="H103" s="26">
        <f t="shared" si="11"/>
        <v>144.23076923076923</v>
      </c>
      <c r="I103" s="20">
        <v>10.4</v>
      </c>
      <c r="J103" s="33">
        <f t="shared" si="9"/>
        <v>359794.56067296216</v>
      </c>
    </row>
    <row r="104" spans="1:10" x14ac:dyDescent="0.3">
      <c r="A104" s="3">
        <v>2002</v>
      </c>
      <c r="B104" s="3" t="s">
        <v>13</v>
      </c>
      <c r="C104" s="32">
        <f t="shared" si="14"/>
        <v>362815.51575748116</v>
      </c>
      <c r="E104" s="28">
        <v>1500</v>
      </c>
      <c r="F104" s="29">
        <f t="shared" si="10"/>
        <v>1.0000579999999999</v>
      </c>
      <c r="G104" s="23">
        <v>5.7999999999999996E-3</v>
      </c>
      <c r="H104" s="26">
        <f t="shared" si="11"/>
        <v>143.40344168260037</v>
      </c>
      <c r="I104" s="3">
        <v>10.46</v>
      </c>
      <c r="J104" s="33">
        <f t="shared" si="9"/>
        <v>361315.51575748116</v>
      </c>
    </row>
    <row r="105" spans="1:10" x14ac:dyDescent="0.3">
      <c r="A105" s="3">
        <v>2002</v>
      </c>
      <c r="B105" s="3" t="s">
        <v>14</v>
      </c>
      <c r="C105" s="32">
        <f t="shared" si="14"/>
        <v>364429.80264494481</v>
      </c>
      <c r="E105" s="28">
        <v>1500</v>
      </c>
      <c r="F105" s="29">
        <f t="shared" si="10"/>
        <v>1.0003150000000001</v>
      </c>
      <c r="G105" s="23">
        <v>3.15E-2</v>
      </c>
      <c r="H105" s="26">
        <f t="shared" si="11"/>
        <v>139.01760889712699</v>
      </c>
      <c r="I105" s="3">
        <v>10.79</v>
      </c>
      <c r="J105" s="33">
        <f t="shared" si="9"/>
        <v>362929.80264494481</v>
      </c>
    </row>
    <row r="106" spans="1:10" x14ac:dyDescent="0.3">
      <c r="A106" s="3">
        <v>2002</v>
      </c>
      <c r="B106" s="3" t="s">
        <v>15</v>
      </c>
      <c r="C106" s="32">
        <f t="shared" si="14"/>
        <v>365872.22273612692</v>
      </c>
      <c r="E106" s="28">
        <v>1500</v>
      </c>
      <c r="F106" s="29">
        <f t="shared" si="10"/>
        <v>0.99984200000000001</v>
      </c>
      <c r="G106" s="23">
        <v>-1.5800000000000002E-2</v>
      </c>
      <c r="H106" s="26">
        <f t="shared" si="11"/>
        <v>141.24293785310735</v>
      </c>
      <c r="I106" s="20">
        <v>10.62</v>
      </c>
      <c r="J106" s="33">
        <f t="shared" si="9"/>
        <v>364372.22273612692</v>
      </c>
    </row>
    <row r="107" spans="1:10" x14ac:dyDescent="0.3">
      <c r="A107" s="3">
        <v>2002</v>
      </c>
      <c r="B107" s="3" t="s">
        <v>16</v>
      </c>
      <c r="C107" s="32">
        <f t="shared" si="14"/>
        <v>368185.19081504655</v>
      </c>
      <c r="E107" s="28">
        <v>1500</v>
      </c>
      <c r="F107" s="29">
        <f t="shared" si="10"/>
        <v>1.0022219999999999</v>
      </c>
      <c r="G107" s="23">
        <v>0.22220000000000001</v>
      </c>
      <c r="H107" s="26">
        <f t="shared" si="11"/>
        <v>115.56240369799691</v>
      </c>
      <c r="I107" s="3">
        <v>12.98</v>
      </c>
      <c r="J107" s="33">
        <f t="shared" si="9"/>
        <v>366685.19081504655</v>
      </c>
    </row>
    <row r="108" spans="1:10" x14ac:dyDescent="0.3">
      <c r="A108" s="3">
        <v>2002</v>
      </c>
      <c r="B108" s="3" t="s">
        <v>17</v>
      </c>
      <c r="C108" s="32">
        <f t="shared" si="14"/>
        <v>369790.12359442888</v>
      </c>
      <c r="E108" s="28">
        <v>1500</v>
      </c>
      <c r="F108" s="29">
        <f t="shared" si="10"/>
        <v>1.0002850000000001</v>
      </c>
      <c r="G108" s="23">
        <v>2.8500000000000001E-2</v>
      </c>
      <c r="H108" s="26">
        <f t="shared" si="11"/>
        <v>112.35955056179776</v>
      </c>
      <c r="I108" s="3">
        <v>13.35</v>
      </c>
      <c r="J108" s="33">
        <f t="shared" si="9"/>
        <v>368290.12359442888</v>
      </c>
    </row>
    <row r="109" spans="1:10" x14ac:dyDescent="0.3">
      <c r="A109" s="3">
        <v>2002</v>
      </c>
      <c r="B109" s="3" t="s">
        <v>18</v>
      </c>
      <c r="C109" s="32">
        <f t="shared" si="14"/>
        <v>371254.25395244022</v>
      </c>
      <c r="E109" s="28">
        <v>1500</v>
      </c>
      <c r="F109" s="29">
        <f t="shared" si="10"/>
        <v>0.99990299999999999</v>
      </c>
      <c r="G109" s="23">
        <v>-9.7000000000000003E-3</v>
      </c>
      <c r="H109" s="26">
        <f t="shared" si="11"/>
        <v>113.464447806354</v>
      </c>
      <c r="I109" s="20">
        <v>13.22</v>
      </c>
      <c r="J109" s="33">
        <f t="shared" si="9"/>
        <v>369754.25395244022</v>
      </c>
    </row>
    <row r="110" spans="1:10" x14ac:dyDescent="0.3">
      <c r="A110" s="3">
        <v>2001</v>
      </c>
      <c r="B110" s="3" t="s">
        <v>9</v>
      </c>
      <c r="C110" s="32">
        <f>(C133*F110)+E110</f>
        <v>336772.99372778781</v>
      </c>
      <c r="E110" s="28">
        <v>1500</v>
      </c>
      <c r="F110" s="29">
        <f t="shared" si="10"/>
        <v>1.001069</v>
      </c>
      <c r="G110" s="23">
        <v>0.1069</v>
      </c>
      <c r="H110" s="26">
        <f t="shared" si="11"/>
        <v>104.23905489923558</v>
      </c>
      <c r="I110" s="3">
        <v>14.39</v>
      </c>
      <c r="J110" s="33">
        <f t="shared" si="9"/>
        <v>335272.99372778781</v>
      </c>
    </row>
    <row r="111" spans="1:10" x14ac:dyDescent="0.3">
      <c r="A111" s="3">
        <v>2001</v>
      </c>
      <c r="B111" s="3" t="s">
        <v>7</v>
      </c>
      <c r="C111" s="32">
        <f>(C110*F111)+E111</f>
        <v>338078.67571040685</v>
      </c>
      <c r="E111" s="28">
        <v>1500</v>
      </c>
      <c r="F111" s="29">
        <f t="shared" si="10"/>
        <v>0.99942299999999995</v>
      </c>
      <c r="G111" s="23">
        <v>-5.7700000000000001E-2</v>
      </c>
      <c r="H111" s="26">
        <f t="shared" si="11"/>
        <v>110.61946902654867</v>
      </c>
      <c r="I111" s="20">
        <v>13.56</v>
      </c>
      <c r="J111" s="33">
        <f t="shared" si="9"/>
        <v>336578.67571040685</v>
      </c>
    </row>
    <row r="112" spans="1:10" x14ac:dyDescent="0.3">
      <c r="A112" s="3">
        <v>2001</v>
      </c>
      <c r="B112" s="3" t="s">
        <v>8</v>
      </c>
      <c r="C112" s="32">
        <f t="shared" ref="C112:C121" si="15">(C111*F112)+E112</f>
        <v>339578.67571040685</v>
      </c>
      <c r="E112" s="28">
        <v>1500</v>
      </c>
      <c r="F112" s="29">
        <f t="shared" si="10"/>
        <v>1</v>
      </c>
      <c r="G112" s="24">
        <v>0</v>
      </c>
      <c r="H112" s="26">
        <f t="shared" si="11"/>
        <v>110.61946902654867</v>
      </c>
      <c r="I112" s="20">
        <v>13.56</v>
      </c>
      <c r="J112" s="33">
        <f t="shared" si="9"/>
        <v>338078.67571040685</v>
      </c>
    </row>
    <row r="113" spans="1:10" x14ac:dyDescent="0.3">
      <c r="A113" s="3">
        <v>2001</v>
      </c>
      <c r="B113" s="3" t="s">
        <v>10</v>
      </c>
      <c r="C113" s="32">
        <f t="shared" si="15"/>
        <v>341286.49785994162</v>
      </c>
      <c r="E113" s="28">
        <v>1500</v>
      </c>
      <c r="F113" s="29">
        <f t="shared" si="10"/>
        <v>1.0006120000000001</v>
      </c>
      <c r="G113" s="23">
        <v>6.1199999999999997E-2</v>
      </c>
      <c r="H113" s="26">
        <f t="shared" si="11"/>
        <v>104.23905489923558</v>
      </c>
      <c r="I113" s="3">
        <v>14.39</v>
      </c>
      <c r="J113" s="33">
        <f t="shared" si="9"/>
        <v>339786.49785994162</v>
      </c>
    </row>
    <row r="114" spans="1:10" x14ac:dyDescent="0.3">
      <c r="A114" s="3">
        <v>2001</v>
      </c>
      <c r="B114" s="3" t="s">
        <v>11</v>
      </c>
      <c r="C114" s="32">
        <f t="shared" si="15"/>
        <v>342719.94699285895</v>
      </c>
      <c r="E114" s="28">
        <v>1500</v>
      </c>
      <c r="F114" s="29">
        <f t="shared" si="10"/>
        <v>0.99980500000000005</v>
      </c>
      <c r="G114" s="23">
        <v>-1.95E-2</v>
      </c>
      <c r="H114" s="26">
        <f t="shared" si="11"/>
        <v>106.30758327427357</v>
      </c>
      <c r="I114" s="20">
        <v>14.11</v>
      </c>
      <c r="J114" s="33">
        <f t="shared" si="9"/>
        <v>341219.94699285895</v>
      </c>
    </row>
    <row r="115" spans="1:10" x14ac:dyDescent="0.3">
      <c r="A115" s="3">
        <v>2001</v>
      </c>
      <c r="B115" s="3" t="s">
        <v>12</v>
      </c>
      <c r="C115" s="32">
        <f t="shared" si="15"/>
        <v>344261.07338649809</v>
      </c>
      <c r="E115" s="28">
        <v>1500</v>
      </c>
      <c r="F115" s="29">
        <f t="shared" si="10"/>
        <v>1.0001199999999999</v>
      </c>
      <c r="G115" s="23">
        <v>1.2E-2</v>
      </c>
      <c r="H115" s="26">
        <f t="shared" si="11"/>
        <v>105.0420168067227</v>
      </c>
      <c r="I115" s="3">
        <v>14.28</v>
      </c>
      <c r="J115" s="33">
        <f t="shared" si="9"/>
        <v>342761.07338649809</v>
      </c>
    </row>
    <row r="116" spans="1:10" x14ac:dyDescent="0.3">
      <c r="A116" s="3">
        <v>2001</v>
      </c>
      <c r="B116" s="3" t="s">
        <v>13</v>
      </c>
      <c r="C116" s="32">
        <f t="shared" si="15"/>
        <v>345587.56580551132</v>
      </c>
      <c r="E116" s="28">
        <v>1500</v>
      </c>
      <c r="F116" s="29">
        <f t="shared" si="10"/>
        <v>0.99949600000000005</v>
      </c>
      <c r="G116" s="23">
        <v>-5.04E-2</v>
      </c>
      <c r="H116" s="26">
        <f t="shared" si="11"/>
        <v>110.61946902654867</v>
      </c>
      <c r="I116" s="20">
        <v>13.56</v>
      </c>
      <c r="J116" s="33">
        <f t="shared" si="9"/>
        <v>344087.56580551132</v>
      </c>
    </row>
    <row r="117" spans="1:10" x14ac:dyDescent="0.3">
      <c r="A117" s="3">
        <v>2001</v>
      </c>
      <c r="B117" s="3" t="s">
        <v>14</v>
      </c>
      <c r="C117" s="32">
        <f t="shared" si="15"/>
        <v>346824.91925549915</v>
      </c>
      <c r="E117" s="28">
        <v>1500</v>
      </c>
      <c r="F117" s="29">
        <f t="shared" si="10"/>
        <v>0.99924000000000002</v>
      </c>
      <c r="G117" s="23">
        <v>-7.5999999999999998E-2</v>
      </c>
      <c r="H117" s="26">
        <f t="shared" si="11"/>
        <v>119.71268954509179</v>
      </c>
      <c r="I117" s="20">
        <v>12.53</v>
      </c>
      <c r="J117" s="33">
        <f t="shared" si="9"/>
        <v>345324.91925549915</v>
      </c>
    </row>
    <row r="118" spans="1:10" x14ac:dyDescent="0.3">
      <c r="A118" s="3">
        <v>2001</v>
      </c>
      <c r="B118" s="3" t="s">
        <v>15</v>
      </c>
      <c r="C118" s="32">
        <f t="shared" si="15"/>
        <v>347613.58134610613</v>
      </c>
      <c r="E118" s="28">
        <v>1500</v>
      </c>
      <c r="F118" s="29">
        <f t="shared" si="10"/>
        <v>0.99794899999999997</v>
      </c>
      <c r="G118" s="23">
        <v>-0.2051</v>
      </c>
      <c r="H118" s="26">
        <f t="shared" si="11"/>
        <v>150.60240963855421</v>
      </c>
      <c r="I118" s="20">
        <v>9.9600000000000009</v>
      </c>
      <c r="J118" s="33">
        <f t="shared" si="9"/>
        <v>346113.58134610613</v>
      </c>
    </row>
    <row r="119" spans="1:10" x14ac:dyDescent="0.3">
      <c r="A119" s="3">
        <v>2001</v>
      </c>
      <c r="B119" s="3" t="s">
        <v>16</v>
      </c>
      <c r="C119" s="32">
        <f t="shared" si="15"/>
        <v>349403.14345936745</v>
      </c>
      <c r="E119" s="28">
        <v>1500</v>
      </c>
      <c r="F119" s="29">
        <f t="shared" si="10"/>
        <v>1.0008330000000001</v>
      </c>
      <c r="G119" s="23">
        <v>8.3299999999999999E-2</v>
      </c>
      <c r="H119" s="26">
        <f t="shared" si="11"/>
        <v>139.01760889712699</v>
      </c>
      <c r="I119" s="3">
        <v>10.79</v>
      </c>
      <c r="J119" s="33">
        <f t="shared" si="9"/>
        <v>347903.14345936745</v>
      </c>
    </row>
    <row r="120" spans="1:10" x14ac:dyDescent="0.3">
      <c r="A120" s="3">
        <v>2001</v>
      </c>
      <c r="B120" s="3" t="s">
        <v>17</v>
      </c>
      <c r="C120" s="32">
        <f t="shared" si="15"/>
        <v>351035.91665388201</v>
      </c>
      <c r="E120" s="28">
        <v>1500</v>
      </c>
      <c r="F120" s="29">
        <f t="shared" si="10"/>
        <v>1.00038</v>
      </c>
      <c r="G120" s="23">
        <v>3.7999999999999999E-2</v>
      </c>
      <c r="H120" s="26">
        <f t="shared" si="11"/>
        <v>133.92857142857144</v>
      </c>
      <c r="I120" s="3">
        <v>11.2</v>
      </c>
      <c r="J120" s="33">
        <f t="shared" si="9"/>
        <v>349535.91665388201</v>
      </c>
    </row>
    <row r="121" spans="1:10" x14ac:dyDescent="0.3">
      <c r="A121" s="3">
        <v>2001</v>
      </c>
      <c r="B121" s="3" t="s">
        <v>18</v>
      </c>
      <c r="C121" s="32">
        <f t="shared" si="15"/>
        <v>352736.35816229141</v>
      </c>
      <c r="E121" s="28">
        <v>1500</v>
      </c>
      <c r="F121" s="29">
        <f t="shared" si="10"/>
        <v>1.0005710000000001</v>
      </c>
      <c r="G121" s="23">
        <v>5.7099999999999998E-2</v>
      </c>
      <c r="H121" s="26">
        <f t="shared" si="11"/>
        <v>126.68918918918919</v>
      </c>
      <c r="I121" s="3">
        <v>11.84</v>
      </c>
      <c r="J121" s="33">
        <f t="shared" si="9"/>
        <v>351236.35816229141</v>
      </c>
    </row>
    <row r="122" spans="1:10" x14ac:dyDescent="0.3">
      <c r="A122" s="3">
        <v>2000</v>
      </c>
      <c r="B122" s="3" t="s">
        <v>9</v>
      </c>
      <c r="C122" s="32">
        <f>(C145*F122) + E122</f>
        <v>317529.63294372172</v>
      </c>
      <c r="E122" s="28">
        <v>1500</v>
      </c>
      <c r="F122" s="29">
        <f t="shared" si="10"/>
        <v>0.99952399999999997</v>
      </c>
      <c r="G122" s="23">
        <v>-4.7600000000000003E-2</v>
      </c>
      <c r="H122" s="26">
        <f t="shared" si="11"/>
        <v>71.326676176890146</v>
      </c>
      <c r="I122" s="20">
        <v>21.03</v>
      </c>
      <c r="J122" s="33">
        <f t="shared" si="9"/>
        <v>316029.63294372172</v>
      </c>
    </row>
    <row r="123" spans="1:10" x14ac:dyDescent="0.3">
      <c r="A123" s="3">
        <v>2000</v>
      </c>
      <c r="B123" s="3" t="s">
        <v>7</v>
      </c>
      <c r="C123" s="32">
        <f>(C122*F123) + E123</f>
        <v>318819.74585634592</v>
      </c>
      <c r="E123" s="28">
        <v>1500</v>
      </c>
      <c r="F123" s="29">
        <f t="shared" si="10"/>
        <v>0.99933899999999998</v>
      </c>
      <c r="G123" s="23">
        <v>-6.6100000000000006E-2</v>
      </c>
      <c r="H123" s="26">
        <f t="shared" si="11"/>
        <v>76.374745417515271</v>
      </c>
      <c r="I123" s="20">
        <v>19.64</v>
      </c>
      <c r="J123" s="33">
        <f t="shared" si="9"/>
        <v>317319.74585634592</v>
      </c>
    </row>
    <row r="124" spans="1:10" x14ac:dyDescent="0.3">
      <c r="A124" s="3">
        <v>2000</v>
      </c>
      <c r="B124" s="3" t="s">
        <v>8</v>
      </c>
      <c r="C124" s="32">
        <f t="shared" ref="C124:C133" si="16">(C123*F124) + E124</f>
        <v>321262.81466458901</v>
      </c>
      <c r="E124" s="28">
        <v>1500</v>
      </c>
      <c r="F124" s="29">
        <f t="shared" si="10"/>
        <v>1.002958</v>
      </c>
      <c r="G124" s="23">
        <v>0.29580000000000001</v>
      </c>
      <c r="H124" s="26">
        <f t="shared" si="11"/>
        <v>58.939096267190571</v>
      </c>
      <c r="I124" s="3">
        <v>25.45</v>
      </c>
      <c r="J124" s="33">
        <f t="shared" si="9"/>
        <v>319762.81466458901</v>
      </c>
    </row>
    <row r="125" spans="1:10" x14ac:dyDescent="0.3">
      <c r="A125" s="3">
        <v>2000</v>
      </c>
      <c r="B125" s="3" t="s">
        <v>10</v>
      </c>
      <c r="C125" s="32">
        <f t="shared" si="16"/>
        <v>322867.54634216969</v>
      </c>
      <c r="E125" s="28">
        <v>1500</v>
      </c>
      <c r="F125" s="29">
        <f t="shared" si="10"/>
        <v>1.000326</v>
      </c>
      <c r="G125" s="23">
        <v>3.2599999999999997E-2</v>
      </c>
      <c r="H125" s="26">
        <f t="shared" si="11"/>
        <v>57.077625570776256</v>
      </c>
      <c r="I125" s="3">
        <v>26.28</v>
      </c>
      <c r="J125" s="33">
        <f t="shared" si="9"/>
        <v>321367.54634216969</v>
      </c>
    </row>
    <row r="126" spans="1:10" x14ac:dyDescent="0.3">
      <c r="A126" s="3">
        <v>2000</v>
      </c>
      <c r="B126" s="3" t="s">
        <v>11</v>
      </c>
      <c r="C126" s="32">
        <f t="shared" si="16"/>
        <v>324265.52019752556</v>
      </c>
      <c r="E126" s="28">
        <v>1500</v>
      </c>
      <c r="F126" s="29">
        <f t="shared" si="10"/>
        <v>0.99968400000000002</v>
      </c>
      <c r="G126" s="23">
        <v>-3.1600000000000003E-2</v>
      </c>
      <c r="H126" s="26">
        <f t="shared" si="11"/>
        <v>58.939096267190571</v>
      </c>
      <c r="I126" s="20">
        <v>25.45</v>
      </c>
      <c r="J126" s="33">
        <f t="shared" si="9"/>
        <v>322765.52019752556</v>
      </c>
    </row>
    <row r="127" spans="1:10" x14ac:dyDescent="0.3">
      <c r="A127" s="3">
        <v>2000</v>
      </c>
      <c r="B127" s="3" t="s">
        <v>12</v>
      </c>
      <c r="C127" s="32">
        <f t="shared" si="16"/>
        <v>326577.15679457993</v>
      </c>
      <c r="E127" s="28">
        <v>1500</v>
      </c>
      <c r="F127" s="29">
        <f t="shared" si="10"/>
        <v>1.0025029999999999</v>
      </c>
      <c r="G127" s="23">
        <v>0.25030000000000002</v>
      </c>
      <c r="H127" s="26">
        <f t="shared" si="11"/>
        <v>47.14016341923319</v>
      </c>
      <c r="I127" s="3">
        <v>31.82</v>
      </c>
      <c r="J127" s="33">
        <f t="shared" si="9"/>
        <v>325077.15679457993</v>
      </c>
    </row>
    <row r="128" spans="1:10" x14ac:dyDescent="0.3">
      <c r="A128" s="3">
        <v>2000</v>
      </c>
      <c r="B128" s="3" t="s">
        <v>13</v>
      </c>
      <c r="C128" s="32">
        <f t="shared" si="16"/>
        <v>328786.48237913777</v>
      </c>
      <c r="E128" s="28">
        <v>1500</v>
      </c>
      <c r="F128" s="29">
        <f t="shared" si="10"/>
        <v>1.0021720000000001</v>
      </c>
      <c r="G128" s="23">
        <v>0.2172</v>
      </c>
      <c r="H128" s="26">
        <f t="shared" si="11"/>
        <v>38.729666924864446</v>
      </c>
      <c r="I128" s="3">
        <v>38.729999999999997</v>
      </c>
      <c r="J128" s="33">
        <f t="shared" si="9"/>
        <v>327286.48237913777</v>
      </c>
    </row>
    <row r="129" spans="1:10" x14ac:dyDescent="0.3">
      <c r="A129" s="3">
        <v>2000</v>
      </c>
      <c r="B129" s="3" t="s">
        <v>14</v>
      </c>
      <c r="C129" s="32">
        <f t="shared" si="16"/>
        <v>330345.00637300126</v>
      </c>
      <c r="E129" s="28">
        <v>1500</v>
      </c>
      <c r="F129" s="29">
        <f t="shared" si="10"/>
        <v>1.000178</v>
      </c>
      <c r="G129" s="23">
        <v>1.78E-2</v>
      </c>
      <c r="H129" s="26">
        <f t="shared" si="11"/>
        <v>38.051750380517504</v>
      </c>
      <c r="I129" s="3">
        <v>39.42</v>
      </c>
      <c r="J129" s="33">
        <f t="shared" si="9"/>
        <v>328845.00637300126</v>
      </c>
    </row>
    <row r="130" spans="1:10" x14ac:dyDescent="0.3">
      <c r="A130" s="3">
        <v>2000</v>
      </c>
      <c r="B130" s="3" t="s">
        <v>15</v>
      </c>
      <c r="C130" s="32">
        <f t="shared" si="16"/>
        <v>332156.19136900461</v>
      </c>
      <c r="E130" s="28">
        <v>1500</v>
      </c>
      <c r="F130" s="29">
        <f t="shared" si="10"/>
        <v>1.000942</v>
      </c>
      <c r="G130" s="23">
        <v>9.4200000000000006E-2</v>
      </c>
      <c r="H130" s="26">
        <f t="shared" si="11"/>
        <v>34.754402224281748</v>
      </c>
      <c r="I130" s="3">
        <v>43.16</v>
      </c>
      <c r="J130" s="33">
        <f t="shared" si="9"/>
        <v>330656.19136900461</v>
      </c>
    </row>
    <row r="131" spans="1:10" x14ac:dyDescent="0.3">
      <c r="A131" s="3">
        <v>2000</v>
      </c>
      <c r="B131" s="3" t="s">
        <v>16</v>
      </c>
      <c r="C131" s="32">
        <f t="shared" si="16"/>
        <v>331143.42978129809</v>
      </c>
      <c r="E131" s="28">
        <v>1500</v>
      </c>
      <c r="F131" s="29">
        <f t="shared" si="10"/>
        <v>0.99243499999999996</v>
      </c>
      <c r="G131" s="23">
        <v>-0.75649999999999995</v>
      </c>
      <c r="H131" s="26">
        <f t="shared" si="11"/>
        <v>142.72121788772597</v>
      </c>
      <c r="I131" s="20">
        <v>10.51</v>
      </c>
      <c r="J131" s="33">
        <f t="shared" ref="J131:J194" si="17">-1500+C131</f>
        <v>329643.42978129809</v>
      </c>
    </row>
    <row r="132" spans="1:10" x14ac:dyDescent="0.3">
      <c r="A132" s="3">
        <v>2000</v>
      </c>
      <c r="B132" s="3" t="s">
        <v>17</v>
      </c>
      <c r="C132" s="32">
        <f t="shared" si="16"/>
        <v>332722.24191758601</v>
      </c>
      <c r="E132" s="28">
        <v>1500</v>
      </c>
      <c r="F132" s="29">
        <f t="shared" ref="F132:F133" si="18">(G132/100) +1</f>
        <v>1.000238</v>
      </c>
      <c r="G132" s="23">
        <v>2.3800000000000002E-2</v>
      </c>
      <c r="H132" s="26">
        <f t="shared" ref="H132:H133" si="19">1500/I132</f>
        <v>139.40520446096656</v>
      </c>
      <c r="I132" s="3">
        <v>10.76</v>
      </c>
      <c r="J132" s="33">
        <f t="shared" si="17"/>
        <v>331222.24191758601</v>
      </c>
    </row>
    <row r="133" spans="1:10" x14ac:dyDescent="0.3">
      <c r="A133" s="3">
        <v>2000</v>
      </c>
      <c r="B133" s="3" t="s">
        <v>18</v>
      </c>
      <c r="C133" s="32">
        <f t="shared" si="16"/>
        <v>334914.96962525841</v>
      </c>
      <c r="E133" s="28">
        <v>1500</v>
      </c>
      <c r="F133" s="29">
        <f t="shared" si="18"/>
        <v>1.0020819999999999</v>
      </c>
      <c r="G133" s="23">
        <v>0.2082</v>
      </c>
      <c r="H133" s="26">
        <f t="shared" si="19"/>
        <v>115.38461538461539</v>
      </c>
      <c r="I133" s="3">
        <v>13</v>
      </c>
      <c r="J133" s="33">
        <f t="shared" si="17"/>
        <v>333414.96962525841</v>
      </c>
    </row>
    <row r="134" spans="1:10" x14ac:dyDescent="0.3">
      <c r="A134" s="3">
        <v>1999</v>
      </c>
      <c r="B134" s="3" t="s">
        <v>9</v>
      </c>
      <c r="C134" s="32">
        <f>C157+E134 + (70%*D134)%*C157</f>
        <v>259757.33446538466</v>
      </c>
      <c r="D134" s="8">
        <v>1.93</v>
      </c>
      <c r="E134" s="28">
        <v>1500</v>
      </c>
      <c r="J134" s="33">
        <f t="shared" si="17"/>
        <v>258257.33446538466</v>
      </c>
    </row>
    <row r="135" spans="1:10" x14ac:dyDescent="0.3">
      <c r="A135" s="3">
        <v>1999</v>
      </c>
      <c r="B135" s="3" t="s">
        <v>7</v>
      </c>
      <c r="C135" s="32">
        <f t="shared" ref="C135:C145" si="20">C134+E135 +(70%*D135)%*C134</f>
        <v>264184.79962480953</v>
      </c>
      <c r="D135" s="8">
        <v>1.61</v>
      </c>
      <c r="E135" s="28">
        <v>1500</v>
      </c>
      <c r="J135" s="33">
        <f t="shared" si="17"/>
        <v>262684.79962480953</v>
      </c>
    </row>
    <row r="136" spans="1:10" x14ac:dyDescent="0.3">
      <c r="A136" s="3">
        <v>1999</v>
      </c>
      <c r="B136" s="3" t="s">
        <v>8</v>
      </c>
      <c r="C136" s="32">
        <f t="shared" si="20"/>
        <v>271547.06032848405</v>
      </c>
      <c r="D136" s="8">
        <v>3.17</v>
      </c>
      <c r="E136" s="28">
        <v>1500</v>
      </c>
      <c r="J136" s="33">
        <f t="shared" si="17"/>
        <v>270047.06032848405</v>
      </c>
    </row>
    <row r="137" spans="1:10" x14ac:dyDescent="0.3">
      <c r="A137" s="3">
        <v>1999</v>
      </c>
      <c r="B137" s="3" t="s">
        <v>10</v>
      </c>
      <c r="C137" s="32">
        <f t="shared" si="20"/>
        <v>277799.13388423249</v>
      </c>
      <c r="D137" s="8">
        <v>2.5</v>
      </c>
      <c r="E137" s="28">
        <v>1500</v>
      </c>
      <c r="J137" s="33">
        <f t="shared" si="17"/>
        <v>276299.13388423249</v>
      </c>
    </row>
    <row r="138" spans="1:10" x14ac:dyDescent="0.3">
      <c r="A138" s="3">
        <v>1999</v>
      </c>
      <c r="B138" s="3" t="s">
        <v>11</v>
      </c>
      <c r="C138" s="32">
        <f t="shared" si="20"/>
        <v>283246.65957672743</v>
      </c>
      <c r="D138" s="8">
        <v>2.0299999999999998</v>
      </c>
      <c r="E138" s="28">
        <v>1500</v>
      </c>
      <c r="J138" s="33">
        <f t="shared" si="17"/>
        <v>281746.65957672743</v>
      </c>
    </row>
    <row r="139" spans="1:10" x14ac:dyDescent="0.3">
      <c r="A139" s="3">
        <v>1999</v>
      </c>
      <c r="B139" s="3" t="s">
        <v>12</v>
      </c>
      <c r="C139" s="32">
        <f t="shared" si="20"/>
        <v>288077.64029334974</v>
      </c>
      <c r="D139" s="8">
        <v>1.68</v>
      </c>
      <c r="E139" s="28">
        <v>1500</v>
      </c>
      <c r="J139" s="33">
        <f t="shared" si="17"/>
        <v>286577.64029334974</v>
      </c>
    </row>
    <row r="140" spans="1:10" x14ac:dyDescent="0.3">
      <c r="A140" s="3">
        <v>1999</v>
      </c>
      <c r="B140" s="3" t="s">
        <v>13</v>
      </c>
      <c r="C140" s="32">
        <f t="shared" si="20"/>
        <v>292945.26790837903</v>
      </c>
      <c r="D140" s="8">
        <v>1.67</v>
      </c>
      <c r="E140" s="28">
        <v>1500</v>
      </c>
      <c r="J140" s="33">
        <f t="shared" si="17"/>
        <v>291445.26790837903</v>
      </c>
    </row>
    <row r="141" spans="1:10" x14ac:dyDescent="0.3">
      <c r="A141" s="3">
        <v>1999</v>
      </c>
      <c r="B141" s="3" t="s">
        <v>14</v>
      </c>
      <c r="C141" s="32">
        <f t="shared" si="20"/>
        <v>297664.7364026921</v>
      </c>
      <c r="D141" s="8">
        <v>1.57</v>
      </c>
      <c r="E141" s="28">
        <v>1500</v>
      </c>
      <c r="J141" s="33">
        <f t="shared" si="17"/>
        <v>296164.7364026921</v>
      </c>
    </row>
    <row r="142" spans="1:10" x14ac:dyDescent="0.3">
      <c r="A142" s="3">
        <v>1999</v>
      </c>
      <c r="B142" s="3" t="s">
        <v>15</v>
      </c>
      <c r="C142" s="32">
        <f t="shared" si="20"/>
        <v>302269.37960337219</v>
      </c>
      <c r="D142" s="8">
        <v>1.49</v>
      </c>
      <c r="E142" s="28">
        <v>1500</v>
      </c>
      <c r="J142" s="33">
        <f t="shared" si="17"/>
        <v>300769.37960337219</v>
      </c>
    </row>
    <row r="143" spans="1:10" x14ac:dyDescent="0.3">
      <c r="A143" s="3">
        <v>1999</v>
      </c>
      <c r="B143" s="3" t="s">
        <v>16</v>
      </c>
      <c r="C143" s="32">
        <f t="shared" si="20"/>
        <v>306710.46066691302</v>
      </c>
      <c r="D143" s="8">
        <v>1.39</v>
      </c>
      <c r="E143" s="28">
        <v>1500</v>
      </c>
      <c r="J143" s="33">
        <f t="shared" si="17"/>
        <v>305210.46066691302</v>
      </c>
    </row>
    <row r="144" spans="1:10" x14ac:dyDescent="0.3">
      <c r="A144" s="3">
        <v>1999</v>
      </c>
      <c r="B144" s="3" t="s">
        <v>17</v>
      </c>
      <c r="C144" s="32">
        <f t="shared" si="20"/>
        <v>311194.75344920205</v>
      </c>
      <c r="D144" s="8">
        <v>1.39</v>
      </c>
      <c r="E144" s="28">
        <v>1500</v>
      </c>
      <c r="J144" s="33">
        <f t="shared" si="17"/>
        <v>309694.75344920205</v>
      </c>
    </row>
    <row r="145" spans="1:10" x14ac:dyDescent="0.3">
      <c r="A145" s="3">
        <v>1999</v>
      </c>
      <c r="B145" s="3" t="s">
        <v>18</v>
      </c>
      <c r="C145" s="32">
        <f t="shared" si="20"/>
        <v>316180.13468783314</v>
      </c>
      <c r="D145" s="8">
        <v>1.6</v>
      </c>
      <c r="E145" s="28">
        <v>1500</v>
      </c>
      <c r="I145" s="20"/>
      <c r="J145" s="33">
        <f t="shared" si="17"/>
        <v>314680.13468783314</v>
      </c>
    </row>
    <row r="146" spans="1:10" x14ac:dyDescent="0.3">
      <c r="A146" s="3">
        <v>1998</v>
      </c>
      <c r="B146" s="3" t="s">
        <v>9</v>
      </c>
      <c r="C146" s="32">
        <f>C169+E229+(70%*D146)%*C169</f>
        <v>202099.88705570242</v>
      </c>
      <c r="D146" s="8">
        <v>2.67</v>
      </c>
      <c r="E146" s="28">
        <v>1500</v>
      </c>
      <c r="J146" s="33">
        <f t="shared" si="17"/>
        <v>200599.88705570242</v>
      </c>
    </row>
    <row r="147" spans="1:10" x14ac:dyDescent="0.3">
      <c r="A147" s="3">
        <v>1998</v>
      </c>
      <c r="B147" s="3" t="s">
        <v>7</v>
      </c>
      <c r="C147" s="32">
        <f>C146+E229+(70%*D147)%*C146</f>
        <v>206613.19637170294</v>
      </c>
      <c r="D147" s="8">
        <v>2.13</v>
      </c>
      <c r="E147" s="28">
        <v>1500</v>
      </c>
      <c r="J147" s="33">
        <f t="shared" si="17"/>
        <v>205113.19637170294</v>
      </c>
    </row>
    <row r="148" spans="1:10" x14ac:dyDescent="0.3">
      <c r="A148" s="3">
        <v>1998</v>
      </c>
      <c r="B148" s="3" t="s">
        <v>8</v>
      </c>
      <c r="C148" s="32">
        <f>C147+E229+(70%*D148)%*C147</f>
        <v>211295.03959582717</v>
      </c>
      <c r="D148" s="8">
        <v>2.2000000000000002</v>
      </c>
      <c r="E148" s="28">
        <v>1500</v>
      </c>
      <c r="J148" s="33">
        <f t="shared" si="17"/>
        <v>209795.03959582717</v>
      </c>
    </row>
    <row r="149" spans="1:10" x14ac:dyDescent="0.3">
      <c r="A149" s="3">
        <v>1998</v>
      </c>
      <c r="B149" s="3" t="s">
        <v>10</v>
      </c>
      <c r="C149" s="32">
        <f>C148+E229+(70%*D149)%*C148</f>
        <v>215324.24121978923</v>
      </c>
      <c r="D149" s="8">
        <v>1.71</v>
      </c>
      <c r="E149" s="28">
        <v>1500</v>
      </c>
      <c r="J149" s="33">
        <f t="shared" si="17"/>
        <v>213824.24121978923</v>
      </c>
    </row>
    <row r="150" spans="1:10" x14ac:dyDescent="0.3">
      <c r="A150" s="3">
        <v>1998</v>
      </c>
      <c r="B150" s="3" t="s">
        <v>11</v>
      </c>
      <c r="C150" s="32">
        <f>C149+E229+(70%*D150)%*C149</f>
        <v>219281.09081210702</v>
      </c>
      <c r="D150" s="8">
        <v>1.63</v>
      </c>
      <c r="E150" s="28">
        <v>1500</v>
      </c>
      <c r="J150" s="33">
        <f t="shared" si="17"/>
        <v>217781.09081210702</v>
      </c>
    </row>
    <row r="151" spans="1:10" x14ac:dyDescent="0.3">
      <c r="A151" s="3">
        <v>1998</v>
      </c>
      <c r="B151" s="3" t="s">
        <v>12</v>
      </c>
      <c r="C151" s="32">
        <f>C150+E229+(70%*D151)%*C150</f>
        <v>223237.03902920263</v>
      </c>
      <c r="D151" s="8">
        <v>1.6</v>
      </c>
      <c r="E151" s="28">
        <v>1500</v>
      </c>
      <c r="J151" s="33">
        <f t="shared" si="17"/>
        <v>221737.03902920263</v>
      </c>
    </row>
    <row r="152" spans="1:10" x14ac:dyDescent="0.3">
      <c r="A152" s="3">
        <v>1998</v>
      </c>
      <c r="B152" s="3" t="s">
        <v>13</v>
      </c>
      <c r="C152" s="32">
        <f>C151+E229+(70%*D152)%*C151</f>
        <v>227393.55979365014</v>
      </c>
      <c r="D152" s="8">
        <v>1.7</v>
      </c>
      <c r="E152" s="28">
        <v>1500</v>
      </c>
      <c r="J152" s="33">
        <f t="shared" si="17"/>
        <v>225893.55979365014</v>
      </c>
    </row>
    <row r="153" spans="1:10" x14ac:dyDescent="0.3">
      <c r="A153" s="3">
        <v>1998</v>
      </c>
      <c r="B153" s="3" t="s">
        <v>14</v>
      </c>
      <c r="C153" s="32">
        <f>C152+E229+(70%*D153)%*C152</f>
        <v>231249.35707311236</v>
      </c>
      <c r="D153" s="8">
        <v>1.48</v>
      </c>
      <c r="E153" s="28">
        <v>1500</v>
      </c>
      <c r="J153" s="33">
        <f t="shared" si="17"/>
        <v>229749.35707311236</v>
      </c>
    </row>
    <row r="154" spans="1:10" x14ac:dyDescent="0.3">
      <c r="A154" s="3">
        <v>1998</v>
      </c>
      <c r="B154" s="3" t="s">
        <v>15</v>
      </c>
      <c r="C154" s="32">
        <f>C153+E229+(70%*D154)%*C153</f>
        <v>236780.03336689671</v>
      </c>
      <c r="D154" s="8">
        <v>2.4900000000000002</v>
      </c>
      <c r="E154" s="28">
        <v>1500</v>
      </c>
      <c r="J154" s="33">
        <f t="shared" si="17"/>
        <v>235280.03336689671</v>
      </c>
    </row>
    <row r="155" spans="1:10" x14ac:dyDescent="0.3">
      <c r="A155" s="3">
        <v>1998</v>
      </c>
      <c r="B155" s="3" t="s">
        <v>16</v>
      </c>
      <c r="C155" s="32">
        <f>C154+E229+(70%*D155)%*C154</f>
        <v>243152.96645358743</v>
      </c>
      <c r="D155" s="8">
        <v>2.94</v>
      </c>
      <c r="E155" s="28">
        <v>1500</v>
      </c>
      <c r="J155" s="33">
        <f t="shared" si="17"/>
        <v>241652.96645358743</v>
      </c>
    </row>
    <row r="156" spans="1:10" x14ac:dyDescent="0.3">
      <c r="A156" s="3">
        <v>1998</v>
      </c>
      <c r="B156" s="3" t="s">
        <v>17</v>
      </c>
      <c r="C156" s="32">
        <f>C155+E229+(70%*D156)%*C155</f>
        <v>249129.41256599798</v>
      </c>
      <c r="D156" s="8">
        <v>2.63</v>
      </c>
      <c r="E156" s="28">
        <v>1500</v>
      </c>
      <c r="J156" s="33">
        <f t="shared" si="17"/>
        <v>247629.41256599798</v>
      </c>
    </row>
    <row r="157" spans="1:10" x14ac:dyDescent="0.3">
      <c r="A157" s="3">
        <v>1998</v>
      </c>
      <c r="B157" s="3" t="s">
        <v>18</v>
      </c>
      <c r="C157" s="32">
        <f>C156+E229+(70%*D157)%*C156</f>
        <v>254814.78669710676</v>
      </c>
      <c r="D157" s="8">
        <v>2.4</v>
      </c>
      <c r="E157" s="28">
        <v>1500</v>
      </c>
      <c r="J157" s="33">
        <f t="shared" si="17"/>
        <v>253314.78669710676</v>
      </c>
    </row>
    <row r="158" spans="1:10" x14ac:dyDescent="0.3">
      <c r="A158" s="3">
        <v>1997</v>
      </c>
      <c r="B158" s="3" t="s">
        <v>9</v>
      </c>
      <c r="C158" s="32">
        <f>C181+E229+(70%*D158)%*C181</f>
        <v>155237.43076244468</v>
      </c>
      <c r="D158" s="8">
        <v>1.73</v>
      </c>
      <c r="E158" s="28">
        <v>1500</v>
      </c>
      <c r="J158" s="33">
        <f t="shared" si="17"/>
        <v>153737.43076244468</v>
      </c>
    </row>
    <row r="159" spans="1:10" x14ac:dyDescent="0.3">
      <c r="A159" s="3">
        <v>1997</v>
      </c>
      <c r="B159" s="3" t="s">
        <v>7</v>
      </c>
      <c r="C159" s="32">
        <f>C158+E229+(70%*D159)%*C158</f>
        <v>158552.15632805767</v>
      </c>
      <c r="D159" s="8">
        <v>1.67</v>
      </c>
      <c r="E159" s="28">
        <v>1500</v>
      </c>
      <c r="J159" s="33">
        <f t="shared" si="17"/>
        <v>157052.15632805767</v>
      </c>
    </row>
    <row r="160" spans="1:10" x14ac:dyDescent="0.3">
      <c r="A160" s="3">
        <v>1997</v>
      </c>
      <c r="B160" s="3" t="s">
        <v>8</v>
      </c>
      <c r="C160" s="32">
        <f>C159+E229+(70%*D160)%*C159</f>
        <v>161872.33508270376</v>
      </c>
      <c r="D160" s="8">
        <v>1.64</v>
      </c>
      <c r="E160" s="28">
        <v>1500</v>
      </c>
      <c r="J160" s="33">
        <f t="shared" si="17"/>
        <v>160372.33508270376</v>
      </c>
    </row>
    <row r="161" spans="1:10" x14ac:dyDescent="0.3">
      <c r="A161" s="3">
        <v>1997</v>
      </c>
      <c r="B161" s="3" t="s">
        <v>10</v>
      </c>
      <c r="C161" s="32">
        <f>C160+E229+(70%*D161)%*C160</f>
        <v>165253.29161636479</v>
      </c>
      <c r="D161" s="8">
        <v>1.66</v>
      </c>
      <c r="E161" s="28">
        <v>1500</v>
      </c>
      <c r="J161" s="33">
        <f t="shared" si="17"/>
        <v>163753.29161636479</v>
      </c>
    </row>
    <row r="162" spans="1:10" x14ac:dyDescent="0.3">
      <c r="A162" s="3">
        <v>1997</v>
      </c>
      <c r="B162" s="3" t="s">
        <v>11</v>
      </c>
      <c r="C162" s="32">
        <f>C161+E229+(70%*D162)%*C161</f>
        <v>168580.99302164177</v>
      </c>
      <c r="D162" s="8">
        <v>1.58</v>
      </c>
      <c r="E162" s="28">
        <v>1500</v>
      </c>
      <c r="J162" s="33">
        <f t="shared" si="17"/>
        <v>167080.99302164177</v>
      </c>
    </row>
    <row r="163" spans="1:10" x14ac:dyDescent="0.3">
      <c r="A163" s="3">
        <v>1997</v>
      </c>
      <c r="B163" s="3" t="s">
        <v>12</v>
      </c>
      <c r="C163" s="32">
        <f>C162+E229+(70%*D163)%*C162</f>
        <v>171980.90081299568</v>
      </c>
      <c r="D163" s="8">
        <v>1.61</v>
      </c>
      <c r="E163" s="28">
        <v>1500</v>
      </c>
      <c r="J163" s="33">
        <f t="shared" si="17"/>
        <v>170480.90081299568</v>
      </c>
    </row>
    <row r="164" spans="1:10" x14ac:dyDescent="0.3">
      <c r="A164" s="3">
        <v>1997</v>
      </c>
      <c r="B164" s="3" t="s">
        <v>13</v>
      </c>
      <c r="C164" s="32">
        <f>C163+E229+(70%*D164)%*C163</f>
        <v>175407.08690210123</v>
      </c>
      <c r="D164" s="8">
        <v>1.6</v>
      </c>
      <c r="E164" s="28">
        <v>1500</v>
      </c>
      <c r="J164" s="33">
        <f t="shared" si="17"/>
        <v>173907.08690210123</v>
      </c>
    </row>
    <row r="165" spans="1:10" x14ac:dyDescent="0.3">
      <c r="A165" s="3">
        <v>1997</v>
      </c>
      <c r="B165" s="3" t="s">
        <v>14</v>
      </c>
      <c r="C165" s="32">
        <f>C164+E229+(70%*D165)%*C164</f>
        <v>178859.36777932162</v>
      </c>
      <c r="D165" s="8">
        <v>1.59</v>
      </c>
      <c r="E165" s="28">
        <v>1500</v>
      </c>
      <c r="J165" s="33">
        <f t="shared" si="17"/>
        <v>177359.36777932162</v>
      </c>
    </row>
    <row r="166" spans="1:10" x14ac:dyDescent="0.3">
      <c r="A166" s="3">
        <v>1997</v>
      </c>
      <c r="B166" s="3" t="s">
        <v>15</v>
      </c>
      <c r="C166" s="32">
        <f>C165+E229+(70%*D166)%*C165</f>
        <v>182350.07254270546</v>
      </c>
      <c r="D166" s="8">
        <v>1.59</v>
      </c>
      <c r="E166" s="28">
        <v>1500</v>
      </c>
      <c r="J166" s="33">
        <f t="shared" si="17"/>
        <v>180850.07254270546</v>
      </c>
    </row>
    <row r="167" spans="1:10" x14ac:dyDescent="0.3">
      <c r="A167" s="3">
        <v>1997</v>
      </c>
      <c r="B167" s="3" t="s">
        <v>16</v>
      </c>
      <c r="C167" s="32">
        <f>C166+E229+(70%*D167)%*C166</f>
        <v>185981.74489072969</v>
      </c>
      <c r="D167" s="8">
        <v>1.67</v>
      </c>
      <c r="E167" s="28">
        <v>1500</v>
      </c>
      <c r="J167" s="33">
        <f t="shared" si="17"/>
        <v>184481.74489072969</v>
      </c>
    </row>
    <row r="168" spans="1:10" x14ac:dyDescent="0.3">
      <c r="A168" s="3">
        <v>1997</v>
      </c>
      <c r="B168" s="3" t="s">
        <v>17</v>
      </c>
      <c r="C168" s="32">
        <f>C167+E229+(70%*D168)%*C167</f>
        <v>191439.43642200442</v>
      </c>
      <c r="D168" s="8">
        <v>3.04</v>
      </c>
      <c r="E168" s="28">
        <v>1500</v>
      </c>
      <c r="J168" s="33">
        <f t="shared" si="17"/>
        <v>189939.43642200442</v>
      </c>
    </row>
    <row r="169" spans="1:10" x14ac:dyDescent="0.3">
      <c r="A169" s="3">
        <v>1997</v>
      </c>
      <c r="B169" s="3" t="s">
        <v>18</v>
      </c>
      <c r="C169" s="32">
        <f>C168+E229+(70%*D169)%*C168</f>
        <v>196919.46230521789</v>
      </c>
      <c r="D169" s="8">
        <v>2.97</v>
      </c>
      <c r="E169" s="28">
        <v>1500</v>
      </c>
      <c r="J169" s="33">
        <f t="shared" si="17"/>
        <v>195419.46230521789</v>
      </c>
    </row>
    <row r="170" spans="1:10" x14ac:dyDescent="0.3">
      <c r="A170" s="3">
        <v>1996</v>
      </c>
      <c r="B170" s="3" t="s">
        <v>9</v>
      </c>
      <c r="C170" s="32">
        <f>C193+E229+ (70%*D170)%*C193</f>
        <v>115307.5641825666</v>
      </c>
      <c r="D170" s="8">
        <v>2.58</v>
      </c>
      <c r="E170" s="28">
        <v>1500</v>
      </c>
      <c r="J170" s="33">
        <f t="shared" si="17"/>
        <v>113807.5641825666</v>
      </c>
    </row>
    <row r="171" spans="1:10" x14ac:dyDescent="0.3">
      <c r="A171" s="3">
        <v>1996</v>
      </c>
      <c r="B171" s="3" t="s">
        <v>7</v>
      </c>
      <c r="C171" s="32">
        <f>C170+E229+ (70%*D171)%*C170</f>
        <v>118704.37361336981</v>
      </c>
      <c r="D171" s="8">
        <v>2.35</v>
      </c>
      <c r="E171" s="28">
        <v>1500</v>
      </c>
      <c r="J171" s="33">
        <f t="shared" si="17"/>
        <v>117204.37361336981</v>
      </c>
    </row>
    <row r="172" spans="1:10" x14ac:dyDescent="0.3">
      <c r="A172" s="3">
        <v>1996</v>
      </c>
      <c r="B172" s="3" t="s">
        <v>8</v>
      </c>
      <c r="C172" s="32">
        <f>C171+E229+ (70%*D172)%*C171</f>
        <v>122049.03957932157</v>
      </c>
      <c r="D172" s="8">
        <v>2.2200000000000002</v>
      </c>
      <c r="E172" s="28">
        <v>1500</v>
      </c>
      <c r="J172" s="33">
        <f t="shared" si="17"/>
        <v>120549.03957932157</v>
      </c>
    </row>
    <row r="173" spans="1:10" x14ac:dyDescent="0.3">
      <c r="A173" s="3">
        <v>1996</v>
      </c>
      <c r="B173" s="3" t="s">
        <v>10</v>
      </c>
      <c r="C173" s="32">
        <f>C172+E229+ (70%*D173)%*C172</f>
        <v>125317.53016282595</v>
      </c>
      <c r="D173" s="8">
        <v>2.0699999999999998</v>
      </c>
      <c r="E173" s="28">
        <v>1500</v>
      </c>
      <c r="J173" s="33">
        <f t="shared" si="17"/>
        <v>123817.53016282595</v>
      </c>
    </row>
    <row r="174" spans="1:10" x14ac:dyDescent="0.3">
      <c r="A174" s="3">
        <v>1996</v>
      </c>
      <c r="B174" s="3" t="s">
        <v>11</v>
      </c>
      <c r="C174" s="32">
        <f>C173+E229+ (70%*D174)%*C173</f>
        <v>128580.74781221691</v>
      </c>
      <c r="D174" s="8">
        <v>2.0099999999999998</v>
      </c>
      <c r="E174" s="28">
        <v>1500</v>
      </c>
      <c r="J174" s="33">
        <f t="shared" si="17"/>
        <v>127080.74781221691</v>
      </c>
    </row>
    <row r="175" spans="1:10" x14ac:dyDescent="0.3">
      <c r="A175" s="3">
        <v>1996</v>
      </c>
      <c r="B175" s="3" t="s">
        <v>12</v>
      </c>
      <c r="C175" s="32">
        <f>C174+E229+ (70%*D175)%*C174</f>
        <v>131862.87697689424</v>
      </c>
      <c r="D175" s="8">
        <v>1.98</v>
      </c>
      <c r="E175" s="28">
        <v>1500</v>
      </c>
      <c r="J175" s="33">
        <f t="shared" si="17"/>
        <v>130362.87697689424</v>
      </c>
    </row>
    <row r="176" spans="1:10" x14ac:dyDescent="0.3">
      <c r="A176" s="3">
        <v>1996</v>
      </c>
      <c r="B176" s="3" t="s">
        <v>13</v>
      </c>
      <c r="C176" s="32">
        <f>C175+E229+ (70%*D176)%*C175</f>
        <v>135144.34444485209</v>
      </c>
      <c r="D176" s="8">
        <v>1.93</v>
      </c>
      <c r="E176" s="28">
        <v>1500</v>
      </c>
      <c r="J176" s="33">
        <f t="shared" si="17"/>
        <v>133644.34444485209</v>
      </c>
    </row>
    <row r="177" spans="1:10" x14ac:dyDescent="0.3">
      <c r="A177" s="3">
        <v>1996</v>
      </c>
      <c r="B177" s="3" t="s">
        <v>14</v>
      </c>
      <c r="C177" s="32">
        <f>C176+E229+ (70%*D177)%*C176</f>
        <v>138507.98495474659</v>
      </c>
      <c r="D177" s="8">
        <v>1.97</v>
      </c>
      <c r="E177" s="28">
        <v>1500</v>
      </c>
      <c r="J177" s="33">
        <f t="shared" si="17"/>
        <v>137007.98495474659</v>
      </c>
    </row>
    <row r="178" spans="1:10" x14ac:dyDescent="0.3">
      <c r="A178" s="3">
        <v>1996</v>
      </c>
      <c r="B178" s="3" t="s">
        <v>15</v>
      </c>
      <c r="C178" s="32">
        <f>C177+E229+ (70%*D178)%*C177</f>
        <v>141850.14115464472</v>
      </c>
      <c r="D178" s="8">
        <v>1.9</v>
      </c>
      <c r="E178" s="28">
        <v>1500</v>
      </c>
      <c r="J178" s="33">
        <f t="shared" si="17"/>
        <v>140350.14115464472</v>
      </c>
    </row>
    <row r="179" spans="1:10" x14ac:dyDescent="0.3">
      <c r="A179" s="3">
        <v>1996</v>
      </c>
      <c r="B179" s="3" t="s">
        <v>16</v>
      </c>
      <c r="C179" s="32">
        <f>C178+E229+ (70%*D179)%*C178</f>
        <v>145197.0299924782</v>
      </c>
      <c r="D179" s="8">
        <v>1.86</v>
      </c>
      <c r="E179" s="28">
        <v>1500</v>
      </c>
      <c r="J179" s="33">
        <f t="shared" si="17"/>
        <v>143697.0299924782</v>
      </c>
    </row>
    <row r="180" spans="1:10" x14ac:dyDescent="0.3">
      <c r="A180" s="3">
        <v>1996</v>
      </c>
      <c r="B180" s="3" t="s">
        <v>17</v>
      </c>
      <c r="C180" s="32">
        <f>C179+E229+ (70%*D180)%*C179</f>
        <v>148526.51257038343</v>
      </c>
      <c r="D180" s="8">
        <v>1.8</v>
      </c>
      <c r="E180" s="28">
        <v>1500</v>
      </c>
      <c r="J180" s="33">
        <f t="shared" si="17"/>
        <v>147026.51257038343</v>
      </c>
    </row>
    <row r="181" spans="1:10" x14ac:dyDescent="0.3">
      <c r="A181" s="3">
        <v>1996</v>
      </c>
      <c r="B181" s="3" t="s">
        <v>18</v>
      </c>
      <c r="C181" s="32">
        <f>C180+E229+ (70%*D181)%*C180</f>
        <v>151897.94662877027</v>
      </c>
      <c r="D181" s="8">
        <v>1.8</v>
      </c>
      <c r="E181" s="28">
        <v>1500</v>
      </c>
      <c r="J181" s="33">
        <f t="shared" si="17"/>
        <v>150397.94662877027</v>
      </c>
    </row>
    <row r="182" spans="1:10" x14ac:dyDescent="0.3">
      <c r="A182" s="3">
        <v>1995</v>
      </c>
      <c r="B182" s="3" t="s">
        <v>9</v>
      </c>
      <c r="C182" s="32">
        <f>C205+E229+(70%*D182)%*C205</f>
        <v>70676.920753985687</v>
      </c>
      <c r="D182" s="8">
        <v>3.37</v>
      </c>
      <c r="E182" s="28">
        <v>1500</v>
      </c>
      <c r="J182" s="33">
        <f t="shared" si="17"/>
        <v>69176.920753985687</v>
      </c>
    </row>
    <row r="183" spans="1:10" x14ac:dyDescent="0.3">
      <c r="A183" s="3">
        <v>1995</v>
      </c>
      <c r="B183" s="3" t="s">
        <v>7</v>
      </c>
      <c r="C183" s="32">
        <f>C182+E229+(70%*D183)%*C182</f>
        <v>73784.820701138859</v>
      </c>
      <c r="D183" s="8">
        <v>3.25</v>
      </c>
      <c r="E183" s="28">
        <v>1500</v>
      </c>
      <c r="J183" s="33">
        <f t="shared" si="17"/>
        <v>72284.820701138859</v>
      </c>
    </row>
    <row r="184" spans="1:10" x14ac:dyDescent="0.3">
      <c r="A184" s="3">
        <v>1995</v>
      </c>
      <c r="B184" s="3" t="s">
        <v>8</v>
      </c>
      <c r="C184" s="32">
        <f>C183+E229+(70%*D184)%*C183</f>
        <v>77485.084054446823</v>
      </c>
      <c r="D184" s="8">
        <v>4.26</v>
      </c>
      <c r="E184" s="28">
        <v>1500</v>
      </c>
      <c r="J184" s="33">
        <f t="shared" si="17"/>
        <v>75985.084054446823</v>
      </c>
    </row>
    <row r="185" spans="1:10" x14ac:dyDescent="0.3">
      <c r="A185" s="3">
        <v>1995</v>
      </c>
      <c r="B185" s="3" t="s">
        <v>10</v>
      </c>
      <c r="C185" s="32">
        <f>C184+E229+(70%*D185)%*C184</f>
        <v>81295.689260950428</v>
      </c>
      <c r="D185" s="8">
        <v>4.26</v>
      </c>
      <c r="E185" s="28">
        <v>1500</v>
      </c>
      <c r="J185" s="33">
        <f t="shared" si="17"/>
        <v>79795.689260950428</v>
      </c>
    </row>
    <row r="186" spans="1:10" x14ac:dyDescent="0.3">
      <c r="A186" s="3">
        <v>1995</v>
      </c>
      <c r="B186" s="3" t="s">
        <v>11</v>
      </c>
      <c r="C186" s="32">
        <f>C185+E229+(70%*D186)%*C185</f>
        <v>85214.236016463707</v>
      </c>
      <c r="D186" s="8">
        <v>4.25</v>
      </c>
      <c r="E186" s="28">
        <v>1500</v>
      </c>
      <c r="J186" s="33">
        <f t="shared" si="17"/>
        <v>83714.236016463707</v>
      </c>
    </row>
    <row r="187" spans="1:10" x14ac:dyDescent="0.3">
      <c r="A187" s="3">
        <v>1995</v>
      </c>
      <c r="B187" s="3" t="s">
        <v>12</v>
      </c>
      <c r="C187" s="32">
        <f>C186+E229+(70%*D187)%*C186</f>
        <v>89124.094611009306</v>
      </c>
      <c r="D187" s="8">
        <v>4.04</v>
      </c>
      <c r="E187" s="28">
        <v>1500</v>
      </c>
      <c r="J187" s="33">
        <f t="shared" si="17"/>
        <v>87624.094611009306</v>
      </c>
    </row>
    <row r="188" spans="1:10" x14ac:dyDescent="0.3">
      <c r="A188" s="3">
        <v>1995</v>
      </c>
      <c r="B188" s="3" t="s">
        <v>13</v>
      </c>
      <c r="C188" s="32">
        <f>C187+E229+(70%*D188)%*C187</f>
        <v>93132.046633363105</v>
      </c>
      <c r="D188" s="8">
        <v>4.0199999999999996</v>
      </c>
      <c r="E188" s="28">
        <v>1500</v>
      </c>
      <c r="J188" s="33">
        <f t="shared" si="17"/>
        <v>91632.046633363105</v>
      </c>
    </row>
    <row r="189" spans="1:10" x14ac:dyDescent="0.3">
      <c r="A189" s="3">
        <v>1995</v>
      </c>
      <c r="B189" s="3" t="s">
        <v>14</v>
      </c>
      <c r="C189" s="32">
        <f>C188+E229+(70%*D189)%*C188</f>
        <v>97135.436046867908</v>
      </c>
      <c r="D189" s="8">
        <v>3.84</v>
      </c>
      <c r="E189" s="28">
        <v>1500</v>
      </c>
      <c r="J189" s="33">
        <f t="shared" si="17"/>
        <v>95635.436046867908</v>
      </c>
    </row>
    <row r="190" spans="1:10" x14ac:dyDescent="0.3">
      <c r="A190" s="3">
        <v>1995</v>
      </c>
      <c r="B190" s="3" t="s">
        <v>15</v>
      </c>
      <c r="C190" s="32">
        <f>C189+E229+(70%*D190)%*C189</f>
        <v>100892.86358059711</v>
      </c>
      <c r="D190" s="8">
        <v>3.32</v>
      </c>
      <c r="E190" s="28">
        <v>1500</v>
      </c>
      <c r="J190" s="33">
        <f t="shared" si="17"/>
        <v>99392.863580597113</v>
      </c>
    </row>
    <row r="191" spans="1:10" x14ac:dyDescent="0.3">
      <c r="A191" s="3">
        <v>1995</v>
      </c>
      <c r="B191" s="3" t="s">
        <v>16</v>
      </c>
      <c r="C191" s="32">
        <f>C190+E229+(70%*D191)%*C190</f>
        <v>104575.17621984542</v>
      </c>
      <c r="D191" s="8">
        <v>3.09</v>
      </c>
      <c r="E191" s="28">
        <v>1500</v>
      </c>
      <c r="J191" s="33">
        <f t="shared" si="17"/>
        <v>103075.17621984542</v>
      </c>
    </row>
    <row r="192" spans="1:10" x14ac:dyDescent="0.3">
      <c r="A192" s="3">
        <v>1995</v>
      </c>
      <c r="B192" s="3" t="s">
        <v>17</v>
      </c>
      <c r="C192" s="32">
        <f>C191+E229+(70%*D192)%*C191</f>
        <v>108183.41177243751</v>
      </c>
      <c r="D192" s="8">
        <v>2.88</v>
      </c>
      <c r="E192" s="28">
        <v>1500</v>
      </c>
      <c r="J192" s="33">
        <f t="shared" si="17"/>
        <v>106683.41177243751</v>
      </c>
    </row>
    <row r="193" spans="1:10" x14ac:dyDescent="0.3">
      <c r="A193" s="3">
        <v>1995</v>
      </c>
      <c r="B193" s="3" t="s">
        <v>18</v>
      </c>
      <c r="C193" s="32">
        <f>C192+E229+(70%*D193)%*C192</f>
        <v>111788.66096552914</v>
      </c>
      <c r="D193" s="8">
        <v>2.78</v>
      </c>
      <c r="E193" s="28">
        <v>1500</v>
      </c>
      <c r="J193" s="33">
        <f t="shared" si="17"/>
        <v>110288.66096552914</v>
      </c>
    </row>
    <row r="194" spans="1:10" x14ac:dyDescent="0.3">
      <c r="A194" s="3">
        <v>1994</v>
      </c>
      <c r="B194" s="3" t="s">
        <v>9</v>
      </c>
      <c r="C194" s="32">
        <f xml:space="preserve"> C217+E229 + 0.5%*C217</f>
        <v>39750.271874065409</v>
      </c>
      <c r="D194" s="8">
        <v>42.76</v>
      </c>
      <c r="E194" s="28">
        <v>1500</v>
      </c>
      <c r="J194" s="33">
        <f t="shared" si="17"/>
        <v>38250.271874065409</v>
      </c>
    </row>
    <row r="195" spans="1:10" x14ac:dyDescent="0.3">
      <c r="A195" s="3">
        <v>1994</v>
      </c>
      <c r="B195" s="3" t="s">
        <v>7</v>
      </c>
      <c r="C195" s="32">
        <f>C194+E229+0.5%*C194</f>
        <v>41449.023233435735</v>
      </c>
      <c r="D195" s="8">
        <v>41.99</v>
      </c>
      <c r="E195" s="28">
        <v>1500</v>
      </c>
      <c r="J195" s="33">
        <f t="shared" ref="J195:J229" si="21">-1500+C195</f>
        <v>39949.023233435735</v>
      </c>
    </row>
    <row r="196" spans="1:10" x14ac:dyDescent="0.3">
      <c r="A196" s="3">
        <v>1994</v>
      </c>
      <c r="B196" s="3" t="s">
        <v>8</v>
      </c>
      <c r="C196" s="32">
        <f>C195+E229+0.5%*C195</f>
        <v>43156.268349602913</v>
      </c>
      <c r="D196" s="8">
        <v>46.42</v>
      </c>
      <c r="E196" s="28">
        <v>1500</v>
      </c>
      <c r="J196" s="33">
        <f t="shared" si="21"/>
        <v>41656.268349602913</v>
      </c>
    </row>
    <row r="197" spans="1:10" x14ac:dyDescent="0.3">
      <c r="A197" s="3">
        <v>1994</v>
      </c>
      <c r="B197" s="3" t="s">
        <v>10</v>
      </c>
      <c r="C197" s="32">
        <f>C196+E229+0.5%*C196</f>
        <v>44872.049691350927</v>
      </c>
      <c r="D197" s="8">
        <v>46.49</v>
      </c>
      <c r="E197" s="28">
        <v>1500</v>
      </c>
      <c r="J197" s="33">
        <f t="shared" si="21"/>
        <v>43372.049691350927</v>
      </c>
    </row>
    <row r="198" spans="1:10" x14ac:dyDescent="0.3">
      <c r="A198" s="3">
        <v>1994</v>
      </c>
      <c r="B198" s="3" t="s">
        <v>11</v>
      </c>
      <c r="C198" s="32">
        <f>C197+E229+0.5%*C197</f>
        <v>46596.40993980768</v>
      </c>
      <c r="D198" s="8">
        <v>47.95</v>
      </c>
      <c r="E198" s="28">
        <v>1500</v>
      </c>
      <c r="J198" s="33">
        <f t="shared" si="21"/>
        <v>45096.40993980768</v>
      </c>
    </row>
    <row r="199" spans="1:10" x14ac:dyDescent="0.3">
      <c r="A199" s="3">
        <v>1994</v>
      </c>
      <c r="B199" s="3" t="s">
        <v>12</v>
      </c>
      <c r="C199" s="32">
        <f>C198+E229+0.5%*C198</f>
        <v>48329.391989506716</v>
      </c>
      <c r="D199" s="8">
        <v>50.62</v>
      </c>
      <c r="E199" s="28">
        <v>1500</v>
      </c>
      <c r="J199" s="33">
        <f t="shared" si="21"/>
        <v>46829.391989506716</v>
      </c>
    </row>
    <row r="200" spans="1:10" x14ac:dyDescent="0.3">
      <c r="A200" s="3">
        <v>1994</v>
      </c>
      <c r="B200" s="3" t="s">
        <v>13</v>
      </c>
      <c r="C200" s="32">
        <f>C199+E229+(70%*D200)%*C199</f>
        <v>52153.552450282092</v>
      </c>
      <c r="D200" s="8">
        <v>6.87</v>
      </c>
      <c r="E200" s="28">
        <v>1500</v>
      </c>
      <c r="J200" s="33">
        <f t="shared" si="21"/>
        <v>50653.552450282092</v>
      </c>
    </row>
    <row r="201" spans="1:10" x14ac:dyDescent="0.3">
      <c r="A201" s="3">
        <v>1994</v>
      </c>
      <c r="B201" s="3" t="s">
        <v>14</v>
      </c>
      <c r="C201" s="32">
        <f>C200+E229+(70%*D201)%*C200</f>
        <v>55175.914646305828</v>
      </c>
      <c r="D201" s="8">
        <v>4.17</v>
      </c>
      <c r="E201" s="28">
        <v>1500</v>
      </c>
      <c r="J201" s="33">
        <f t="shared" si="21"/>
        <v>53675.914646305828</v>
      </c>
    </row>
    <row r="202" spans="1:10" x14ac:dyDescent="0.3">
      <c r="A202" s="3">
        <v>1994</v>
      </c>
      <c r="B202" s="3" t="s">
        <v>15</v>
      </c>
      <c r="C202" s="32">
        <f>C201+E229+(70%*D202)%*C201</f>
        <v>58155.180917973288</v>
      </c>
      <c r="D202" s="8">
        <v>3.83</v>
      </c>
      <c r="E202" s="28">
        <v>1500</v>
      </c>
      <c r="J202" s="33">
        <f t="shared" si="21"/>
        <v>56655.180917973288</v>
      </c>
    </row>
    <row r="203" spans="1:10" x14ac:dyDescent="0.3">
      <c r="A203" s="3">
        <v>1994</v>
      </c>
      <c r="B203" s="3" t="s">
        <v>16</v>
      </c>
      <c r="C203" s="32">
        <f>C202+E229+(70%*D203)%*C202</f>
        <v>61128.833202434733</v>
      </c>
      <c r="D203" s="8">
        <v>3.62</v>
      </c>
      <c r="E203" s="28">
        <v>1500</v>
      </c>
      <c r="J203" s="33">
        <f t="shared" si="21"/>
        <v>59628.833202434733</v>
      </c>
    </row>
    <row r="204" spans="1:10" x14ac:dyDescent="0.3">
      <c r="A204" s="3">
        <v>1994</v>
      </c>
      <c r="B204" s="3" t="s">
        <v>17</v>
      </c>
      <c r="C204" s="32">
        <f>C203+E229+(70%*D204)%*C203</f>
        <v>64370.393660372101</v>
      </c>
      <c r="D204" s="8">
        <v>4.07</v>
      </c>
      <c r="E204" s="28">
        <v>1500</v>
      </c>
      <c r="J204" s="33">
        <f t="shared" si="21"/>
        <v>62870.393660372101</v>
      </c>
    </row>
    <row r="205" spans="1:10" x14ac:dyDescent="0.3">
      <c r="A205" s="3">
        <v>1994</v>
      </c>
      <c r="B205" s="3" t="s">
        <v>18</v>
      </c>
      <c r="C205" s="32">
        <f>C204+E229+(70%*D205)%*C204</f>
        <v>67582.646131737987</v>
      </c>
      <c r="D205" s="8">
        <v>3.8</v>
      </c>
      <c r="E205" s="28">
        <v>1500</v>
      </c>
      <c r="J205" s="33">
        <f t="shared" si="21"/>
        <v>66082.646131737987</v>
      </c>
    </row>
    <row r="206" spans="1:10" x14ac:dyDescent="0.3">
      <c r="A206" s="3">
        <v>1993</v>
      </c>
      <c r="B206" s="3" t="s">
        <v>9</v>
      </c>
      <c r="C206" s="32">
        <f>C229 + E229 + 0.05%*C229</f>
        <v>20012.595231129544</v>
      </c>
      <c r="D206" s="8">
        <v>28.52</v>
      </c>
      <c r="E206" s="28">
        <v>1500</v>
      </c>
      <c r="J206" s="33">
        <f t="shared" si="21"/>
        <v>18512.595231129544</v>
      </c>
    </row>
    <row r="207" spans="1:10" x14ac:dyDescent="0.3">
      <c r="A207" s="3">
        <v>1993</v>
      </c>
      <c r="B207" s="3" t="s">
        <v>7</v>
      </c>
      <c r="C207" s="32">
        <f>C206+E229+ 0.5%*C206</f>
        <v>21612.658207285192</v>
      </c>
      <c r="D207" s="8">
        <v>28.9</v>
      </c>
      <c r="E207" s="28">
        <v>1500</v>
      </c>
      <c r="J207" s="33">
        <f t="shared" si="21"/>
        <v>20112.658207285192</v>
      </c>
    </row>
    <row r="208" spans="1:10" x14ac:dyDescent="0.3">
      <c r="A208" s="3">
        <v>1993</v>
      </c>
      <c r="B208" s="3" t="s">
        <v>8</v>
      </c>
      <c r="C208" s="32">
        <f>C207+E229 + 0.5%*C207</f>
        <v>23220.721498321618</v>
      </c>
      <c r="D208" s="7">
        <v>28.36</v>
      </c>
      <c r="E208" s="28">
        <v>1500</v>
      </c>
      <c r="J208" s="33">
        <f t="shared" si="21"/>
        <v>21720.721498321618</v>
      </c>
    </row>
    <row r="209" spans="1:10" x14ac:dyDescent="0.3">
      <c r="A209" s="3">
        <v>1993</v>
      </c>
      <c r="B209" s="3" t="s">
        <v>10</v>
      </c>
      <c r="C209" s="32">
        <f>C208+E229 + 0.5%*C208</f>
        <v>24836.825105813226</v>
      </c>
      <c r="D209" s="7">
        <v>30.53</v>
      </c>
      <c r="E209" s="28">
        <v>1500</v>
      </c>
      <c r="J209" s="33">
        <f t="shared" si="21"/>
        <v>23336.825105813226</v>
      </c>
    </row>
    <row r="210" spans="1:10" x14ac:dyDescent="0.3">
      <c r="A210" s="3">
        <v>1993</v>
      </c>
      <c r="B210" s="3" t="s">
        <v>11</v>
      </c>
      <c r="C210" s="32">
        <f>C209+E229 + 0.5%*C209</f>
        <v>26461.009231342294</v>
      </c>
      <c r="D210" s="7">
        <v>30.9</v>
      </c>
      <c r="E210" s="28">
        <v>1500</v>
      </c>
      <c r="J210" s="33">
        <f t="shared" si="21"/>
        <v>24961.009231342294</v>
      </c>
    </row>
    <row r="211" spans="1:10" x14ac:dyDescent="0.3">
      <c r="A211" s="3">
        <v>1993</v>
      </c>
      <c r="B211" s="3" t="s">
        <v>12</v>
      </c>
      <c r="C211" s="32">
        <f>C210+E229 + 0.5%*C210</f>
        <v>28093.314277499005</v>
      </c>
      <c r="D211" s="7">
        <v>31.91</v>
      </c>
      <c r="E211" s="28">
        <v>1500</v>
      </c>
      <c r="J211" s="33">
        <f t="shared" si="21"/>
        <v>26593.314277499005</v>
      </c>
    </row>
    <row r="212" spans="1:10" x14ac:dyDescent="0.3">
      <c r="A212" s="3">
        <v>1993</v>
      </c>
      <c r="B212" s="3" t="s">
        <v>13</v>
      </c>
      <c r="C212" s="32">
        <f>C211+E229 + 0.5%*C211</f>
        <v>29733.780848886501</v>
      </c>
      <c r="D212" s="7">
        <v>32.729999999999997</v>
      </c>
      <c r="E212" s="28">
        <v>1500</v>
      </c>
      <c r="J212" s="33">
        <f t="shared" si="21"/>
        <v>28233.780848886501</v>
      </c>
    </row>
    <row r="213" spans="1:10" x14ac:dyDescent="0.3">
      <c r="A213" s="3">
        <v>1993</v>
      </c>
      <c r="B213" s="3" t="s">
        <v>14</v>
      </c>
      <c r="C213" s="32">
        <f>C212+E229 + 0.5%*C212</f>
        <v>31382.449753130935</v>
      </c>
      <c r="D213" s="7">
        <v>34.64</v>
      </c>
      <c r="E213" s="28">
        <v>1500</v>
      </c>
      <c r="J213" s="33">
        <f t="shared" si="21"/>
        <v>29882.449753130935</v>
      </c>
    </row>
    <row r="214" spans="1:10" x14ac:dyDescent="0.3">
      <c r="A214" s="3">
        <v>1993</v>
      </c>
      <c r="B214" s="3" t="s">
        <v>15</v>
      </c>
      <c r="C214" s="32">
        <f>C213+E229 + 0.5%*C213</f>
        <v>33039.362001896588</v>
      </c>
      <c r="D214" s="7">
        <v>37.229999999999997</v>
      </c>
      <c r="E214" s="28">
        <v>1500</v>
      </c>
      <c r="J214" s="33">
        <f t="shared" si="21"/>
        <v>31539.362001896588</v>
      </c>
    </row>
    <row r="215" spans="1:10" x14ac:dyDescent="0.3">
      <c r="A215" s="3">
        <v>1993</v>
      </c>
      <c r="B215" s="3" t="s">
        <v>16</v>
      </c>
      <c r="C215" s="32">
        <f>C214+E229 + 0.5%*C214</f>
        <v>34704.55881190607</v>
      </c>
      <c r="D215" s="7">
        <v>38.4</v>
      </c>
      <c r="E215" s="28">
        <v>1500</v>
      </c>
      <c r="J215" s="33">
        <f t="shared" si="21"/>
        <v>33204.55881190607</v>
      </c>
    </row>
    <row r="216" spans="1:10" x14ac:dyDescent="0.3">
      <c r="A216" s="3">
        <v>1993</v>
      </c>
      <c r="B216" s="3" t="s">
        <v>17</v>
      </c>
      <c r="C216" s="32">
        <f>C215+E229 + 0.5%*C215</f>
        <v>36378.081605965599</v>
      </c>
      <c r="D216" s="7">
        <v>38.380000000000003</v>
      </c>
      <c r="E216" s="28">
        <v>1500</v>
      </c>
      <c r="J216" s="33">
        <f t="shared" si="21"/>
        <v>34878.081605965599</v>
      </c>
    </row>
    <row r="217" spans="1:10" x14ac:dyDescent="0.3">
      <c r="A217" s="3">
        <v>1993</v>
      </c>
      <c r="B217" s="3" t="s">
        <v>18</v>
      </c>
      <c r="C217" s="32">
        <f>C216+E229 + 0.5%*C216</f>
        <v>38059.97201399543</v>
      </c>
      <c r="D217" s="7">
        <v>40.380000000000003</v>
      </c>
      <c r="E217" s="28">
        <v>1500</v>
      </c>
      <c r="J217" s="33">
        <f t="shared" si="21"/>
        <v>36559.97201399543</v>
      </c>
    </row>
    <row r="218" spans="1:10" x14ac:dyDescent="0.3">
      <c r="A218" s="3">
        <v>1992</v>
      </c>
      <c r="B218" s="3" t="s">
        <v>9</v>
      </c>
      <c r="C218" s="32">
        <f>1500</f>
        <v>1500</v>
      </c>
      <c r="D218" s="7">
        <v>29.06</v>
      </c>
      <c r="E218" s="28">
        <v>1500</v>
      </c>
      <c r="J218" s="33">
        <f t="shared" si="21"/>
        <v>0</v>
      </c>
    </row>
    <row r="219" spans="1:10" x14ac:dyDescent="0.3">
      <c r="A219" s="3">
        <v>1992</v>
      </c>
      <c r="B219" s="3" t="s">
        <v>7</v>
      </c>
      <c r="C219" s="32">
        <f>C218+E229 +0.5%*C218</f>
        <v>3007.5</v>
      </c>
      <c r="D219" s="8">
        <v>28.76</v>
      </c>
      <c r="E219" s="28">
        <v>1500</v>
      </c>
      <c r="J219" s="33">
        <f t="shared" si="21"/>
        <v>1507.5</v>
      </c>
    </row>
    <row r="220" spans="1:10" x14ac:dyDescent="0.3">
      <c r="A220" s="3">
        <v>1992</v>
      </c>
      <c r="B220" s="3" t="s">
        <v>8</v>
      </c>
      <c r="C220" s="32">
        <f xml:space="preserve"> C219 + E229 + 0.5%*C219</f>
        <v>4522.5375000000004</v>
      </c>
      <c r="D220" s="7">
        <v>26.86</v>
      </c>
      <c r="E220" s="28">
        <v>1500</v>
      </c>
      <c r="J220" s="33">
        <f t="shared" si="21"/>
        <v>3022.5375000000004</v>
      </c>
    </row>
    <row r="221" spans="1:10" x14ac:dyDescent="0.3">
      <c r="A221" s="3">
        <v>1992</v>
      </c>
      <c r="B221" s="3" t="s">
        <v>10</v>
      </c>
      <c r="C221" s="32">
        <f xml:space="preserve"> C220 + E229 + 0.5%*C220</f>
        <v>6045.1501875000004</v>
      </c>
      <c r="D221" s="7">
        <v>23.92</v>
      </c>
      <c r="E221" s="28">
        <v>1500</v>
      </c>
      <c r="J221" s="33">
        <f t="shared" si="21"/>
        <v>4545.1501875000004</v>
      </c>
    </row>
    <row r="222" spans="1:10" x14ac:dyDescent="0.3">
      <c r="A222" s="3">
        <v>1992</v>
      </c>
      <c r="B222" s="3" t="s">
        <v>11</v>
      </c>
      <c r="C222" s="32">
        <f xml:space="preserve"> C221 + E229 + 0.5%*C221</f>
        <v>7575.3759384375007</v>
      </c>
      <c r="D222" s="7">
        <v>23</v>
      </c>
      <c r="E222" s="28">
        <v>1500</v>
      </c>
      <c r="J222" s="33">
        <f t="shared" si="21"/>
        <v>6075.3759384375007</v>
      </c>
    </row>
    <row r="223" spans="1:10" x14ac:dyDescent="0.3">
      <c r="A223" s="3">
        <v>1992</v>
      </c>
      <c r="B223" s="3" t="s">
        <v>12</v>
      </c>
      <c r="C223" s="32">
        <f xml:space="preserve"> C222 + E229 + 0.5%*C222</f>
        <v>9113.2528181296875</v>
      </c>
      <c r="D223" s="7">
        <v>24.28</v>
      </c>
      <c r="E223" s="28">
        <v>1500</v>
      </c>
      <c r="J223" s="33">
        <f t="shared" si="21"/>
        <v>7613.2528181296875</v>
      </c>
    </row>
    <row r="224" spans="1:10" x14ac:dyDescent="0.3">
      <c r="A224" s="3">
        <v>1992</v>
      </c>
      <c r="B224" s="3" t="s">
        <v>13</v>
      </c>
      <c r="C224" s="32">
        <f xml:space="preserve"> C223 + E229 + 0.5%*C223</f>
        <v>10658.819082220336</v>
      </c>
      <c r="D224" s="7">
        <v>26.21</v>
      </c>
      <c r="E224" s="28">
        <v>1500</v>
      </c>
      <c r="J224" s="33">
        <f t="shared" si="21"/>
        <v>9158.819082220336</v>
      </c>
    </row>
    <row r="225" spans="1:10" x14ac:dyDescent="0.3">
      <c r="A225" s="3">
        <v>1992</v>
      </c>
      <c r="B225" s="3" t="s">
        <v>14</v>
      </c>
      <c r="C225" s="32">
        <f xml:space="preserve"> C224 + E229+ 0.5%*C224</f>
        <v>12212.113177631438</v>
      </c>
      <c r="D225" s="7">
        <v>25.65</v>
      </c>
      <c r="E225" s="28">
        <v>1500</v>
      </c>
      <c r="J225" s="33">
        <f t="shared" si="21"/>
        <v>10712.113177631438</v>
      </c>
    </row>
    <row r="226" spans="1:10" x14ac:dyDescent="0.3">
      <c r="A226" s="3">
        <v>1992</v>
      </c>
      <c r="B226" s="3" t="s">
        <v>15</v>
      </c>
      <c r="C226" s="32">
        <f xml:space="preserve"> C225 + E229+ 0.5%*C225</f>
        <v>13773.173743519596</v>
      </c>
      <c r="D226" s="7">
        <v>27.66</v>
      </c>
      <c r="E226" s="28">
        <v>1500</v>
      </c>
      <c r="J226" s="33">
        <f t="shared" si="21"/>
        <v>12273.173743519596</v>
      </c>
    </row>
    <row r="227" spans="1:10" x14ac:dyDescent="0.3">
      <c r="A227" s="3">
        <v>1992</v>
      </c>
      <c r="B227" s="3" t="s">
        <v>16</v>
      </c>
      <c r="C227" s="32">
        <f xml:space="preserve"> C226 + E229 + 0.5%*C226</f>
        <v>15342.039612237193</v>
      </c>
      <c r="D227" s="7">
        <v>28.18</v>
      </c>
      <c r="E227" s="28">
        <v>1500</v>
      </c>
      <c r="J227" s="33">
        <f t="shared" si="21"/>
        <v>13842.039612237193</v>
      </c>
    </row>
    <row r="228" spans="1:10" x14ac:dyDescent="0.3">
      <c r="A228" s="3">
        <v>1992</v>
      </c>
      <c r="B228" s="3" t="s">
        <v>17</v>
      </c>
      <c r="C228" s="32">
        <f xml:space="preserve"> C227 + E229 + 0.5%*C227</f>
        <v>16918.749810298377</v>
      </c>
      <c r="D228" s="7">
        <v>26.4</v>
      </c>
      <c r="E228" s="28">
        <v>1500</v>
      </c>
      <c r="J228" s="33">
        <f t="shared" si="21"/>
        <v>15418.749810298377</v>
      </c>
    </row>
    <row r="229" spans="1:10" x14ac:dyDescent="0.3">
      <c r="A229" s="3">
        <v>1992</v>
      </c>
      <c r="B229" s="3" t="s">
        <v>18</v>
      </c>
      <c r="C229" s="32">
        <f xml:space="preserve"> C228 + E229 + 0.5%*C228</f>
        <v>18503.343559349869</v>
      </c>
      <c r="D229" s="7">
        <v>25.92</v>
      </c>
      <c r="E229" s="28">
        <v>1500</v>
      </c>
      <c r="J229" s="33">
        <f t="shared" si="21"/>
        <v>17003.343559349869</v>
      </c>
    </row>
    <row r="230" spans="1:10" x14ac:dyDescent="0.3">
      <c r="C230" s="32">
        <f>SUM(C2:C229)</f>
        <v>67167363.467638999</v>
      </c>
      <c r="J230" s="33">
        <f>SUM(J2:J229)</f>
        <v>66825363.467638992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9C63B-4E34-4763-8B35-2DA75D4D2233}">
  <dimension ref="A1:P135"/>
  <sheetViews>
    <sheetView workbookViewId="0">
      <selection activeCell="K1" sqref="K1:K1048576"/>
    </sheetView>
  </sheetViews>
  <sheetFormatPr defaultRowHeight="14.4" x14ac:dyDescent="0.3"/>
  <sheetData>
    <row r="1" spans="1:16" ht="15" thickBot="1" x14ac:dyDescent="0.35">
      <c r="A1" s="12" t="s">
        <v>20</v>
      </c>
      <c r="B1" s="10" t="s">
        <v>21</v>
      </c>
      <c r="C1" s="10" t="s">
        <v>22</v>
      </c>
      <c r="D1" s="10" t="s">
        <v>23</v>
      </c>
      <c r="E1" s="10" t="s">
        <v>24</v>
      </c>
      <c r="F1" s="11" t="s">
        <v>25</v>
      </c>
      <c r="G1" s="13"/>
      <c r="J1" s="14">
        <v>40190</v>
      </c>
      <c r="K1" s="9" t="s">
        <v>20</v>
      </c>
      <c r="L1" s="10" t="s">
        <v>21</v>
      </c>
      <c r="M1" s="10" t="s">
        <v>22</v>
      </c>
      <c r="N1" s="10" t="s">
        <v>23</v>
      </c>
      <c r="O1" s="10" t="s">
        <v>24</v>
      </c>
      <c r="P1" s="15" t="s">
        <v>25</v>
      </c>
    </row>
    <row r="2" spans="1:16" ht="15" thickBot="1" x14ac:dyDescent="0.35">
      <c r="A2" s="14">
        <v>40189</v>
      </c>
      <c r="B2" s="9" t="s">
        <v>26</v>
      </c>
      <c r="C2" s="10" t="s">
        <v>27</v>
      </c>
      <c r="D2" s="10" t="s">
        <v>28</v>
      </c>
      <c r="E2" s="10" t="s">
        <v>29</v>
      </c>
      <c r="F2" s="10" t="s">
        <v>30</v>
      </c>
      <c r="G2" s="15" t="s">
        <v>31</v>
      </c>
      <c r="J2" s="14">
        <v>40189</v>
      </c>
      <c r="K2" s="9" t="s">
        <v>26</v>
      </c>
      <c r="L2" s="10" t="s">
        <v>27</v>
      </c>
      <c r="M2" s="10" t="s">
        <v>28</v>
      </c>
      <c r="N2" s="10" t="s">
        <v>29</v>
      </c>
      <c r="O2" s="10" t="s">
        <v>30</v>
      </c>
      <c r="P2" s="15" t="s">
        <v>31</v>
      </c>
    </row>
    <row r="3" spans="1:16" ht="15" thickBot="1" x14ac:dyDescent="0.35">
      <c r="A3" s="14">
        <v>40188</v>
      </c>
      <c r="B3" s="9" t="s">
        <v>27</v>
      </c>
      <c r="C3" s="10" t="s">
        <v>32</v>
      </c>
      <c r="D3" s="10" t="s">
        <v>33</v>
      </c>
      <c r="E3" s="10" t="s">
        <v>34</v>
      </c>
      <c r="F3" s="10" t="s">
        <v>35</v>
      </c>
      <c r="G3" s="15" t="s">
        <v>36</v>
      </c>
      <c r="J3" s="14">
        <v>40188</v>
      </c>
      <c r="K3" s="9" t="s">
        <v>27</v>
      </c>
      <c r="L3" s="10" t="s">
        <v>32</v>
      </c>
      <c r="M3" s="10" t="s">
        <v>33</v>
      </c>
      <c r="N3" s="10" t="s">
        <v>34</v>
      </c>
      <c r="O3" s="10" t="s">
        <v>35</v>
      </c>
      <c r="P3" s="15" t="s">
        <v>36</v>
      </c>
    </row>
    <row r="4" spans="1:16" ht="15" thickBot="1" x14ac:dyDescent="0.35">
      <c r="A4" s="14">
        <v>40187</v>
      </c>
      <c r="B4" s="9" t="s">
        <v>37</v>
      </c>
      <c r="C4" s="10" t="s">
        <v>38</v>
      </c>
      <c r="D4" s="10" t="s">
        <v>39</v>
      </c>
      <c r="E4" s="10" t="s">
        <v>40</v>
      </c>
      <c r="F4" s="10" t="s">
        <v>41</v>
      </c>
      <c r="G4" s="15" t="s">
        <v>42</v>
      </c>
      <c r="J4" s="14">
        <v>40187</v>
      </c>
      <c r="K4" s="9" t="s">
        <v>37</v>
      </c>
      <c r="L4" s="10" t="s">
        <v>38</v>
      </c>
      <c r="M4" s="10" t="s">
        <v>39</v>
      </c>
      <c r="N4" s="10" t="s">
        <v>40</v>
      </c>
      <c r="O4" s="10" t="s">
        <v>41</v>
      </c>
      <c r="P4" s="15" t="s">
        <v>42</v>
      </c>
    </row>
    <row r="5" spans="1:16" ht="15" thickBot="1" x14ac:dyDescent="0.35">
      <c r="A5" s="14">
        <v>40186</v>
      </c>
      <c r="B5" s="9" t="s">
        <v>43</v>
      </c>
      <c r="C5" s="10" t="s">
        <v>44</v>
      </c>
      <c r="D5" s="10" t="s">
        <v>45</v>
      </c>
      <c r="E5" s="10" t="s">
        <v>46</v>
      </c>
      <c r="F5" s="10" t="s">
        <v>47</v>
      </c>
      <c r="G5" s="15" t="s">
        <v>48</v>
      </c>
      <c r="J5" s="14">
        <v>40186</v>
      </c>
      <c r="K5" s="9" t="s">
        <v>43</v>
      </c>
      <c r="L5" s="10" t="s">
        <v>44</v>
      </c>
      <c r="M5" s="10" t="s">
        <v>45</v>
      </c>
      <c r="N5" s="10" t="s">
        <v>46</v>
      </c>
      <c r="O5" s="10" t="s">
        <v>47</v>
      </c>
      <c r="P5" s="15" t="s">
        <v>48</v>
      </c>
    </row>
    <row r="6" spans="1:16" ht="15" thickBot="1" x14ac:dyDescent="0.35">
      <c r="A6" s="14">
        <v>40185</v>
      </c>
      <c r="B6" s="9" t="s">
        <v>49</v>
      </c>
      <c r="C6" s="10" t="s">
        <v>50</v>
      </c>
      <c r="D6" s="10" t="s">
        <v>51</v>
      </c>
      <c r="E6" s="10" t="s">
        <v>52</v>
      </c>
      <c r="F6" s="10" t="s">
        <v>53</v>
      </c>
      <c r="G6" s="15" t="s">
        <v>54</v>
      </c>
      <c r="J6" s="14">
        <v>40185</v>
      </c>
      <c r="K6" s="9" t="s">
        <v>49</v>
      </c>
      <c r="L6" s="10" t="s">
        <v>50</v>
      </c>
      <c r="M6" s="10" t="s">
        <v>51</v>
      </c>
      <c r="N6" s="10" t="s">
        <v>52</v>
      </c>
      <c r="O6" s="10" t="s">
        <v>53</v>
      </c>
      <c r="P6" s="15" t="s">
        <v>54</v>
      </c>
    </row>
    <row r="7" spans="1:16" ht="15" thickBot="1" x14ac:dyDescent="0.35">
      <c r="A7" s="14">
        <v>40184</v>
      </c>
      <c r="B7" s="9" t="s">
        <v>55</v>
      </c>
      <c r="C7" s="10" t="s">
        <v>56</v>
      </c>
      <c r="D7" s="10" t="s">
        <v>57</v>
      </c>
      <c r="E7" s="10" t="s">
        <v>58</v>
      </c>
      <c r="F7" s="10" t="s">
        <v>59</v>
      </c>
      <c r="G7" s="15" t="s">
        <v>60</v>
      </c>
      <c r="J7" s="14">
        <v>40184</v>
      </c>
      <c r="K7" s="9" t="s">
        <v>55</v>
      </c>
      <c r="L7" s="10" t="s">
        <v>56</v>
      </c>
      <c r="M7" s="10" t="s">
        <v>57</v>
      </c>
      <c r="N7" s="10" t="s">
        <v>58</v>
      </c>
      <c r="O7" s="10" t="s">
        <v>59</v>
      </c>
      <c r="P7" s="15" t="s">
        <v>60</v>
      </c>
    </row>
    <row r="8" spans="1:16" ht="15" thickBot="1" x14ac:dyDescent="0.35">
      <c r="A8" s="14">
        <v>40183</v>
      </c>
      <c r="B8" s="9" t="s">
        <v>61</v>
      </c>
      <c r="C8" s="10" t="s">
        <v>62</v>
      </c>
      <c r="D8" s="10" t="s">
        <v>63</v>
      </c>
      <c r="E8" s="10" t="s">
        <v>64</v>
      </c>
      <c r="F8" s="10" t="s">
        <v>65</v>
      </c>
      <c r="G8" s="15" t="s">
        <v>66</v>
      </c>
      <c r="J8" s="14">
        <v>40183</v>
      </c>
      <c r="K8" s="9" t="s">
        <v>61</v>
      </c>
      <c r="L8" s="10" t="s">
        <v>62</v>
      </c>
      <c r="M8" s="10" t="s">
        <v>63</v>
      </c>
      <c r="N8" s="10" t="s">
        <v>64</v>
      </c>
      <c r="O8" s="10" t="s">
        <v>65</v>
      </c>
      <c r="P8" s="15" t="s">
        <v>66</v>
      </c>
    </row>
    <row r="9" spans="1:16" ht="15" thickBot="1" x14ac:dyDescent="0.35">
      <c r="A9" s="14">
        <v>40182</v>
      </c>
      <c r="B9" s="9" t="s">
        <v>61</v>
      </c>
      <c r="C9" s="10" t="s">
        <v>67</v>
      </c>
      <c r="D9" s="10" t="s">
        <v>68</v>
      </c>
      <c r="E9" s="10" t="s">
        <v>69</v>
      </c>
      <c r="F9" s="10" t="s">
        <v>70</v>
      </c>
      <c r="G9" s="15" t="s">
        <v>71</v>
      </c>
      <c r="J9" s="14">
        <v>40182</v>
      </c>
      <c r="K9" s="9" t="s">
        <v>61</v>
      </c>
      <c r="L9" s="10" t="s">
        <v>67</v>
      </c>
      <c r="M9" s="10" t="s">
        <v>68</v>
      </c>
      <c r="N9" s="10" t="s">
        <v>69</v>
      </c>
      <c r="O9" s="10" t="s">
        <v>70</v>
      </c>
      <c r="P9" s="15" t="s">
        <v>71</v>
      </c>
    </row>
    <row r="10" spans="1:16" ht="15" thickBot="1" x14ac:dyDescent="0.35">
      <c r="A10" s="14">
        <v>40181</v>
      </c>
      <c r="B10" s="9" t="s">
        <v>72</v>
      </c>
      <c r="C10" s="10" t="s">
        <v>73</v>
      </c>
      <c r="D10" s="10" t="s">
        <v>52</v>
      </c>
      <c r="E10" s="10" t="s">
        <v>72</v>
      </c>
      <c r="F10" s="10" t="s">
        <v>74</v>
      </c>
      <c r="G10" s="15" t="s">
        <v>75</v>
      </c>
      <c r="J10" s="14">
        <v>40181</v>
      </c>
      <c r="K10" s="9" t="s">
        <v>72</v>
      </c>
      <c r="L10" s="10" t="s">
        <v>73</v>
      </c>
      <c r="M10" s="10" t="s">
        <v>52</v>
      </c>
      <c r="N10" s="10" t="s">
        <v>72</v>
      </c>
      <c r="O10" s="10" t="s">
        <v>74</v>
      </c>
      <c r="P10" s="15" t="s">
        <v>75</v>
      </c>
    </row>
    <row r="11" spans="1:16" ht="15" thickBot="1" x14ac:dyDescent="0.35">
      <c r="A11" s="14">
        <v>40180</v>
      </c>
      <c r="B11" s="9" t="s">
        <v>62</v>
      </c>
      <c r="C11" s="10" t="s">
        <v>63</v>
      </c>
      <c r="D11" s="10" t="s">
        <v>55</v>
      </c>
      <c r="E11" s="10" t="s">
        <v>76</v>
      </c>
      <c r="F11" s="10" t="s">
        <v>77</v>
      </c>
      <c r="G11" s="15" t="s">
        <v>78</v>
      </c>
      <c r="J11" s="14">
        <v>40180</v>
      </c>
      <c r="K11" s="9" t="s">
        <v>62</v>
      </c>
      <c r="L11" s="10" t="s">
        <v>63</v>
      </c>
      <c r="M11" s="10" t="s">
        <v>55</v>
      </c>
      <c r="N11" s="10" t="s">
        <v>76</v>
      </c>
      <c r="O11" s="10" t="s">
        <v>77</v>
      </c>
      <c r="P11" s="15" t="s">
        <v>78</v>
      </c>
    </row>
    <row r="12" spans="1:16" ht="15" thickBot="1" x14ac:dyDescent="0.35">
      <c r="A12" s="14">
        <v>40179</v>
      </c>
      <c r="B12" s="9" t="s">
        <v>79</v>
      </c>
      <c r="C12" s="10" t="s">
        <v>80</v>
      </c>
      <c r="D12" s="10" t="s">
        <v>81</v>
      </c>
      <c r="E12" s="10" t="s">
        <v>82</v>
      </c>
      <c r="F12" s="10" t="s">
        <v>83</v>
      </c>
      <c r="G12" s="15" t="s">
        <v>84</v>
      </c>
      <c r="J12" s="14">
        <v>40179</v>
      </c>
      <c r="K12" s="9" t="s">
        <v>79</v>
      </c>
      <c r="L12" s="10" t="s">
        <v>80</v>
      </c>
      <c r="M12" s="10" t="s">
        <v>81</v>
      </c>
      <c r="N12" s="10" t="s">
        <v>82</v>
      </c>
      <c r="O12" s="10" t="s">
        <v>83</v>
      </c>
      <c r="P12" s="15" t="s">
        <v>84</v>
      </c>
    </row>
    <row r="13" spans="1:16" ht="15" thickBot="1" x14ac:dyDescent="0.35">
      <c r="A13" s="14">
        <v>39825</v>
      </c>
      <c r="B13" s="9" t="s">
        <v>85</v>
      </c>
      <c r="C13" s="10" t="s">
        <v>86</v>
      </c>
      <c r="D13" s="10" t="s">
        <v>79</v>
      </c>
      <c r="E13" s="10" t="s">
        <v>87</v>
      </c>
      <c r="F13" s="10" t="s">
        <v>88</v>
      </c>
      <c r="G13" s="15" t="s">
        <v>89</v>
      </c>
      <c r="J13" s="14">
        <v>39825</v>
      </c>
      <c r="K13" s="9" t="s">
        <v>85</v>
      </c>
      <c r="L13" s="10" t="s">
        <v>86</v>
      </c>
      <c r="M13" s="10" t="s">
        <v>79</v>
      </c>
      <c r="N13" s="10" t="s">
        <v>87</v>
      </c>
      <c r="O13" s="10" t="s">
        <v>88</v>
      </c>
      <c r="P13" s="15" t="s">
        <v>89</v>
      </c>
    </row>
    <row r="14" spans="1:16" ht="15" thickBot="1" x14ac:dyDescent="0.35">
      <c r="A14" s="14">
        <v>39824</v>
      </c>
      <c r="B14" s="9" t="s">
        <v>90</v>
      </c>
      <c r="C14" s="10" t="s">
        <v>91</v>
      </c>
      <c r="D14" s="10" t="s">
        <v>80</v>
      </c>
      <c r="E14" s="10" t="s">
        <v>91</v>
      </c>
      <c r="F14" s="10" t="s">
        <v>92</v>
      </c>
      <c r="G14" s="15" t="s">
        <v>93</v>
      </c>
      <c r="J14" s="14">
        <v>39824</v>
      </c>
      <c r="K14" s="9" t="s">
        <v>90</v>
      </c>
      <c r="L14" s="10" t="s">
        <v>91</v>
      </c>
      <c r="M14" s="10" t="s">
        <v>80</v>
      </c>
      <c r="N14" s="10" t="s">
        <v>91</v>
      </c>
      <c r="O14" s="10" t="s">
        <v>92</v>
      </c>
      <c r="P14" s="15" t="s">
        <v>93</v>
      </c>
    </row>
    <row r="15" spans="1:16" ht="15" thickBot="1" x14ac:dyDescent="0.35">
      <c r="A15" s="14">
        <v>39823</v>
      </c>
      <c r="B15" s="9" t="s">
        <v>94</v>
      </c>
      <c r="C15" s="10" t="s">
        <v>95</v>
      </c>
      <c r="D15" s="10" t="s">
        <v>64</v>
      </c>
      <c r="E15" s="10" t="s">
        <v>96</v>
      </c>
      <c r="F15" s="10" t="s">
        <v>97</v>
      </c>
      <c r="G15" s="15" t="s">
        <v>98</v>
      </c>
      <c r="J15" s="14">
        <v>39823</v>
      </c>
      <c r="K15" s="9" t="s">
        <v>94</v>
      </c>
      <c r="L15" s="10" t="s">
        <v>95</v>
      </c>
      <c r="M15" s="10" t="s">
        <v>64</v>
      </c>
      <c r="N15" s="10" t="s">
        <v>96</v>
      </c>
      <c r="O15" s="10" t="s">
        <v>97</v>
      </c>
      <c r="P15" s="15" t="s">
        <v>98</v>
      </c>
    </row>
    <row r="16" spans="1:16" ht="15" thickBot="1" x14ac:dyDescent="0.35">
      <c r="A16" s="14">
        <v>39822</v>
      </c>
      <c r="B16" s="9" t="s">
        <v>99</v>
      </c>
      <c r="C16" s="10" t="s">
        <v>100</v>
      </c>
      <c r="D16" s="10" t="s">
        <v>99</v>
      </c>
      <c r="E16" s="10" t="s">
        <v>101</v>
      </c>
      <c r="F16" s="10" t="s">
        <v>102</v>
      </c>
      <c r="G16" s="15" t="s">
        <v>103</v>
      </c>
      <c r="J16" s="14">
        <v>39822</v>
      </c>
      <c r="K16" s="9" t="s">
        <v>99</v>
      </c>
      <c r="L16" s="10" t="s">
        <v>100</v>
      </c>
      <c r="M16" s="10" t="s">
        <v>99</v>
      </c>
      <c r="N16" s="10" t="s">
        <v>101</v>
      </c>
      <c r="O16" s="10" t="s">
        <v>102</v>
      </c>
      <c r="P16" s="15" t="s">
        <v>103</v>
      </c>
    </row>
    <row r="17" spans="1:16" ht="15" thickBot="1" x14ac:dyDescent="0.35">
      <c r="A17" s="14">
        <v>39821</v>
      </c>
      <c r="B17" s="9" t="s">
        <v>104</v>
      </c>
      <c r="C17" s="10" t="s">
        <v>105</v>
      </c>
      <c r="D17" s="10" t="s">
        <v>100</v>
      </c>
      <c r="E17" s="10" t="s">
        <v>106</v>
      </c>
      <c r="F17" s="10" t="s">
        <v>107</v>
      </c>
      <c r="G17" s="15" t="s">
        <v>108</v>
      </c>
      <c r="J17" s="14">
        <v>39821</v>
      </c>
      <c r="K17" s="9" t="s">
        <v>104</v>
      </c>
      <c r="L17" s="10" t="s">
        <v>105</v>
      </c>
      <c r="M17" s="10" t="s">
        <v>100</v>
      </c>
      <c r="N17" s="10" t="s">
        <v>106</v>
      </c>
      <c r="O17" s="10" t="s">
        <v>107</v>
      </c>
      <c r="P17" s="15" t="s">
        <v>108</v>
      </c>
    </row>
    <row r="18" spans="1:16" ht="15" thickBot="1" x14ac:dyDescent="0.35">
      <c r="A18" s="14">
        <v>39820</v>
      </c>
      <c r="B18" s="9" t="s">
        <v>105</v>
      </c>
      <c r="C18" s="10" t="s">
        <v>109</v>
      </c>
      <c r="D18" s="10" t="s">
        <v>110</v>
      </c>
      <c r="E18" s="10" t="s">
        <v>111</v>
      </c>
      <c r="F18" s="10" t="s">
        <v>112</v>
      </c>
      <c r="G18" s="15" t="s">
        <v>113</v>
      </c>
      <c r="J18" s="14">
        <v>39820</v>
      </c>
      <c r="K18" s="9" t="s">
        <v>105</v>
      </c>
      <c r="L18" s="10" t="s">
        <v>109</v>
      </c>
      <c r="M18" s="10" t="s">
        <v>110</v>
      </c>
      <c r="N18" s="10" t="s">
        <v>111</v>
      </c>
      <c r="O18" s="10" t="s">
        <v>112</v>
      </c>
      <c r="P18" s="15" t="s">
        <v>113</v>
      </c>
    </row>
    <row r="19" spans="1:16" ht="15" thickBot="1" x14ac:dyDescent="0.35">
      <c r="A19" s="14">
        <v>39819</v>
      </c>
      <c r="B19" s="9" t="s">
        <v>114</v>
      </c>
      <c r="C19" s="10" t="s">
        <v>115</v>
      </c>
      <c r="D19" s="10" t="s">
        <v>116</v>
      </c>
      <c r="E19" s="10" t="s">
        <v>117</v>
      </c>
      <c r="F19" s="10" t="s">
        <v>118</v>
      </c>
      <c r="G19" s="15" t="s">
        <v>119</v>
      </c>
      <c r="J19" s="14">
        <v>39819</v>
      </c>
      <c r="K19" s="9" t="s">
        <v>114</v>
      </c>
      <c r="L19" s="10" t="s">
        <v>115</v>
      </c>
      <c r="M19" s="10" t="s">
        <v>116</v>
      </c>
      <c r="N19" s="10" t="s">
        <v>117</v>
      </c>
      <c r="O19" s="10" t="s">
        <v>118</v>
      </c>
      <c r="P19" s="15" t="s">
        <v>119</v>
      </c>
    </row>
    <row r="20" spans="1:16" ht="15" thickBot="1" x14ac:dyDescent="0.35">
      <c r="A20" s="14">
        <v>39818</v>
      </c>
      <c r="B20" s="9" t="s">
        <v>120</v>
      </c>
      <c r="C20" s="10" t="s">
        <v>121</v>
      </c>
      <c r="D20" s="10" t="s">
        <v>122</v>
      </c>
      <c r="E20" s="10" t="s">
        <v>123</v>
      </c>
      <c r="F20" s="10" t="s">
        <v>124</v>
      </c>
      <c r="G20" s="15" t="s">
        <v>125</v>
      </c>
      <c r="J20" s="14">
        <v>39818</v>
      </c>
      <c r="K20" s="9" t="s">
        <v>120</v>
      </c>
      <c r="L20" s="10" t="s">
        <v>121</v>
      </c>
      <c r="M20" s="10" t="s">
        <v>122</v>
      </c>
      <c r="N20" s="10" t="s">
        <v>123</v>
      </c>
      <c r="O20" s="10" t="s">
        <v>124</v>
      </c>
      <c r="P20" s="15" t="s">
        <v>125</v>
      </c>
    </row>
    <row r="21" spans="1:16" ht="15" thickBot="1" x14ac:dyDescent="0.35">
      <c r="A21" s="14">
        <v>39817</v>
      </c>
      <c r="B21" s="9" t="s">
        <v>126</v>
      </c>
      <c r="C21" s="10" t="s">
        <v>127</v>
      </c>
      <c r="D21" s="10" t="s">
        <v>111</v>
      </c>
      <c r="E21" s="10" t="s">
        <v>128</v>
      </c>
      <c r="F21" s="10" t="s">
        <v>129</v>
      </c>
      <c r="G21" s="15" t="s">
        <v>130</v>
      </c>
      <c r="J21" s="14">
        <v>39817</v>
      </c>
      <c r="K21" s="9" t="s">
        <v>126</v>
      </c>
      <c r="L21" s="10" t="s">
        <v>127</v>
      </c>
      <c r="M21" s="10" t="s">
        <v>111</v>
      </c>
      <c r="N21" s="10" t="s">
        <v>128</v>
      </c>
      <c r="O21" s="10" t="s">
        <v>129</v>
      </c>
      <c r="P21" s="15" t="s">
        <v>130</v>
      </c>
    </row>
    <row r="22" spans="1:16" ht="15" thickBot="1" x14ac:dyDescent="0.35">
      <c r="A22" s="14">
        <v>39816</v>
      </c>
      <c r="B22" s="9" t="s">
        <v>131</v>
      </c>
      <c r="C22" s="10" t="s">
        <v>132</v>
      </c>
      <c r="D22" s="10" t="s">
        <v>131</v>
      </c>
      <c r="E22" s="10" t="s">
        <v>133</v>
      </c>
      <c r="F22" s="10" t="s">
        <v>134</v>
      </c>
      <c r="G22" s="15" t="s">
        <v>135</v>
      </c>
      <c r="J22" s="14">
        <v>39816</v>
      </c>
      <c r="K22" s="9" t="s">
        <v>131</v>
      </c>
      <c r="L22" s="10" t="s">
        <v>132</v>
      </c>
      <c r="M22" s="10" t="s">
        <v>131</v>
      </c>
      <c r="N22" s="10" t="s">
        <v>133</v>
      </c>
      <c r="O22" s="10" t="s">
        <v>134</v>
      </c>
      <c r="P22" s="15" t="s">
        <v>135</v>
      </c>
    </row>
    <row r="23" spans="1:16" ht="15" thickBot="1" x14ac:dyDescent="0.35">
      <c r="A23" s="14">
        <v>39815</v>
      </c>
      <c r="B23" s="9" t="s">
        <v>136</v>
      </c>
      <c r="C23" s="10" t="s">
        <v>137</v>
      </c>
      <c r="D23" s="10" t="s">
        <v>138</v>
      </c>
      <c r="E23" s="10" t="s">
        <v>139</v>
      </c>
      <c r="F23" s="10" t="s">
        <v>140</v>
      </c>
      <c r="G23" s="15" t="s">
        <v>141</v>
      </c>
      <c r="J23" s="14">
        <v>39815</v>
      </c>
      <c r="K23" s="9" t="s">
        <v>136</v>
      </c>
      <c r="L23" s="10" t="s">
        <v>137</v>
      </c>
      <c r="M23" s="10" t="s">
        <v>138</v>
      </c>
      <c r="N23" s="10" t="s">
        <v>139</v>
      </c>
      <c r="O23" s="10" t="s">
        <v>140</v>
      </c>
      <c r="P23" s="15" t="s">
        <v>141</v>
      </c>
    </row>
    <row r="24" spans="1:16" ht="15" thickBot="1" x14ac:dyDescent="0.35">
      <c r="A24" s="14">
        <v>39814</v>
      </c>
      <c r="B24" s="9" t="s">
        <v>142</v>
      </c>
      <c r="C24" s="10" t="s">
        <v>143</v>
      </c>
      <c r="D24" s="10" t="s">
        <v>128</v>
      </c>
      <c r="E24" s="10" t="s">
        <v>144</v>
      </c>
      <c r="F24" s="10" t="s">
        <v>88</v>
      </c>
      <c r="G24" s="15" t="s">
        <v>145</v>
      </c>
      <c r="J24" s="14">
        <v>39814</v>
      </c>
      <c r="K24" s="9" t="s">
        <v>142</v>
      </c>
      <c r="L24" s="10" t="s">
        <v>143</v>
      </c>
      <c r="M24" s="10" t="s">
        <v>128</v>
      </c>
      <c r="N24" s="10" t="s">
        <v>144</v>
      </c>
      <c r="O24" s="10" t="s">
        <v>88</v>
      </c>
      <c r="P24" s="15" t="s">
        <v>145</v>
      </c>
    </row>
    <row r="25" spans="1:16" ht="15" thickBot="1" x14ac:dyDescent="0.35">
      <c r="A25" s="14">
        <v>39459</v>
      </c>
      <c r="B25" s="9" t="s">
        <v>146</v>
      </c>
      <c r="C25" s="10" t="s">
        <v>139</v>
      </c>
      <c r="D25" s="10" t="s">
        <v>147</v>
      </c>
      <c r="E25" s="10" t="s">
        <v>148</v>
      </c>
      <c r="F25" s="10" t="s">
        <v>149</v>
      </c>
      <c r="G25" s="15" t="s">
        <v>150</v>
      </c>
      <c r="J25" s="14">
        <v>39459</v>
      </c>
      <c r="K25" s="9" t="s">
        <v>146</v>
      </c>
      <c r="L25" s="10" t="s">
        <v>139</v>
      </c>
      <c r="M25" s="10" t="s">
        <v>147</v>
      </c>
      <c r="N25" s="10" t="s">
        <v>148</v>
      </c>
      <c r="O25" s="10" t="s">
        <v>149</v>
      </c>
      <c r="P25" s="15" t="s">
        <v>150</v>
      </c>
    </row>
    <row r="26" spans="1:16" ht="15" thickBot="1" x14ac:dyDescent="0.35">
      <c r="A26" s="14">
        <v>39458</v>
      </c>
      <c r="B26" s="9" t="s">
        <v>151</v>
      </c>
      <c r="C26" s="10" t="s">
        <v>139</v>
      </c>
      <c r="D26" s="10" t="s">
        <v>152</v>
      </c>
      <c r="E26" s="10" t="s">
        <v>133</v>
      </c>
      <c r="F26" s="10" t="s">
        <v>153</v>
      </c>
      <c r="G26" s="15" t="s">
        <v>154</v>
      </c>
      <c r="J26" s="14">
        <v>39458</v>
      </c>
      <c r="K26" s="9" t="s">
        <v>151</v>
      </c>
      <c r="L26" s="10" t="s">
        <v>139</v>
      </c>
      <c r="M26" s="10" t="s">
        <v>152</v>
      </c>
      <c r="N26" s="10" t="s">
        <v>133</v>
      </c>
      <c r="O26" s="10" t="s">
        <v>153</v>
      </c>
      <c r="P26" s="15" t="s">
        <v>154</v>
      </c>
    </row>
    <row r="27" spans="1:16" ht="15" thickBot="1" x14ac:dyDescent="0.35">
      <c r="A27" s="14">
        <v>39457</v>
      </c>
      <c r="B27" s="9" t="s">
        <v>155</v>
      </c>
      <c r="C27" s="10" t="s">
        <v>152</v>
      </c>
      <c r="D27" s="10" t="s">
        <v>152</v>
      </c>
      <c r="E27" s="10" t="s">
        <v>156</v>
      </c>
      <c r="F27" s="10" t="s">
        <v>157</v>
      </c>
      <c r="G27" s="15" t="s">
        <v>158</v>
      </c>
      <c r="J27" s="14">
        <v>39457</v>
      </c>
      <c r="K27" s="9" t="s">
        <v>155</v>
      </c>
      <c r="L27" s="10" t="s">
        <v>152</v>
      </c>
      <c r="M27" s="10" t="s">
        <v>152</v>
      </c>
      <c r="N27" s="10" t="s">
        <v>156</v>
      </c>
      <c r="O27" s="10" t="s">
        <v>157</v>
      </c>
      <c r="P27" s="15" t="s">
        <v>158</v>
      </c>
    </row>
    <row r="28" spans="1:16" ht="15" thickBot="1" x14ac:dyDescent="0.35">
      <c r="A28" s="14">
        <v>39456</v>
      </c>
      <c r="B28" s="9" t="s">
        <v>159</v>
      </c>
      <c r="C28" s="10" t="s">
        <v>160</v>
      </c>
      <c r="D28" s="10" t="s">
        <v>161</v>
      </c>
      <c r="E28" s="10" t="s">
        <v>132</v>
      </c>
      <c r="F28" s="10" t="s">
        <v>162</v>
      </c>
      <c r="G28" s="15" t="s">
        <v>163</v>
      </c>
      <c r="J28" s="14">
        <v>39456</v>
      </c>
      <c r="K28" s="9" t="s">
        <v>159</v>
      </c>
      <c r="L28" s="10" t="s">
        <v>160</v>
      </c>
      <c r="M28" s="10" t="s">
        <v>161</v>
      </c>
      <c r="N28" s="10" t="s">
        <v>132</v>
      </c>
      <c r="O28" s="10" t="s">
        <v>162</v>
      </c>
      <c r="P28" s="15" t="s">
        <v>163</v>
      </c>
    </row>
    <row r="29" spans="1:16" ht="15" thickBot="1" x14ac:dyDescent="0.35">
      <c r="A29" s="14">
        <v>39455</v>
      </c>
      <c r="B29" s="9" t="s">
        <v>138</v>
      </c>
      <c r="C29" s="10" t="s">
        <v>164</v>
      </c>
      <c r="D29" s="10" t="s">
        <v>165</v>
      </c>
      <c r="E29" s="10" t="s">
        <v>137</v>
      </c>
      <c r="F29" s="10" t="s">
        <v>166</v>
      </c>
      <c r="G29" s="15" t="s">
        <v>98</v>
      </c>
      <c r="J29" s="14">
        <v>39455</v>
      </c>
      <c r="K29" s="9" t="s">
        <v>138</v>
      </c>
      <c r="L29" s="10" t="s">
        <v>164</v>
      </c>
      <c r="M29" s="10" t="s">
        <v>165</v>
      </c>
      <c r="N29" s="10" t="s">
        <v>137</v>
      </c>
      <c r="O29" s="10" t="s">
        <v>166</v>
      </c>
      <c r="P29" s="15" t="s">
        <v>98</v>
      </c>
    </row>
    <row r="30" spans="1:16" ht="15" thickBot="1" x14ac:dyDescent="0.35">
      <c r="A30" s="14">
        <v>39454</v>
      </c>
      <c r="B30" s="9" t="s">
        <v>164</v>
      </c>
      <c r="C30" s="10" t="s">
        <v>167</v>
      </c>
      <c r="D30" s="10" t="s">
        <v>168</v>
      </c>
      <c r="E30" s="10" t="s">
        <v>169</v>
      </c>
      <c r="F30" s="10" t="s">
        <v>170</v>
      </c>
      <c r="G30" s="15" t="s">
        <v>171</v>
      </c>
      <c r="J30" s="14">
        <v>39454</v>
      </c>
      <c r="K30" s="9" t="s">
        <v>164</v>
      </c>
      <c r="L30" s="10" t="s">
        <v>167</v>
      </c>
      <c r="M30" s="10" t="s">
        <v>168</v>
      </c>
      <c r="N30" s="10" t="s">
        <v>169</v>
      </c>
      <c r="O30" s="10" t="s">
        <v>170</v>
      </c>
      <c r="P30" s="15" t="s">
        <v>171</v>
      </c>
    </row>
    <row r="31" spans="1:16" ht="15" thickBot="1" x14ac:dyDescent="0.35">
      <c r="A31" s="14">
        <v>39453</v>
      </c>
      <c r="B31" s="9" t="s">
        <v>172</v>
      </c>
      <c r="C31" s="10" t="s">
        <v>111</v>
      </c>
      <c r="D31" s="10" t="s">
        <v>105</v>
      </c>
      <c r="E31" s="10" t="s">
        <v>173</v>
      </c>
      <c r="F31" s="10" t="s">
        <v>174</v>
      </c>
      <c r="G31" s="15" t="s">
        <v>175</v>
      </c>
      <c r="J31" s="14">
        <v>39453</v>
      </c>
      <c r="K31" s="9" t="s">
        <v>172</v>
      </c>
      <c r="L31" s="10" t="s">
        <v>111</v>
      </c>
      <c r="M31" s="10" t="s">
        <v>105</v>
      </c>
      <c r="N31" s="10" t="s">
        <v>173</v>
      </c>
      <c r="O31" s="10" t="s">
        <v>174</v>
      </c>
      <c r="P31" s="15" t="s">
        <v>175</v>
      </c>
    </row>
    <row r="32" spans="1:16" ht="15" thickBot="1" x14ac:dyDescent="0.35">
      <c r="A32" s="14">
        <v>39452</v>
      </c>
      <c r="B32" s="9" t="s">
        <v>176</v>
      </c>
      <c r="C32" s="10" t="s">
        <v>105</v>
      </c>
      <c r="D32" s="10" t="s">
        <v>177</v>
      </c>
      <c r="E32" s="10" t="s">
        <v>178</v>
      </c>
      <c r="F32" s="10" t="s">
        <v>179</v>
      </c>
      <c r="G32" s="15" t="s">
        <v>180</v>
      </c>
      <c r="J32" s="14">
        <v>39452</v>
      </c>
      <c r="K32" s="9" t="s">
        <v>176</v>
      </c>
      <c r="L32" s="10" t="s">
        <v>105</v>
      </c>
      <c r="M32" s="10" t="s">
        <v>177</v>
      </c>
      <c r="N32" s="10" t="s">
        <v>178</v>
      </c>
      <c r="O32" s="10" t="s">
        <v>179</v>
      </c>
      <c r="P32" s="15" t="s">
        <v>180</v>
      </c>
    </row>
    <row r="33" spans="1:16" ht="15" thickBot="1" x14ac:dyDescent="0.35">
      <c r="A33" s="14">
        <v>39451</v>
      </c>
      <c r="B33" s="9" t="s">
        <v>105</v>
      </c>
      <c r="C33" s="10" t="s">
        <v>181</v>
      </c>
      <c r="D33" s="10" t="s">
        <v>182</v>
      </c>
      <c r="E33" s="10" t="s">
        <v>111</v>
      </c>
      <c r="F33" s="10" t="s">
        <v>183</v>
      </c>
      <c r="G33" s="15" t="s">
        <v>184</v>
      </c>
      <c r="J33" s="14">
        <v>39451</v>
      </c>
      <c r="K33" s="9" t="s">
        <v>105</v>
      </c>
      <c r="L33" s="10" t="s">
        <v>181</v>
      </c>
      <c r="M33" s="10" t="s">
        <v>182</v>
      </c>
      <c r="N33" s="10" t="s">
        <v>111</v>
      </c>
      <c r="O33" s="10" t="s">
        <v>183</v>
      </c>
      <c r="P33" s="15" t="s">
        <v>184</v>
      </c>
    </row>
    <row r="34" spans="1:16" ht="15" thickBot="1" x14ac:dyDescent="0.35">
      <c r="A34" s="14">
        <v>39450</v>
      </c>
      <c r="B34" s="9" t="s">
        <v>185</v>
      </c>
      <c r="C34" s="10" t="s">
        <v>186</v>
      </c>
      <c r="D34" s="10" t="s">
        <v>187</v>
      </c>
      <c r="E34" s="10" t="s">
        <v>188</v>
      </c>
      <c r="F34" s="10" t="s">
        <v>189</v>
      </c>
      <c r="G34" s="15" t="s">
        <v>190</v>
      </c>
      <c r="J34" s="14">
        <v>39450</v>
      </c>
      <c r="K34" s="9" t="s">
        <v>185</v>
      </c>
      <c r="L34" s="10" t="s">
        <v>186</v>
      </c>
      <c r="M34" s="10" t="s">
        <v>187</v>
      </c>
      <c r="N34" s="10" t="s">
        <v>188</v>
      </c>
      <c r="O34" s="10" t="s">
        <v>189</v>
      </c>
      <c r="P34" s="15" t="s">
        <v>190</v>
      </c>
    </row>
    <row r="35" spans="1:16" ht="15" thickBot="1" x14ac:dyDescent="0.35">
      <c r="A35" s="14">
        <v>39449</v>
      </c>
      <c r="B35" s="9" t="s">
        <v>191</v>
      </c>
      <c r="C35" s="10" t="s">
        <v>116</v>
      </c>
      <c r="D35" s="10" t="s">
        <v>192</v>
      </c>
      <c r="E35" s="10" t="s">
        <v>193</v>
      </c>
      <c r="F35" s="10" t="s">
        <v>194</v>
      </c>
      <c r="G35" s="15" t="s">
        <v>195</v>
      </c>
      <c r="J35" s="14">
        <v>39449</v>
      </c>
      <c r="K35" s="9" t="s">
        <v>191</v>
      </c>
      <c r="L35" s="10" t="s">
        <v>116</v>
      </c>
      <c r="M35" s="10" t="s">
        <v>192</v>
      </c>
      <c r="N35" s="10" t="s">
        <v>193</v>
      </c>
      <c r="O35" s="10" t="s">
        <v>194</v>
      </c>
      <c r="P35" s="15" t="s">
        <v>195</v>
      </c>
    </row>
    <row r="36" spans="1:16" ht="15" thickBot="1" x14ac:dyDescent="0.35">
      <c r="A36" s="14">
        <v>39448</v>
      </c>
      <c r="B36" s="9" t="s">
        <v>116</v>
      </c>
      <c r="C36" s="10" t="s">
        <v>196</v>
      </c>
      <c r="D36" s="10" t="s">
        <v>196</v>
      </c>
      <c r="E36" s="10" t="s">
        <v>197</v>
      </c>
      <c r="F36" s="10" t="s">
        <v>198</v>
      </c>
      <c r="G36" s="15" t="s">
        <v>199</v>
      </c>
      <c r="J36" s="14">
        <v>39448</v>
      </c>
      <c r="K36" s="9" t="s">
        <v>116</v>
      </c>
      <c r="L36" s="10" t="s">
        <v>196</v>
      </c>
      <c r="M36" s="10" t="s">
        <v>196</v>
      </c>
      <c r="N36" s="10" t="s">
        <v>197</v>
      </c>
      <c r="O36" s="10" t="s">
        <v>198</v>
      </c>
      <c r="P36" s="15" t="s">
        <v>199</v>
      </c>
    </row>
    <row r="37" spans="1:16" ht="15" thickBot="1" x14ac:dyDescent="0.35">
      <c r="A37" s="14">
        <v>39094</v>
      </c>
      <c r="B37" s="9" t="s">
        <v>196</v>
      </c>
      <c r="C37" s="10" t="s">
        <v>200</v>
      </c>
      <c r="D37" s="10" t="s">
        <v>99</v>
      </c>
      <c r="E37" s="10" t="s">
        <v>101</v>
      </c>
      <c r="F37" s="10" t="s">
        <v>201</v>
      </c>
      <c r="G37" s="15" t="s">
        <v>202</v>
      </c>
      <c r="J37" s="14">
        <v>39094</v>
      </c>
      <c r="K37" s="9" t="s">
        <v>196</v>
      </c>
      <c r="L37" s="10" t="s">
        <v>200</v>
      </c>
      <c r="M37" s="10" t="s">
        <v>99</v>
      </c>
      <c r="N37" s="10" t="s">
        <v>101</v>
      </c>
      <c r="O37" s="10" t="s">
        <v>201</v>
      </c>
      <c r="P37" s="15" t="s">
        <v>202</v>
      </c>
    </row>
    <row r="38" spans="1:16" ht="15" thickBot="1" x14ac:dyDescent="0.35">
      <c r="A38" s="14">
        <v>39093</v>
      </c>
      <c r="B38" s="9" t="s">
        <v>203</v>
      </c>
      <c r="C38" s="10" t="s">
        <v>204</v>
      </c>
      <c r="D38" s="10" t="s">
        <v>205</v>
      </c>
      <c r="E38" s="10" t="s">
        <v>206</v>
      </c>
      <c r="F38" s="10" t="s">
        <v>207</v>
      </c>
      <c r="G38" s="15" t="s">
        <v>208</v>
      </c>
      <c r="J38" s="14">
        <v>39093</v>
      </c>
      <c r="K38" s="9" t="s">
        <v>203</v>
      </c>
      <c r="L38" s="10" t="s">
        <v>204</v>
      </c>
      <c r="M38" s="10" t="s">
        <v>205</v>
      </c>
      <c r="N38" s="10" t="s">
        <v>206</v>
      </c>
      <c r="O38" s="10" t="s">
        <v>207</v>
      </c>
      <c r="P38" s="15" t="s">
        <v>208</v>
      </c>
    </row>
    <row r="39" spans="1:16" ht="15" thickBot="1" x14ac:dyDescent="0.35">
      <c r="A39" s="14">
        <v>39092</v>
      </c>
      <c r="B39" s="9" t="s">
        <v>209</v>
      </c>
      <c r="C39" s="10" t="s">
        <v>200</v>
      </c>
      <c r="D39" s="10" t="s">
        <v>210</v>
      </c>
      <c r="E39" s="10" t="s">
        <v>200</v>
      </c>
      <c r="F39" s="10" t="s">
        <v>211</v>
      </c>
      <c r="G39" s="15" t="s">
        <v>212</v>
      </c>
      <c r="J39" s="14">
        <v>39092</v>
      </c>
      <c r="K39" s="9" t="s">
        <v>209</v>
      </c>
      <c r="L39" s="10" t="s">
        <v>200</v>
      </c>
      <c r="M39" s="10" t="s">
        <v>210</v>
      </c>
      <c r="N39" s="10" t="s">
        <v>200</v>
      </c>
      <c r="O39" s="10" t="s">
        <v>211</v>
      </c>
      <c r="P39" s="15" t="s">
        <v>212</v>
      </c>
    </row>
    <row r="40" spans="1:16" ht="15" thickBot="1" x14ac:dyDescent="0.35">
      <c r="A40" s="14">
        <v>39091</v>
      </c>
      <c r="B40" s="9" t="s">
        <v>213</v>
      </c>
      <c r="C40" s="10" t="s">
        <v>214</v>
      </c>
      <c r="D40" s="10" t="s">
        <v>215</v>
      </c>
      <c r="E40" s="10" t="s">
        <v>216</v>
      </c>
      <c r="F40" s="10" t="s">
        <v>217</v>
      </c>
      <c r="G40" s="15" t="s">
        <v>218</v>
      </c>
      <c r="J40" s="14">
        <v>39091</v>
      </c>
      <c r="K40" s="9" t="s">
        <v>213</v>
      </c>
      <c r="L40" s="10" t="s">
        <v>214</v>
      </c>
      <c r="M40" s="10" t="s">
        <v>215</v>
      </c>
      <c r="N40" s="10" t="s">
        <v>216</v>
      </c>
      <c r="O40" s="10" t="s">
        <v>217</v>
      </c>
      <c r="P40" s="15" t="s">
        <v>218</v>
      </c>
    </row>
    <row r="41" spans="1:16" ht="15" thickBot="1" x14ac:dyDescent="0.35">
      <c r="A41" s="14">
        <v>39090</v>
      </c>
      <c r="B41" s="9" t="s">
        <v>219</v>
      </c>
      <c r="C41" s="10" t="s">
        <v>220</v>
      </c>
      <c r="D41" s="10" t="s">
        <v>221</v>
      </c>
      <c r="E41" s="10" t="s">
        <v>222</v>
      </c>
      <c r="F41" s="10" t="s">
        <v>223</v>
      </c>
      <c r="G41" s="15" t="s">
        <v>224</v>
      </c>
      <c r="J41" s="14">
        <v>39090</v>
      </c>
      <c r="K41" s="9" t="s">
        <v>219</v>
      </c>
      <c r="L41" s="10" t="s">
        <v>220</v>
      </c>
      <c r="M41" s="10" t="s">
        <v>221</v>
      </c>
      <c r="N41" s="10" t="s">
        <v>222</v>
      </c>
      <c r="O41" s="10" t="s">
        <v>223</v>
      </c>
      <c r="P41" s="15" t="s">
        <v>224</v>
      </c>
    </row>
    <row r="42" spans="1:16" ht="15" thickBot="1" x14ac:dyDescent="0.35">
      <c r="A42" s="14">
        <v>39089</v>
      </c>
      <c r="B42" s="9" t="s">
        <v>225</v>
      </c>
      <c r="C42" s="10" t="s">
        <v>226</v>
      </c>
      <c r="D42" s="10" t="s">
        <v>227</v>
      </c>
      <c r="E42" s="10" t="s">
        <v>228</v>
      </c>
      <c r="F42" s="10" t="s">
        <v>229</v>
      </c>
      <c r="G42" s="15" t="s">
        <v>230</v>
      </c>
      <c r="J42" s="14">
        <v>39089</v>
      </c>
      <c r="K42" s="9" t="s">
        <v>225</v>
      </c>
      <c r="L42" s="10" t="s">
        <v>226</v>
      </c>
      <c r="M42" s="10" t="s">
        <v>227</v>
      </c>
      <c r="N42" s="10" t="s">
        <v>228</v>
      </c>
      <c r="O42" s="10" t="s">
        <v>229</v>
      </c>
      <c r="P42" s="15" t="s">
        <v>230</v>
      </c>
    </row>
    <row r="43" spans="1:16" ht="15" thickBot="1" x14ac:dyDescent="0.35">
      <c r="A43" s="14">
        <v>39088</v>
      </c>
      <c r="B43" s="9" t="s">
        <v>226</v>
      </c>
      <c r="C43" s="10" t="s">
        <v>220</v>
      </c>
      <c r="D43" s="10" t="s">
        <v>231</v>
      </c>
      <c r="E43" s="10" t="s">
        <v>232</v>
      </c>
      <c r="F43" s="10" t="s">
        <v>233</v>
      </c>
      <c r="G43" s="15" t="s">
        <v>234</v>
      </c>
      <c r="J43" s="14">
        <v>39088</v>
      </c>
      <c r="K43" s="9" t="s">
        <v>226</v>
      </c>
      <c r="L43" s="10" t="s">
        <v>220</v>
      </c>
      <c r="M43" s="10" t="s">
        <v>231</v>
      </c>
      <c r="N43" s="10" t="s">
        <v>232</v>
      </c>
      <c r="O43" s="10" t="s">
        <v>233</v>
      </c>
      <c r="P43" s="15" t="s">
        <v>234</v>
      </c>
    </row>
    <row r="44" spans="1:16" ht="15" thickBot="1" x14ac:dyDescent="0.35">
      <c r="A44" s="14">
        <v>39087</v>
      </c>
      <c r="B44" s="9" t="s">
        <v>220</v>
      </c>
      <c r="C44" s="10" t="s">
        <v>235</v>
      </c>
      <c r="D44" s="10" t="s">
        <v>236</v>
      </c>
      <c r="E44" s="10" t="s">
        <v>237</v>
      </c>
      <c r="F44" s="10" t="s">
        <v>238</v>
      </c>
      <c r="G44" s="15" t="s">
        <v>239</v>
      </c>
      <c r="J44" s="14">
        <v>39087</v>
      </c>
      <c r="K44" s="9" t="s">
        <v>220</v>
      </c>
      <c r="L44" s="10" t="s">
        <v>235</v>
      </c>
      <c r="M44" s="10" t="s">
        <v>236</v>
      </c>
      <c r="N44" s="10" t="s">
        <v>237</v>
      </c>
      <c r="O44" s="10" t="s">
        <v>238</v>
      </c>
      <c r="P44" s="15" t="s">
        <v>239</v>
      </c>
    </row>
    <row r="45" spans="1:16" ht="15" thickBot="1" x14ac:dyDescent="0.35">
      <c r="A45" s="14">
        <v>39086</v>
      </c>
      <c r="B45" s="9" t="s">
        <v>240</v>
      </c>
      <c r="C45" s="10" t="s">
        <v>241</v>
      </c>
      <c r="D45" s="10" t="s">
        <v>235</v>
      </c>
      <c r="E45" s="10" t="s">
        <v>242</v>
      </c>
      <c r="F45" s="10" t="s">
        <v>243</v>
      </c>
      <c r="G45" s="15" t="s">
        <v>244</v>
      </c>
      <c r="J45" s="14">
        <v>39086</v>
      </c>
      <c r="K45" s="9" t="s">
        <v>240</v>
      </c>
      <c r="L45" s="10" t="s">
        <v>241</v>
      </c>
      <c r="M45" s="10" t="s">
        <v>235</v>
      </c>
      <c r="N45" s="10" t="s">
        <v>242</v>
      </c>
      <c r="O45" s="10" t="s">
        <v>243</v>
      </c>
      <c r="P45" s="15" t="s">
        <v>244</v>
      </c>
    </row>
    <row r="46" spans="1:16" ht="15" thickBot="1" x14ac:dyDescent="0.35">
      <c r="A46" s="14">
        <v>39085</v>
      </c>
      <c r="B46" s="9" t="s">
        <v>245</v>
      </c>
      <c r="C46" s="10" t="s">
        <v>246</v>
      </c>
      <c r="D46" s="10" t="s">
        <v>247</v>
      </c>
      <c r="E46" s="10" t="s">
        <v>248</v>
      </c>
      <c r="F46" s="10" t="s">
        <v>249</v>
      </c>
      <c r="G46" s="15" t="s">
        <v>250</v>
      </c>
      <c r="J46" s="14">
        <v>39085</v>
      </c>
      <c r="K46" s="9" t="s">
        <v>245</v>
      </c>
      <c r="L46" s="10" t="s">
        <v>246</v>
      </c>
      <c r="M46" s="10" t="s">
        <v>247</v>
      </c>
      <c r="N46" s="10" t="s">
        <v>248</v>
      </c>
      <c r="O46" s="10" t="s">
        <v>249</v>
      </c>
      <c r="P46" s="15" t="s">
        <v>250</v>
      </c>
    </row>
    <row r="47" spans="1:16" ht="15" thickBot="1" x14ac:dyDescent="0.35">
      <c r="A47" s="14">
        <v>39084</v>
      </c>
      <c r="B47" s="9" t="s">
        <v>251</v>
      </c>
      <c r="C47" s="10" t="s">
        <v>252</v>
      </c>
      <c r="D47" s="10" t="s">
        <v>253</v>
      </c>
      <c r="E47" s="10" t="s">
        <v>254</v>
      </c>
      <c r="F47" s="10" t="s">
        <v>255</v>
      </c>
      <c r="G47" s="15" t="s">
        <v>256</v>
      </c>
      <c r="J47" s="14">
        <v>39084</v>
      </c>
      <c r="K47" s="9" t="s">
        <v>251</v>
      </c>
      <c r="L47" s="10" t="s">
        <v>252</v>
      </c>
      <c r="M47" s="10" t="s">
        <v>253</v>
      </c>
      <c r="N47" s="10" t="s">
        <v>254</v>
      </c>
      <c r="O47" s="10" t="s">
        <v>255</v>
      </c>
      <c r="P47" s="15" t="s">
        <v>256</v>
      </c>
    </row>
    <row r="48" spans="1:16" ht="15" thickBot="1" x14ac:dyDescent="0.35">
      <c r="A48" s="14">
        <v>39083</v>
      </c>
      <c r="B48" s="9" t="s">
        <v>252</v>
      </c>
      <c r="C48" s="10" t="s">
        <v>257</v>
      </c>
      <c r="D48" s="10" t="s">
        <v>258</v>
      </c>
      <c r="E48" s="10" t="s">
        <v>259</v>
      </c>
      <c r="F48" s="10" t="s">
        <v>260</v>
      </c>
      <c r="G48" s="15" t="s">
        <v>261</v>
      </c>
      <c r="J48" s="14">
        <v>39083</v>
      </c>
      <c r="K48" s="9" t="s">
        <v>252</v>
      </c>
      <c r="L48" s="10" t="s">
        <v>257</v>
      </c>
      <c r="M48" s="10" t="s">
        <v>258</v>
      </c>
      <c r="N48" s="10" t="s">
        <v>259</v>
      </c>
      <c r="O48" s="10" t="s">
        <v>260</v>
      </c>
      <c r="P48" s="15" t="s">
        <v>261</v>
      </c>
    </row>
    <row r="49" spans="1:16" ht="15" thickBot="1" x14ac:dyDescent="0.35">
      <c r="A49" s="14">
        <v>38729</v>
      </c>
      <c r="B49" s="9" t="s">
        <v>262</v>
      </c>
      <c r="C49" s="10" t="s">
        <v>263</v>
      </c>
      <c r="D49" s="10" t="s">
        <v>264</v>
      </c>
      <c r="E49" s="10" t="s">
        <v>265</v>
      </c>
      <c r="F49" s="10" t="s">
        <v>266</v>
      </c>
      <c r="G49" s="15" t="s">
        <v>267</v>
      </c>
      <c r="J49" s="14">
        <v>38729</v>
      </c>
      <c r="K49" s="9" t="s">
        <v>262</v>
      </c>
      <c r="L49" s="10" t="s">
        <v>263</v>
      </c>
      <c r="M49" s="10" t="s">
        <v>264</v>
      </c>
      <c r="N49" s="10" t="s">
        <v>265</v>
      </c>
      <c r="O49" s="10" t="s">
        <v>266</v>
      </c>
      <c r="P49" s="15" t="s">
        <v>267</v>
      </c>
    </row>
    <row r="50" spans="1:16" ht="15" thickBot="1" x14ac:dyDescent="0.35">
      <c r="A50" s="14">
        <v>38728</v>
      </c>
      <c r="B50" s="9" t="s">
        <v>268</v>
      </c>
      <c r="C50" s="10" t="s">
        <v>269</v>
      </c>
      <c r="D50" s="10" t="s">
        <v>270</v>
      </c>
      <c r="E50" s="10" t="s">
        <v>271</v>
      </c>
      <c r="F50" s="10" t="s">
        <v>272</v>
      </c>
      <c r="G50" s="15" t="s">
        <v>273</v>
      </c>
      <c r="J50" s="14">
        <v>38728</v>
      </c>
      <c r="K50" s="9" t="s">
        <v>268</v>
      </c>
      <c r="L50" s="10" t="s">
        <v>269</v>
      </c>
      <c r="M50" s="10" t="s">
        <v>270</v>
      </c>
      <c r="N50" s="10" t="s">
        <v>271</v>
      </c>
      <c r="O50" s="10" t="s">
        <v>272</v>
      </c>
      <c r="P50" s="15" t="s">
        <v>273</v>
      </c>
    </row>
    <row r="51" spans="1:16" ht="15" thickBot="1" x14ac:dyDescent="0.35">
      <c r="A51" s="14">
        <v>38727</v>
      </c>
      <c r="B51" s="9" t="s">
        <v>274</v>
      </c>
      <c r="C51" s="10" t="s">
        <v>275</v>
      </c>
      <c r="D51" s="10" t="s">
        <v>276</v>
      </c>
      <c r="E51" s="10" t="s">
        <v>277</v>
      </c>
      <c r="F51" s="10" t="s">
        <v>278</v>
      </c>
      <c r="G51" s="15" t="s">
        <v>279</v>
      </c>
      <c r="J51" s="14">
        <v>38727</v>
      </c>
      <c r="K51" s="9" t="s">
        <v>274</v>
      </c>
      <c r="L51" s="10" t="s">
        <v>275</v>
      </c>
      <c r="M51" s="10" t="s">
        <v>276</v>
      </c>
      <c r="N51" s="10" t="s">
        <v>277</v>
      </c>
      <c r="O51" s="10" t="s">
        <v>278</v>
      </c>
      <c r="P51" s="15" t="s">
        <v>279</v>
      </c>
    </row>
    <row r="52" spans="1:16" ht="15" thickBot="1" x14ac:dyDescent="0.35">
      <c r="A52" s="14">
        <v>38726</v>
      </c>
      <c r="B52" s="9" t="s">
        <v>280</v>
      </c>
      <c r="C52" s="10" t="s">
        <v>281</v>
      </c>
      <c r="D52" s="10" t="s">
        <v>282</v>
      </c>
      <c r="E52" s="10" t="s">
        <v>283</v>
      </c>
      <c r="F52" s="10" t="s">
        <v>284</v>
      </c>
      <c r="G52" s="15" t="s">
        <v>285</v>
      </c>
      <c r="J52" s="14">
        <v>38726</v>
      </c>
      <c r="K52" s="9" t="s">
        <v>280</v>
      </c>
      <c r="L52" s="10" t="s">
        <v>281</v>
      </c>
      <c r="M52" s="10" t="s">
        <v>282</v>
      </c>
      <c r="N52" s="10" t="s">
        <v>283</v>
      </c>
      <c r="O52" s="10" t="s">
        <v>284</v>
      </c>
      <c r="P52" s="15" t="s">
        <v>285</v>
      </c>
    </row>
    <row r="53" spans="1:16" ht="15" thickBot="1" x14ac:dyDescent="0.35">
      <c r="A53" s="14">
        <v>38725</v>
      </c>
      <c r="B53" s="9" t="s">
        <v>286</v>
      </c>
      <c r="C53" s="10" t="s">
        <v>287</v>
      </c>
      <c r="D53" s="10" t="s">
        <v>288</v>
      </c>
      <c r="E53" s="10" t="s">
        <v>289</v>
      </c>
      <c r="F53" s="10" t="s">
        <v>290</v>
      </c>
      <c r="G53" s="15" t="s">
        <v>291</v>
      </c>
      <c r="J53" s="14">
        <v>38725</v>
      </c>
      <c r="K53" s="9" t="s">
        <v>286</v>
      </c>
      <c r="L53" s="10" t="s">
        <v>287</v>
      </c>
      <c r="M53" s="10" t="s">
        <v>288</v>
      </c>
      <c r="N53" s="10" t="s">
        <v>289</v>
      </c>
      <c r="O53" s="10" t="s">
        <v>290</v>
      </c>
      <c r="P53" s="15" t="s">
        <v>291</v>
      </c>
    </row>
    <row r="54" spans="1:16" ht="15" thickBot="1" x14ac:dyDescent="0.35">
      <c r="A54" s="14">
        <v>38724</v>
      </c>
      <c r="B54" s="9" t="s">
        <v>292</v>
      </c>
      <c r="C54" s="10" t="s">
        <v>293</v>
      </c>
      <c r="D54" s="10" t="s">
        <v>286</v>
      </c>
      <c r="E54" s="10" t="s">
        <v>294</v>
      </c>
      <c r="F54" s="10" t="s">
        <v>295</v>
      </c>
      <c r="G54" s="15" t="s">
        <v>296</v>
      </c>
      <c r="J54" s="14">
        <v>38724</v>
      </c>
      <c r="K54" s="9" t="s">
        <v>292</v>
      </c>
      <c r="L54" s="10" t="s">
        <v>293</v>
      </c>
      <c r="M54" s="10" t="s">
        <v>286</v>
      </c>
      <c r="N54" s="10" t="s">
        <v>294</v>
      </c>
      <c r="O54" s="10" t="s">
        <v>295</v>
      </c>
      <c r="P54" s="15" t="s">
        <v>296</v>
      </c>
    </row>
    <row r="55" spans="1:16" ht="15" thickBot="1" x14ac:dyDescent="0.35">
      <c r="A55" s="14">
        <v>38723</v>
      </c>
      <c r="B55" s="9" t="s">
        <v>293</v>
      </c>
      <c r="C55" s="10" t="s">
        <v>297</v>
      </c>
      <c r="D55" s="10" t="s">
        <v>280</v>
      </c>
      <c r="E55" s="10" t="s">
        <v>298</v>
      </c>
      <c r="F55" s="10" t="s">
        <v>299</v>
      </c>
      <c r="G55" s="15" t="s">
        <v>300</v>
      </c>
      <c r="J55" s="14">
        <v>38723</v>
      </c>
      <c r="K55" s="9" t="s">
        <v>293</v>
      </c>
      <c r="L55" s="10" t="s">
        <v>297</v>
      </c>
      <c r="M55" s="10" t="s">
        <v>280</v>
      </c>
      <c r="N55" s="10" t="s">
        <v>298</v>
      </c>
      <c r="O55" s="10" t="s">
        <v>299</v>
      </c>
      <c r="P55" s="15" t="s">
        <v>300</v>
      </c>
    </row>
    <row r="56" spans="1:16" ht="15" thickBot="1" x14ac:dyDescent="0.35">
      <c r="A56" s="14">
        <v>38722</v>
      </c>
      <c r="B56" s="9" t="s">
        <v>301</v>
      </c>
      <c r="C56" s="10" t="s">
        <v>302</v>
      </c>
      <c r="D56" s="10" t="s">
        <v>303</v>
      </c>
      <c r="E56" s="10" t="s">
        <v>304</v>
      </c>
      <c r="F56" s="10" t="s">
        <v>305</v>
      </c>
      <c r="G56" s="15" t="s">
        <v>306</v>
      </c>
      <c r="J56" s="14">
        <v>38722</v>
      </c>
      <c r="K56" s="9" t="s">
        <v>301</v>
      </c>
      <c r="L56" s="10" t="s">
        <v>302</v>
      </c>
      <c r="M56" s="10" t="s">
        <v>303</v>
      </c>
      <c r="N56" s="10" t="s">
        <v>304</v>
      </c>
      <c r="O56" s="10" t="s">
        <v>305</v>
      </c>
      <c r="P56" s="15" t="s">
        <v>306</v>
      </c>
    </row>
    <row r="57" spans="1:16" ht="15" thickBot="1" x14ac:dyDescent="0.35">
      <c r="A57" s="14">
        <v>38721</v>
      </c>
      <c r="B57" s="9" t="s">
        <v>307</v>
      </c>
      <c r="C57" s="10" t="s">
        <v>308</v>
      </c>
      <c r="D57" s="10" t="s">
        <v>309</v>
      </c>
      <c r="E57" s="10" t="s">
        <v>310</v>
      </c>
      <c r="F57" s="10" t="s">
        <v>311</v>
      </c>
      <c r="G57" s="15" t="s">
        <v>312</v>
      </c>
      <c r="J57" s="14">
        <v>38721</v>
      </c>
      <c r="K57" s="9" t="s">
        <v>307</v>
      </c>
      <c r="L57" s="10" t="s">
        <v>308</v>
      </c>
      <c r="M57" s="10" t="s">
        <v>309</v>
      </c>
      <c r="N57" s="10" t="s">
        <v>310</v>
      </c>
      <c r="O57" s="10" t="s">
        <v>311</v>
      </c>
      <c r="P57" s="15" t="s">
        <v>312</v>
      </c>
    </row>
    <row r="58" spans="1:16" ht="15" thickBot="1" x14ac:dyDescent="0.35">
      <c r="A58" s="14">
        <v>38720</v>
      </c>
      <c r="B58" s="9" t="s">
        <v>313</v>
      </c>
      <c r="C58" s="10" t="s">
        <v>314</v>
      </c>
      <c r="D58" s="10" t="s">
        <v>315</v>
      </c>
      <c r="E58" s="10" t="s">
        <v>294</v>
      </c>
      <c r="F58" s="10" t="s">
        <v>316</v>
      </c>
      <c r="G58" s="15" t="s">
        <v>103</v>
      </c>
      <c r="J58" s="14">
        <v>38720</v>
      </c>
      <c r="K58" s="9" t="s">
        <v>313</v>
      </c>
      <c r="L58" s="10" t="s">
        <v>314</v>
      </c>
      <c r="M58" s="10" t="s">
        <v>315</v>
      </c>
      <c r="N58" s="10" t="s">
        <v>294</v>
      </c>
      <c r="O58" s="10" t="s">
        <v>316</v>
      </c>
      <c r="P58" s="15" t="s">
        <v>103</v>
      </c>
    </row>
    <row r="59" spans="1:16" ht="15" thickBot="1" x14ac:dyDescent="0.35">
      <c r="A59" s="14">
        <v>38719</v>
      </c>
      <c r="B59" s="9" t="s">
        <v>317</v>
      </c>
      <c r="C59" s="10" t="s">
        <v>318</v>
      </c>
      <c r="D59" s="10" t="s">
        <v>319</v>
      </c>
      <c r="E59" s="10" t="s">
        <v>320</v>
      </c>
      <c r="F59" s="10" t="s">
        <v>321</v>
      </c>
      <c r="G59" s="15" t="s">
        <v>322</v>
      </c>
      <c r="J59" s="14">
        <v>38719</v>
      </c>
      <c r="K59" s="9" t="s">
        <v>317</v>
      </c>
      <c r="L59" s="10" t="s">
        <v>318</v>
      </c>
      <c r="M59" s="10" t="s">
        <v>319</v>
      </c>
      <c r="N59" s="10" t="s">
        <v>320</v>
      </c>
      <c r="O59" s="10" t="s">
        <v>321</v>
      </c>
      <c r="P59" s="15" t="s">
        <v>322</v>
      </c>
    </row>
    <row r="60" spans="1:16" ht="15" thickBot="1" x14ac:dyDescent="0.35">
      <c r="A60" s="14">
        <v>38718</v>
      </c>
      <c r="B60" s="9" t="s">
        <v>318</v>
      </c>
      <c r="C60" s="10" t="s">
        <v>323</v>
      </c>
      <c r="D60" s="10" t="s">
        <v>324</v>
      </c>
      <c r="E60" s="10" t="s">
        <v>325</v>
      </c>
      <c r="F60" s="10" t="s">
        <v>326</v>
      </c>
      <c r="G60" s="15" t="s">
        <v>327</v>
      </c>
      <c r="J60" s="14">
        <v>38718</v>
      </c>
      <c r="K60" s="9" t="s">
        <v>318</v>
      </c>
      <c r="L60" s="10" t="s">
        <v>323</v>
      </c>
      <c r="M60" s="10" t="s">
        <v>324</v>
      </c>
      <c r="N60" s="10" t="s">
        <v>325</v>
      </c>
      <c r="O60" s="10" t="s">
        <v>326</v>
      </c>
      <c r="P60" s="15" t="s">
        <v>327</v>
      </c>
    </row>
    <row r="61" spans="1:16" ht="15" thickBot="1" x14ac:dyDescent="0.35">
      <c r="A61" s="14">
        <v>38364</v>
      </c>
      <c r="B61" s="9" t="s">
        <v>323</v>
      </c>
      <c r="C61" s="10" t="s">
        <v>328</v>
      </c>
      <c r="D61" s="10" t="s">
        <v>329</v>
      </c>
      <c r="E61" s="10" t="s">
        <v>298</v>
      </c>
      <c r="F61" s="10" t="s">
        <v>330</v>
      </c>
      <c r="G61" s="15" t="s">
        <v>331</v>
      </c>
      <c r="J61" s="14">
        <v>38364</v>
      </c>
      <c r="K61" s="9" t="s">
        <v>323</v>
      </c>
      <c r="L61" s="10" t="s">
        <v>328</v>
      </c>
      <c r="M61" s="10" t="s">
        <v>329</v>
      </c>
      <c r="N61" s="10" t="s">
        <v>298</v>
      </c>
      <c r="O61" s="10" t="s">
        <v>330</v>
      </c>
      <c r="P61" s="15" t="s">
        <v>331</v>
      </c>
    </row>
    <row r="62" spans="1:16" ht="15" thickBot="1" x14ac:dyDescent="0.35">
      <c r="A62" s="14">
        <v>38363</v>
      </c>
      <c r="B62" s="9" t="s">
        <v>332</v>
      </c>
      <c r="C62" s="10" t="s">
        <v>333</v>
      </c>
      <c r="D62" s="10" t="s">
        <v>325</v>
      </c>
      <c r="E62" s="10" t="s">
        <v>334</v>
      </c>
      <c r="F62" s="10" t="s">
        <v>335</v>
      </c>
      <c r="G62" s="15" t="s">
        <v>336</v>
      </c>
      <c r="J62" s="14">
        <v>38363</v>
      </c>
      <c r="K62" s="9" t="s">
        <v>332</v>
      </c>
      <c r="L62" s="10" t="s">
        <v>333</v>
      </c>
      <c r="M62" s="10" t="s">
        <v>325</v>
      </c>
      <c r="N62" s="10" t="s">
        <v>334</v>
      </c>
      <c r="O62" s="10" t="s">
        <v>335</v>
      </c>
      <c r="P62" s="15" t="s">
        <v>336</v>
      </c>
    </row>
    <row r="63" spans="1:16" ht="15" thickBot="1" x14ac:dyDescent="0.35">
      <c r="A63" s="14">
        <v>38362</v>
      </c>
      <c r="B63" s="9" t="s">
        <v>333</v>
      </c>
      <c r="C63" s="10" t="s">
        <v>337</v>
      </c>
      <c r="D63" s="10" t="s">
        <v>338</v>
      </c>
      <c r="E63" s="10" t="s">
        <v>339</v>
      </c>
      <c r="F63" s="10" t="s">
        <v>340</v>
      </c>
      <c r="G63" s="15" t="s">
        <v>341</v>
      </c>
      <c r="J63" s="14">
        <v>38362</v>
      </c>
      <c r="K63" s="9" t="s">
        <v>333</v>
      </c>
      <c r="L63" s="10" t="s">
        <v>337</v>
      </c>
      <c r="M63" s="10" t="s">
        <v>338</v>
      </c>
      <c r="N63" s="10" t="s">
        <v>339</v>
      </c>
      <c r="O63" s="10" t="s">
        <v>340</v>
      </c>
      <c r="P63" s="15" t="s">
        <v>341</v>
      </c>
    </row>
    <row r="64" spans="1:16" ht="15" thickBot="1" x14ac:dyDescent="0.35">
      <c r="A64" s="14">
        <v>38361</v>
      </c>
      <c r="B64" s="9" t="s">
        <v>342</v>
      </c>
      <c r="C64" s="10" t="s">
        <v>343</v>
      </c>
      <c r="D64" s="10" t="s">
        <v>344</v>
      </c>
      <c r="E64" s="10" t="s">
        <v>343</v>
      </c>
      <c r="F64" s="10" t="s">
        <v>345</v>
      </c>
      <c r="G64" s="15" t="s">
        <v>346</v>
      </c>
      <c r="J64" s="14">
        <v>38361</v>
      </c>
      <c r="K64" s="9" t="s">
        <v>342</v>
      </c>
      <c r="L64" s="10" t="s">
        <v>343</v>
      </c>
      <c r="M64" s="10" t="s">
        <v>344</v>
      </c>
      <c r="N64" s="10" t="s">
        <v>343</v>
      </c>
      <c r="O64" s="10" t="s">
        <v>345</v>
      </c>
      <c r="P64" s="15" t="s">
        <v>346</v>
      </c>
    </row>
    <row r="65" spans="1:16" ht="15" thickBot="1" x14ac:dyDescent="0.35">
      <c r="A65" s="14">
        <v>38360</v>
      </c>
      <c r="B65" s="9" t="s">
        <v>347</v>
      </c>
      <c r="C65" s="10" t="s">
        <v>348</v>
      </c>
      <c r="D65" s="10" t="s">
        <v>349</v>
      </c>
      <c r="E65" s="10" t="s">
        <v>350</v>
      </c>
      <c r="F65" s="10" t="s">
        <v>351</v>
      </c>
      <c r="G65" s="15" t="s">
        <v>352</v>
      </c>
      <c r="J65" s="14">
        <v>38360</v>
      </c>
      <c r="K65" s="9" t="s">
        <v>347</v>
      </c>
      <c r="L65" s="10" t="s">
        <v>348</v>
      </c>
      <c r="M65" s="10" t="s">
        <v>349</v>
      </c>
      <c r="N65" s="10" t="s">
        <v>350</v>
      </c>
      <c r="O65" s="10" t="s">
        <v>351</v>
      </c>
      <c r="P65" s="15" t="s">
        <v>352</v>
      </c>
    </row>
    <row r="66" spans="1:16" ht="15" thickBot="1" x14ac:dyDescent="0.35">
      <c r="A66" s="14">
        <v>38359</v>
      </c>
      <c r="B66" s="9" t="s">
        <v>353</v>
      </c>
      <c r="C66" s="10" t="s">
        <v>343</v>
      </c>
      <c r="D66" s="10" t="s">
        <v>354</v>
      </c>
      <c r="E66" s="10" t="s">
        <v>355</v>
      </c>
      <c r="F66" s="10" t="s">
        <v>356</v>
      </c>
      <c r="G66" s="15" t="s">
        <v>357</v>
      </c>
      <c r="J66" s="14">
        <v>38359</v>
      </c>
      <c r="K66" s="9" t="s">
        <v>353</v>
      </c>
      <c r="L66" s="10" t="s">
        <v>343</v>
      </c>
      <c r="M66" s="10" t="s">
        <v>354</v>
      </c>
      <c r="N66" s="10" t="s">
        <v>355</v>
      </c>
      <c r="O66" s="10" t="s">
        <v>356</v>
      </c>
      <c r="P66" s="15" t="s">
        <v>357</v>
      </c>
    </row>
    <row r="67" spans="1:16" ht="15" thickBot="1" x14ac:dyDescent="0.35">
      <c r="A67" s="14">
        <v>38358</v>
      </c>
      <c r="B67" s="9" t="s">
        <v>343</v>
      </c>
      <c r="C67" s="10" t="s">
        <v>358</v>
      </c>
      <c r="D67" s="10" t="s">
        <v>359</v>
      </c>
      <c r="E67" s="10" t="s">
        <v>360</v>
      </c>
      <c r="F67" s="10" t="s">
        <v>361</v>
      </c>
      <c r="G67" s="15" t="s">
        <v>362</v>
      </c>
      <c r="J67" s="14">
        <v>38358</v>
      </c>
      <c r="K67" s="9" t="s">
        <v>343</v>
      </c>
      <c r="L67" s="10" t="s">
        <v>358</v>
      </c>
      <c r="M67" s="10" t="s">
        <v>359</v>
      </c>
      <c r="N67" s="10" t="s">
        <v>360</v>
      </c>
      <c r="O67" s="10" t="s">
        <v>361</v>
      </c>
      <c r="P67" s="15" t="s">
        <v>362</v>
      </c>
    </row>
    <row r="68" spans="1:16" ht="15" thickBot="1" x14ac:dyDescent="0.35">
      <c r="A68" s="14">
        <v>38357</v>
      </c>
      <c r="B68" s="9" t="s">
        <v>363</v>
      </c>
      <c r="C68" s="10" t="s">
        <v>349</v>
      </c>
      <c r="D68" s="10" t="s">
        <v>364</v>
      </c>
      <c r="E68" s="10" t="s">
        <v>343</v>
      </c>
      <c r="F68" s="10" t="s">
        <v>365</v>
      </c>
      <c r="G68" s="15" t="s">
        <v>366</v>
      </c>
      <c r="J68" s="14">
        <v>38357</v>
      </c>
      <c r="K68" s="9" t="s">
        <v>363</v>
      </c>
      <c r="L68" s="10" t="s">
        <v>349</v>
      </c>
      <c r="M68" s="10" t="s">
        <v>364</v>
      </c>
      <c r="N68" s="10" t="s">
        <v>343</v>
      </c>
      <c r="O68" s="10" t="s">
        <v>365</v>
      </c>
      <c r="P68" s="15" t="s">
        <v>366</v>
      </c>
    </row>
    <row r="69" spans="1:16" ht="15" thickBot="1" x14ac:dyDescent="0.35">
      <c r="A69" s="14">
        <v>38356</v>
      </c>
      <c r="B69" s="9" t="s">
        <v>367</v>
      </c>
      <c r="C69" s="10" t="s">
        <v>257</v>
      </c>
      <c r="D69" s="10" t="s">
        <v>257</v>
      </c>
      <c r="E69" s="10" t="s">
        <v>343</v>
      </c>
      <c r="F69" s="10" t="s">
        <v>368</v>
      </c>
      <c r="G69" s="15" t="s">
        <v>369</v>
      </c>
      <c r="J69" s="14">
        <v>38356</v>
      </c>
      <c r="K69" s="9" t="s">
        <v>367</v>
      </c>
      <c r="L69" s="10" t="s">
        <v>257</v>
      </c>
      <c r="M69" s="10" t="s">
        <v>257</v>
      </c>
      <c r="N69" s="10" t="s">
        <v>343</v>
      </c>
      <c r="O69" s="10" t="s">
        <v>368</v>
      </c>
      <c r="P69" s="15" t="s">
        <v>369</v>
      </c>
    </row>
    <row r="70" spans="1:16" ht="15" thickBot="1" x14ac:dyDescent="0.35">
      <c r="A70" s="14">
        <v>38355</v>
      </c>
      <c r="B70" s="9" t="s">
        <v>253</v>
      </c>
      <c r="C70" s="10" t="s">
        <v>370</v>
      </c>
      <c r="D70" s="10" t="s">
        <v>371</v>
      </c>
      <c r="E70" s="10" t="s">
        <v>253</v>
      </c>
      <c r="F70" s="10" t="s">
        <v>372</v>
      </c>
      <c r="G70" s="15" t="s">
        <v>373</v>
      </c>
      <c r="J70" s="14">
        <v>38355</v>
      </c>
      <c r="K70" s="9" t="s">
        <v>253</v>
      </c>
      <c r="L70" s="10" t="s">
        <v>370</v>
      </c>
      <c r="M70" s="10" t="s">
        <v>371</v>
      </c>
      <c r="N70" s="10" t="s">
        <v>253</v>
      </c>
      <c r="O70" s="10" t="s">
        <v>372</v>
      </c>
      <c r="P70" s="15" t="s">
        <v>373</v>
      </c>
    </row>
    <row r="71" spans="1:16" ht="15" thickBot="1" x14ac:dyDescent="0.35">
      <c r="A71" s="14">
        <v>38354</v>
      </c>
      <c r="B71" s="9" t="s">
        <v>374</v>
      </c>
      <c r="C71" s="10" t="s">
        <v>220</v>
      </c>
      <c r="D71" s="10" t="s">
        <v>375</v>
      </c>
      <c r="E71" s="10" t="s">
        <v>376</v>
      </c>
      <c r="F71" s="10" t="s">
        <v>377</v>
      </c>
      <c r="G71" s="15" t="s">
        <v>378</v>
      </c>
      <c r="J71" s="14">
        <v>38354</v>
      </c>
      <c r="K71" s="9" t="s">
        <v>374</v>
      </c>
      <c r="L71" s="10" t="s">
        <v>220</v>
      </c>
      <c r="M71" s="10" t="s">
        <v>375</v>
      </c>
      <c r="N71" s="10" t="s">
        <v>376</v>
      </c>
      <c r="O71" s="10" t="s">
        <v>377</v>
      </c>
      <c r="P71" s="15" t="s">
        <v>378</v>
      </c>
    </row>
    <row r="72" spans="1:16" ht="15" thickBot="1" x14ac:dyDescent="0.35">
      <c r="A72" s="14">
        <v>38353</v>
      </c>
      <c r="B72" s="9" t="s">
        <v>379</v>
      </c>
      <c r="C72" s="10" t="s">
        <v>380</v>
      </c>
      <c r="D72" s="10" t="s">
        <v>381</v>
      </c>
      <c r="E72" s="10" t="s">
        <v>382</v>
      </c>
      <c r="F72" s="10" t="s">
        <v>383</v>
      </c>
      <c r="G72" s="15" t="s">
        <v>384</v>
      </c>
      <c r="J72" s="14">
        <v>38353</v>
      </c>
      <c r="K72" s="9" t="s">
        <v>379</v>
      </c>
      <c r="L72" s="10" t="s">
        <v>380</v>
      </c>
      <c r="M72" s="10" t="s">
        <v>381</v>
      </c>
      <c r="N72" s="10" t="s">
        <v>382</v>
      </c>
      <c r="O72" s="10" t="s">
        <v>383</v>
      </c>
      <c r="P72" s="15" t="s">
        <v>384</v>
      </c>
    </row>
    <row r="73" spans="1:16" ht="15" thickBot="1" x14ac:dyDescent="0.35">
      <c r="A73" s="14">
        <v>37998</v>
      </c>
      <c r="B73" s="9" t="s">
        <v>385</v>
      </c>
      <c r="C73" s="10" t="s">
        <v>375</v>
      </c>
      <c r="D73" s="10" t="s">
        <v>386</v>
      </c>
      <c r="E73" s="10" t="s">
        <v>236</v>
      </c>
      <c r="F73" s="10" t="s">
        <v>387</v>
      </c>
      <c r="G73" s="15" t="s">
        <v>388</v>
      </c>
      <c r="J73" s="14">
        <v>37998</v>
      </c>
      <c r="K73" s="9" t="s">
        <v>385</v>
      </c>
      <c r="L73" s="10" t="s">
        <v>375</v>
      </c>
      <c r="M73" s="10" t="s">
        <v>386</v>
      </c>
      <c r="N73" s="10" t="s">
        <v>236</v>
      </c>
      <c r="O73" s="10" t="s">
        <v>387</v>
      </c>
      <c r="P73" s="15" t="s">
        <v>388</v>
      </c>
    </row>
    <row r="74" spans="1:16" ht="15" thickBot="1" x14ac:dyDescent="0.35">
      <c r="A74" s="14">
        <v>37997</v>
      </c>
      <c r="B74" s="9" t="s">
        <v>389</v>
      </c>
      <c r="C74" s="10" t="s">
        <v>226</v>
      </c>
      <c r="D74" s="10" t="s">
        <v>390</v>
      </c>
      <c r="E74" s="10" t="s">
        <v>375</v>
      </c>
      <c r="F74" s="10" t="s">
        <v>391</v>
      </c>
      <c r="G74" s="15" t="s">
        <v>392</v>
      </c>
      <c r="J74" s="14">
        <v>37997</v>
      </c>
      <c r="K74" s="9" t="s">
        <v>389</v>
      </c>
      <c r="L74" s="10" t="s">
        <v>226</v>
      </c>
      <c r="M74" s="10" t="s">
        <v>390</v>
      </c>
      <c r="N74" s="10" t="s">
        <v>375</v>
      </c>
      <c r="O74" s="10" t="s">
        <v>391</v>
      </c>
      <c r="P74" s="15" t="s">
        <v>392</v>
      </c>
    </row>
    <row r="75" spans="1:16" ht="15" thickBot="1" x14ac:dyDescent="0.35">
      <c r="A75" s="14">
        <v>37996</v>
      </c>
      <c r="B75" s="9" t="s">
        <v>226</v>
      </c>
      <c r="C75" s="10" t="s">
        <v>393</v>
      </c>
      <c r="D75" s="10" t="s">
        <v>394</v>
      </c>
      <c r="E75" s="10" t="s">
        <v>395</v>
      </c>
      <c r="F75" s="10" t="s">
        <v>396</v>
      </c>
      <c r="G75" s="15" t="s">
        <v>397</v>
      </c>
      <c r="J75" s="14">
        <v>37996</v>
      </c>
      <c r="K75" s="9" t="s">
        <v>226</v>
      </c>
      <c r="L75" s="10" t="s">
        <v>393</v>
      </c>
      <c r="M75" s="10" t="s">
        <v>394</v>
      </c>
      <c r="N75" s="10" t="s">
        <v>395</v>
      </c>
      <c r="O75" s="10" t="s">
        <v>396</v>
      </c>
      <c r="P75" s="15" t="s">
        <v>397</v>
      </c>
    </row>
    <row r="76" spans="1:16" ht="15" thickBot="1" x14ac:dyDescent="0.35">
      <c r="A76" s="14">
        <v>37995</v>
      </c>
      <c r="B76" s="9" t="s">
        <v>398</v>
      </c>
      <c r="C76" s="10" t="s">
        <v>395</v>
      </c>
      <c r="D76" s="10" t="s">
        <v>399</v>
      </c>
      <c r="E76" s="10" t="s">
        <v>395</v>
      </c>
      <c r="F76" s="10" t="s">
        <v>400</v>
      </c>
      <c r="G76" s="15" t="s">
        <v>401</v>
      </c>
      <c r="J76" s="14">
        <v>37995</v>
      </c>
      <c r="K76" s="9" t="s">
        <v>398</v>
      </c>
      <c r="L76" s="10" t="s">
        <v>395</v>
      </c>
      <c r="M76" s="10" t="s">
        <v>399</v>
      </c>
      <c r="N76" s="10" t="s">
        <v>395</v>
      </c>
      <c r="O76" s="10" t="s">
        <v>400</v>
      </c>
      <c r="P76" s="15" t="s">
        <v>401</v>
      </c>
    </row>
    <row r="77" spans="1:16" ht="15" thickBot="1" x14ac:dyDescent="0.35">
      <c r="A77" s="14">
        <v>37994</v>
      </c>
      <c r="B77" s="9" t="s">
        <v>402</v>
      </c>
      <c r="C77" s="10" t="s">
        <v>403</v>
      </c>
      <c r="D77" s="10" t="s">
        <v>404</v>
      </c>
      <c r="E77" s="10" t="s">
        <v>241</v>
      </c>
      <c r="F77" s="10" t="s">
        <v>405</v>
      </c>
      <c r="G77" s="15" t="s">
        <v>406</v>
      </c>
      <c r="J77" s="14">
        <v>37994</v>
      </c>
      <c r="K77" s="9" t="s">
        <v>402</v>
      </c>
      <c r="L77" s="10" t="s">
        <v>403</v>
      </c>
      <c r="M77" s="10" t="s">
        <v>404</v>
      </c>
      <c r="N77" s="10" t="s">
        <v>241</v>
      </c>
      <c r="O77" s="10" t="s">
        <v>405</v>
      </c>
      <c r="P77" s="15" t="s">
        <v>406</v>
      </c>
    </row>
    <row r="78" spans="1:16" ht="15" thickBot="1" x14ac:dyDescent="0.35">
      <c r="A78" s="14">
        <v>37993</v>
      </c>
      <c r="B78" s="9" t="s">
        <v>403</v>
      </c>
      <c r="C78" s="10" t="s">
        <v>235</v>
      </c>
      <c r="D78" s="10" t="s">
        <v>398</v>
      </c>
      <c r="E78" s="10" t="s">
        <v>407</v>
      </c>
      <c r="F78" s="10" t="s">
        <v>408</v>
      </c>
      <c r="G78" s="15" t="s">
        <v>409</v>
      </c>
      <c r="J78" s="14">
        <v>37993</v>
      </c>
      <c r="K78" s="9" t="s">
        <v>403</v>
      </c>
      <c r="L78" s="10" t="s">
        <v>235</v>
      </c>
      <c r="M78" s="10" t="s">
        <v>398</v>
      </c>
      <c r="N78" s="10" t="s">
        <v>407</v>
      </c>
      <c r="O78" s="10" t="s">
        <v>408</v>
      </c>
      <c r="P78" s="15" t="s">
        <v>409</v>
      </c>
    </row>
    <row r="79" spans="1:16" ht="15" thickBot="1" x14ac:dyDescent="0.35">
      <c r="A79" s="14">
        <v>37992</v>
      </c>
      <c r="B79" s="9" t="s">
        <v>235</v>
      </c>
      <c r="C79" s="10" t="s">
        <v>410</v>
      </c>
      <c r="D79" s="10" t="s">
        <v>404</v>
      </c>
      <c r="E79" s="10" t="s">
        <v>411</v>
      </c>
      <c r="F79" s="10" t="s">
        <v>412</v>
      </c>
      <c r="G79" s="15" t="s">
        <v>413</v>
      </c>
      <c r="J79" s="14">
        <v>37992</v>
      </c>
      <c r="K79" s="9" t="s">
        <v>235</v>
      </c>
      <c r="L79" s="10" t="s">
        <v>410</v>
      </c>
      <c r="M79" s="10" t="s">
        <v>404</v>
      </c>
      <c r="N79" s="10" t="s">
        <v>411</v>
      </c>
      <c r="O79" s="10" t="s">
        <v>412</v>
      </c>
      <c r="P79" s="15" t="s">
        <v>413</v>
      </c>
    </row>
    <row r="80" spans="1:16" ht="15" thickBot="1" x14ac:dyDescent="0.35">
      <c r="A80" s="14">
        <v>37991</v>
      </c>
      <c r="B80" s="9" t="s">
        <v>414</v>
      </c>
      <c r="C80" s="10" t="s">
        <v>415</v>
      </c>
      <c r="D80" s="10" t="s">
        <v>416</v>
      </c>
      <c r="E80" s="10" t="s">
        <v>417</v>
      </c>
      <c r="F80" s="10" t="s">
        <v>418</v>
      </c>
      <c r="G80" s="15" t="s">
        <v>419</v>
      </c>
      <c r="J80" s="14">
        <v>37991</v>
      </c>
      <c r="K80" s="9" t="s">
        <v>414</v>
      </c>
      <c r="L80" s="10" t="s">
        <v>415</v>
      </c>
      <c r="M80" s="10" t="s">
        <v>416</v>
      </c>
      <c r="N80" s="10" t="s">
        <v>417</v>
      </c>
      <c r="O80" s="10" t="s">
        <v>418</v>
      </c>
      <c r="P80" s="15" t="s">
        <v>419</v>
      </c>
    </row>
    <row r="81" spans="1:16" ht="15" thickBot="1" x14ac:dyDescent="0.35">
      <c r="A81" s="14">
        <v>37990</v>
      </c>
      <c r="B81" s="9" t="s">
        <v>420</v>
      </c>
      <c r="C81" s="10" t="s">
        <v>248</v>
      </c>
      <c r="D81" s="10" t="s">
        <v>421</v>
      </c>
      <c r="E81" s="10" t="s">
        <v>422</v>
      </c>
      <c r="F81" s="10" t="s">
        <v>423</v>
      </c>
      <c r="G81" s="15" t="s">
        <v>424</v>
      </c>
      <c r="J81" s="14">
        <v>37990</v>
      </c>
      <c r="K81" s="9" t="s">
        <v>420</v>
      </c>
      <c r="L81" s="10" t="s">
        <v>248</v>
      </c>
      <c r="M81" s="10" t="s">
        <v>421</v>
      </c>
      <c r="N81" s="10" t="s">
        <v>422</v>
      </c>
      <c r="O81" s="10" t="s">
        <v>423</v>
      </c>
      <c r="P81" s="15" t="s">
        <v>424</v>
      </c>
    </row>
    <row r="82" spans="1:16" ht="15" thickBot="1" x14ac:dyDescent="0.35">
      <c r="A82" s="14">
        <v>37989</v>
      </c>
      <c r="B82" s="9" t="s">
        <v>425</v>
      </c>
      <c r="C82" s="10" t="s">
        <v>293</v>
      </c>
      <c r="D82" s="10" t="s">
        <v>420</v>
      </c>
      <c r="E82" s="10" t="s">
        <v>293</v>
      </c>
      <c r="F82" s="10" t="s">
        <v>426</v>
      </c>
      <c r="G82" s="15" t="s">
        <v>427</v>
      </c>
      <c r="J82" s="14">
        <v>37989</v>
      </c>
      <c r="K82" s="9" t="s">
        <v>425</v>
      </c>
      <c r="L82" s="10" t="s">
        <v>293</v>
      </c>
      <c r="M82" s="10" t="s">
        <v>420</v>
      </c>
      <c r="N82" s="10" t="s">
        <v>293</v>
      </c>
      <c r="O82" s="10" t="s">
        <v>426</v>
      </c>
      <c r="P82" s="15" t="s">
        <v>427</v>
      </c>
    </row>
    <row r="83" spans="1:16" ht="15" thickBot="1" x14ac:dyDescent="0.35">
      <c r="A83" s="14">
        <v>37988</v>
      </c>
      <c r="B83" s="9" t="s">
        <v>428</v>
      </c>
      <c r="C83" s="10" t="s">
        <v>429</v>
      </c>
      <c r="D83" s="10" t="s">
        <v>428</v>
      </c>
      <c r="E83" s="10" t="s">
        <v>359</v>
      </c>
      <c r="F83" s="10" t="s">
        <v>430</v>
      </c>
      <c r="G83" s="15" t="s">
        <v>431</v>
      </c>
      <c r="J83" s="14">
        <v>37988</v>
      </c>
      <c r="K83" s="9" t="s">
        <v>428</v>
      </c>
      <c r="L83" s="10" t="s">
        <v>429</v>
      </c>
      <c r="M83" s="10" t="s">
        <v>428</v>
      </c>
      <c r="N83" s="10" t="s">
        <v>359</v>
      </c>
      <c r="O83" s="10" t="s">
        <v>430</v>
      </c>
      <c r="P83" s="15" t="s">
        <v>431</v>
      </c>
    </row>
    <row r="84" spans="1:16" ht="15" thickBot="1" x14ac:dyDescent="0.35">
      <c r="A84" s="14">
        <v>37987</v>
      </c>
      <c r="B84" s="9" t="s">
        <v>429</v>
      </c>
      <c r="C84" s="10" t="s">
        <v>432</v>
      </c>
      <c r="D84" s="10" t="s">
        <v>344</v>
      </c>
      <c r="E84" s="10" t="s">
        <v>349</v>
      </c>
      <c r="F84" s="10" t="s">
        <v>433</v>
      </c>
      <c r="G84" s="15" t="s">
        <v>434</v>
      </c>
      <c r="J84" s="14">
        <v>37987</v>
      </c>
      <c r="K84" s="9" t="s">
        <v>429</v>
      </c>
      <c r="L84" s="10" t="s">
        <v>432</v>
      </c>
      <c r="M84" s="10" t="s">
        <v>344</v>
      </c>
      <c r="N84" s="10" t="s">
        <v>349</v>
      </c>
      <c r="O84" s="10" t="s">
        <v>433</v>
      </c>
      <c r="P84" s="15" t="s">
        <v>434</v>
      </c>
    </row>
    <row r="85" spans="1:16" ht="15" thickBot="1" x14ac:dyDescent="0.35">
      <c r="A85" s="14">
        <v>37633</v>
      </c>
      <c r="B85" s="9" t="s">
        <v>333</v>
      </c>
      <c r="C85" s="10" t="s">
        <v>435</v>
      </c>
      <c r="D85" s="10" t="s">
        <v>436</v>
      </c>
      <c r="E85" s="10" t="s">
        <v>437</v>
      </c>
      <c r="F85" s="10" t="s">
        <v>438</v>
      </c>
      <c r="G85" s="15" t="s">
        <v>439</v>
      </c>
      <c r="J85" s="14">
        <v>37633</v>
      </c>
      <c r="K85" s="9" t="s">
        <v>333</v>
      </c>
      <c r="L85" s="10" t="s">
        <v>435</v>
      </c>
      <c r="M85" s="10" t="s">
        <v>436</v>
      </c>
      <c r="N85" s="10" t="s">
        <v>437</v>
      </c>
      <c r="O85" s="10" t="s">
        <v>438</v>
      </c>
      <c r="P85" s="15" t="s">
        <v>439</v>
      </c>
    </row>
    <row r="86" spans="1:16" ht="15" thickBot="1" x14ac:dyDescent="0.35">
      <c r="A86" s="14">
        <v>37632</v>
      </c>
      <c r="B86" s="9" t="s">
        <v>440</v>
      </c>
      <c r="C86" s="10" t="s">
        <v>441</v>
      </c>
      <c r="D86" s="10" t="s">
        <v>442</v>
      </c>
      <c r="E86" s="10" t="s">
        <v>443</v>
      </c>
      <c r="F86" s="10" t="s">
        <v>444</v>
      </c>
      <c r="G86" s="15" t="s">
        <v>445</v>
      </c>
      <c r="J86" s="14">
        <v>37632</v>
      </c>
      <c r="K86" s="9" t="s">
        <v>440</v>
      </c>
      <c r="L86" s="10" t="s">
        <v>441</v>
      </c>
      <c r="M86" s="10" t="s">
        <v>442</v>
      </c>
      <c r="N86" s="10" t="s">
        <v>443</v>
      </c>
      <c r="O86" s="10" t="s">
        <v>444</v>
      </c>
      <c r="P86" s="15" t="s">
        <v>445</v>
      </c>
    </row>
    <row r="87" spans="1:16" ht="15" thickBot="1" x14ac:dyDescent="0.35">
      <c r="A87" s="14">
        <v>37631</v>
      </c>
      <c r="B87" s="9" t="s">
        <v>446</v>
      </c>
      <c r="C87" s="10" t="s">
        <v>343</v>
      </c>
      <c r="D87" s="10" t="s">
        <v>359</v>
      </c>
      <c r="E87" s="10" t="s">
        <v>446</v>
      </c>
      <c r="F87" s="10" t="s">
        <v>447</v>
      </c>
      <c r="G87" s="15" t="s">
        <v>448</v>
      </c>
      <c r="J87" s="14">
        <v>37631</v>
      </c>
      <c r="K87" s="9" t="s">
        <v>446</v>
      </c>
      <c r="L87" s="10" t="s">
        <v>343</v>
      </c>
      <c r="M87" s="10" t="s">
        <v>359</v>
      </c>
      <c r="N87" s="10" t="s">
        <v>446</v>
      </c>
      <c r="O87" s="10" t="s">
        <v>447</v>
      </c>
      <c r="P87" s="15" t="s">
        <v>448</v>
      </c>
    </row>
    <row r="88" spans="1:16" ht="15" thickBot="1" x14ac:dyDescent="0.35">
      <c r="A88" s="14">
        <v>37630</v>
      </c>
      <c r="B88" s="9" t="s">
        <v>343</v>
      </c>
      <c r="C88" s="10" t="s">
        <v>441</v>
      </c>
      <c r="D88" s="10" t="s">
        <v>349</v>
      </c>
      <c r="E88" s="10" t="s">
        <v>441</v>
      </c>
      <c r="F88" s="10" t="s">
        <v>449</v>
      </c>
      <c r="G88" s="15" t="s">
        <v>450</v>
      </c>
      <c r="J88" s="14">
        <v>37630</v>
      </c>
      <c r="K88" s="9" t="s">
        <v>343</v>
      </c>
      <c r="L88" s="10" t="s">
        <v>441</v>
      </c>
      <c r="M88" s="10" t="s">
        <v>349</v>
      </c>
      <c r="N88" s="10" t="s">
        <v>441</v>
      </c>
      <c r="O88" s="10" t="s">
        <v>449</v>
      </c>
      <c r="P88" s="15" t="s">
        <v>450</v>
      </c>
    </row>
    <row r="89" spans="1:16" ht="15" thickBot="1" x14ac:dyDescent="0.35">
      <c r="A89" s="14">
        <v>37629</v>
      </c>
      <c r="B89" s="9" t="s">
        <v>443</v>
      </c>
      <c r="C89" s="10" t="s">
        <v>451</v>
      </c>
      <c r="D89" s="10" t="s">
        <v>441</v>
      </c>
      <c r="E89" s="10" t="s">
        <v>452</v>
      </c>
      <c r="F89" s="10" t="s">
        <v>453</v>
      </c>
      <c r="G89" s="15" t="s">
        <v>454</v>
      </c>
      <c r="J89" s="14">
        <v>37629</v>
      </c>
      <c r="K89" s="9" t="s">
        <v>443</v>
      </c>
      <c r="L89" s="10" t="s">
        <v>451</v>
      </c>
      <c r="M89" s="10" t="s">
        <v>441</v>
      </c>
      <c r="N89" s="10" t="s">
        <v>452</v>
      </c>
      <c r="O89" s="10" t="s">
        <v>453</v>
      </c>
      <c r="P89" s="15" t="s">
        <v>454</v>
      </c>
    </row>
    <row r="90" spans="1:16" ht="15" thickBot="1" x14ac:dyDescent="0.35">
      <c r="A90" s="14">
        <v>37628</v>
      </c>
      <c r="B90" s="9" t="s">
        <v>451</v>
      </c>
      <c r="C90" s="10" t="s">
        <v>455</v>
      </c>
      <c r="D90" s="10" t="s">
        <v>360</v>
      </c>
      <c r="E90" s="10" t="s">
        <v>456</v>
      </c>
      <c r="F90" s="10" t="s">
        <v>457</v>
      </c>
      <c r="G90" s="15" t="s">
        <v>66</v>
      </c>
      <c r="J90" s="14">
        <v>37628</v>
      </c>
      <c r="K90" s="9" t="s">
        <v>451</v>
      </c>
      <c r="L90" s="10" t="s">
        <v>455</v>
      </c>
      <c r="M90" s="10" t="s">
        <v>360</v>
      </c>
      <c r="N90" s="10" t="s">
        <v>456</v>
      </c>
      <c r="O90" s="10" t="s">
        <v>457</v>
      </c>
      <c r="P90" s="15" t="s">
        <v>66</v>
      </c>
    </row>
    <row r="91" spans="1:16" ht="15" thickBot="1" x14ac:dyDescent="0.35">
      <c r="A91" s="14">
        <v>37627</v>
      </c>
      <c r="B91" s="9" t="s">
        <v>451</v>
      </c>
      <c r="C91" s="10" t="s">
        <v>360</v>
      </c>
      <c r="D91" s="10" t="s">
        <v>458</v>
      </c>
      <c r="E91" s="10" t="s">
        <v>451</v>
      </c>
      <c r="F91" s="10" t="s">
        <v>459</v>
      </c>
      <c r="G91" s="15" t="s">
        <v>460</v>
      </c>
      <c r="J91" s="14">
        <v>37627</v>
      </c>
      <c r="K91" s="9" t="s">
        <v>451</v>
      </c>
      <c r="L91" s="10" t="s">
        <v>360</v>
      </c>
      <c r="M91" s="10" t="s">
        <v>458</v>
      </c>
      <c r="N91" s="10" t="s">
        <v>451</v>
      </c>
      <c r="O91" s="10" t="s">
        <v>459</v>
      </c>
      <c r="P91" s="15" t="s">
        <v>460</v>
      </c>
    </row>
    <row r="92" spans="1:16" ht="15" thickBot="1" x14ac:dyDescent="0.35">
      <c r="A92" s="14">
        <v>37626</v>
      </c>
      <c r="B92" s="9" t="s">
        <v>360</v>
      </c>
      <c r="C92" s="10" t="s">
        <v>461</v>
      </c>
      <c r="D92" s="10" t="s">
        <v>458</v>
      </c>
      <c r="E92" s="10" t="s">
        <v>462</v>
      </c>
      <c r="F92" s="10" t="s">
        <v>463</v>
      </c>
      <c r="G92" s="15" t="s">
        <v>464</v>
      </c>
      <c r="J92" s="14">
        <v>37626</v>
      </c>
      <c r="K92" s="9" t="s">
        <v>360</v>
      </c>
      <c r="L92" s="10" t="s">
        <v>461</v>
      </c>
      <c r="M92" s="10" t="s">
        <v>458</v>
      </c>
      <c r="N92" s="10" t="s">
        <v>462</v>
      </c>
      <c r="O92" s="10" t="s">
        <v>463</v>
      </c>
      <c r="P92" s="15" t="s">
        <v>464</v>
      </c>
    </row>
    <row r="93" spans="1:16" ht="15" thickBot="1" x14ac:dyDescent="0.35">
      <c r="A93" s="14">
        <v>37625</v>
      </c>
      <c r="B93" s="9" t="s">
        <v>465</v>
      </c>
      <c r="C93" s="10" t="s">
        <v>466</v>
      </c>
      <c r="D93" s="10" t="s">
        <v>465</v>
      </c>
      <c r="E93" s="10" t="s">
        <v>467</v>
      </c>
      <c r="F93" s="10" t="s">
        <v>468</v>
      </c>
      <c r="G93" s="15" t="s">
        <v>469</v>
      </c>
      <c r="J93" s="14">
        <v>37625</v>
      </c>
      <c r="K93" s="9" t="s">
        <v>465</v>
      </c>
      <c r="L93" s="10" t="s">
        <v>466</v>
      </c>
      <c r="M93" s="10" t="s">
        <v>465</v>
      </c>
      <c r="N93" s="10" t="s">
        <v>467</v>
      </c>
      <c r="O93" s="10" t="s">
        <v>468</v>
      </c>
      <c r="P93" s="15" t="s">
        <v>469</v>
      </c>
    </row>
    <row r="94" spans="1:16" ht="15" thickBot="1" x14ac:dyDescent="0.35">
      <c r="A94" s="14">
        <v>37624</v>
      </c>
      <c r="B94" s="9" t="s">
        <v>452</v>
      </c>
      <c r="C94" s="10" t="s">
        <v>470</v>
      </c>
      <c r="D94" s="10" t="s">
        <v>471</v>
      </c>
      <c r="E94" s="10" t="s">
        <v>472</v>
      </c>
      <c r="F94" s="10" t="s">
        <v>473</v>
      </c>
      <c r="G94" s="15" t="s">
        <v>474</v>
      </c>
      <c r="J94" s="14">
        <v>37624</v>
      </c>
      <c r="K94" s="9" t="s">
        <v>452</v>
      </c>
      <c r="L94" s="10" t="s">
        <v>470</v>
      </c>
      <c r="M94" s="10" t="s">
        <v>471</v>
      </c>
      <c r="N94" s="10" t="s">
        <v>472</v>
      </c>
      <c r="O94" s="10" t="s">
        <v>473</v>
      </c>
      <c r="P94" s="15" t="s">
        <v>474</v>
      </c>
    </row>
    <row r="95" spans="1:16" ht="15" thickBot="1" x14ac:dyDescent="0.35">
      <c r="A95" s="14">
        <v>37623</v>
      </c>
      <c r="B95" s="9" t="s">
        <v>475</v>
      </c>
      <c r="C95" s="10" t="s">
        <v>476</v>
      </c>
      <c r="D95" s="10" t="s">
        <v>477</v>
      </c>
      <c r="E95" s="10" t="s">
        <v>470</v>
      </c>
      <c r="F95" s="10" t="s">
        <v>478</v>
      </c>
      <c r="G95" s="15" t="s">
        <v>479</v>
      </c>
      <c r="J95" s="14">
        <v>37623</v>
      </c>
      <c r="K95" s="9" t="s">
        <v>475</v>
      </c>
      <c r="L95" s="10" t="s">
        <v>476</v>
      </c>
      <c r="M95" s="10" t="s">
        <v>477</v>
      </c>
      <c r="N95" s="10" t="s">
        <v>470</v>
      </c>
      <c r="O95" s="10" t="s">
        <v>478</v>
      </c>
      <c r="P95" s="15" t="s">
        <v>479</v>
      </c>
    </row>
    <row r="96" spans="1:16" ht="15" thickBot="1" x14ac:dyDescent="0.35">
      <c r="A96" s="14">
        <v>37622</v>
      </c>
      <c r="B96" s="9" t="s">
        <v>476</v>
      </c>
      <c r="C96" s="10" t="s">
        <v>467</v>
      </c>
      <c r="D96" s="10" t="s">
        <v>480</v>
      </c>
      <c r="E96" s="10" t="s">
        <v>481</v>
      </c>
      <c r="F96" s="10" t="s">
        <v>482</v>
      </c>
      <c r="G96" s="15" t="s">
        <v>483</v>
      </c>
      <c r="J96" s="14">
        <v>37622</v>
      </c>
      <c r="K96" s="9" t="s">
        <v>476</v>
      </c>
      <c r="L96" s="10" t="s">
        <v>467</v>
      </c>
      <c r="M96" s="10" t="s">
        <v>480</v>
      </c>
      <c r="N96" s="10" t="s">
        <v>481</v>
      </c>
      <c r="O96" s="10" t="s">
        <v>482</v>
      </c>
      <c r="P96" s="15" t="s">
        <v>483</v>
      </c>
    </row>
    <row r="97" spans="1:16" ht="15" thickBot="1" x14ac:dyDescent="0.35">
      <c r="A97" s="14">
        <v>37268</v>
      </c>
      <c r="B97" s="9" t="s">
        <v>484</v>
      </c>
      <c r="C97" s="10" t="s">
        <v>485</v>
      </c>
      <c r="D97" s="10" t="s">
        <v>486</v>
      </c>
      <c r="E97" s="10" t="s">
        <v>487</v>
      </c>
      <c r="F97" s="10" t="s">
        <v>488</v>
      </c>
      <c r="G97" s="15" t="s">
        <v>489</v>
      </c>
      <c r="J97" s="14">
        <v>37268</v>
      </c>
      <c r="K97" s="9" t="s">
        <v>484</v>
      </c>
      <c r="L97" s="10" t="s">
        <v>485</v>
      </c>
      <c r="M97" s="10" t="s">
        <v>486</v>
      </c>
      <c r="N97" s="10" t="s">
        <v>487</v>
      </c>
      <c r="O97" s="10" t="s">
        <v>488</v>
      </c>
      <c r="P97" s="15" t="s">
        <v>489</v>
      </c>
    </row>
    <row r="98" spans="1:16" ht="15" thickBot="1" x14ac:dyDescent="0.35">
      <c r="A98" s="14">
        <v>37267</v>
      </c>
      <c r="B98" s="9" t="s">
        <v>490</v>
      </c>
      <c r="C98" s="10" t="s">
        <v>491</v>
      </c>
      <c r="D98" s="10" t="s">
        <v>466</v>
      </c>
      <c r="E98" s="10" t="s">
        <v>492</v>
      </c>
      <c r="F98" s="10" t="s">
        <v>493</v>
      </c>
      <c r="G98" s="15" t="s">
        <v>494</v>
      </c>
      <c r="J98" s="14">
        <v>37267</v>
      </c>
      <c r="K98" s="9" t="s">
        <v>490</v>
      </c>
      <c r="L98" s="10" t="s">
        <v>491</v>
      </c>
      <c r="M98" s="10" t="s">
        <v>466</v>
      </c>
      <c r="N98" s="10" t="s">
        <v>492</v>
      </c>
      <c r="O98" s="10" t="s">
        <v>493</v>
      </c>
      <c r="P98" s="15" t="s">
        <v>494</v>
      </c>
    </row>
    <row r="99" spans="1:16" ht="15" thickBot="1" x14ac:dyDescent="0.35">
      <c r="A99" s="14">
        <v>37266</v>
      </c>
      <c r="B99" s="9" t="s">
        <v>495</v>
      </c>
      <c r="C99" s="10" t="s">
        <v>496</v>
      </c>
      <c r="D99" s="10" t="s">
        <v>452</v>
      </c>
      <c r="E99" s="10" t="s">
        <v>497</v>
      </c>
      <c r="F99" s="10" t="s">
        <v>498</v>
      </c>
      <c r="G99" s="15" t="s">
        <v>499</v>
      </c>
      <c r="J99" s="14">
        <v>37266</v>
      </c>
      <c r="K99" s="9" t="s">
        <v>495</v>
      </c>
      <c r="L99" s="10" t="s">
        <v>496</v>
      </c>
      <c r="M99" s="10" t="s">
        <v>452</v>
      </c>
      <c r="N99" s="10" t="s">
        <v>497</v>
      </c>
      <c r="O99" s="10" t="s">
        <v>498</v>
      </c>
      <c r="P99" s="15" t="s">
        <v>499</v>
      </c>
    </row>
    <row r="100" spans="1:16" ht="15" thickBot="1" x14ac:dyDescent="0.35">
      <c r="A100" s="14">
        <v>37265</v>
      </c>
      <c r="B100" s="9" t="s">
        <v>500</v>
      </c>
      <c r="C100" s="10" t="s">
        <v>496</v>
      </c>
      <c r="D100" s="10" t="s">
        <v>501</v>
      </c>
      <c r="E100" s="10" t="s">
        <v>502</v>
      </c>
      <c r="F100" s="10" t="s">
        <v>503</v>
      </c>
      <c r="G100" s="15" t="s">
        <v>504</v>
      </c>
      <c r="J100" s="14">
        <v>37265</v>
      </c>
      <c r="K100" s="9" t="s">
        <v>500</v>
      </c>
      <c r="L100" s="10" t="s">
        <v>496</v>
      </c>
      <c r="M100" s="10" t="s">
        <v>501</v>
      </c>
      <c r="N100" s="10" t="s">
        <v>502</v>
      </c>
      <c r="O100" s="10" t="s">
        <v>503</v>
      </c>
      <c r="P100" s="15" t="s">
        <v>504</v>
      </c>
    </row>
    <row r="101" spans="1:16" ht="15" thickBot="1" x14ac:dyDescent="0.35">
      <c r="A101" s="14">
        <v>37264</v>
      </c>
      <c r="B101" s="9" t="s">
        <v>496</v>
      </c>
      <c r="C101" s="10" t="s">
        <v>505</v>
      </c>
      <c r="D101" s="10" t="s">
        <v>506</v>
      </c>
      <c r="E101" s="10" t="s">
        <v>507</v>
      </c>
      <c r="F101" s="10" t="s">
        <v>508</v>
      </c>
      <c r="G101" s="15" t="s">
        <v>509</v>
      </c>
      <c r="J101" s="14">
        <v>37264</v>
      </c>
      <c r="K101" s="9" t="s">
        <v>496</v>
      </c>
      <c r="L101" s="10" t="s">
        <v>505</v>
      </c>
      <c r="M101" s="10" t="s">
        <v>506</v>
      </c>
      <c r="N101" s="10" t="s">
        <v>507</v>
      </c>
      <c r="O101" s="10" t="s">
        <v>508</v>
      </c>
      <c r="P101" s="15" t="s">
        <v>509</v>
      </c>
    </row>
    <row r="102" spans="1:16" ht="15" thickBot="1" x14ac:dyDescent="0.35">
      <c r="A102" s="14">
        <v>37263</v>
      </c>
      <c r="B102" s="9" t="s">
        <v>510</v>
      </c>
      <c r="C102" s="10" t="s">
        <v>511</v>
      </c>
      <c r="D102" s="10" t="s">
        <v>506</v>
      </c>
      <c r="E102" s="10" t="s">
        <v>512</v>
      </c>
      <c r="F102" s="10" t="s">
        <v>513</v>
      </c>
      <c r="G102" s="15" t="s">
        <v>514</v>
      </c>
      <c r="J102" s="14">
        <v>37263</v>
      </c>
      <c r="K102" s="9" t="s">
        <v>510</v>
      </c>
      <c r="L102" s="10" t="s">
        <v>511</v>
      </c>
      <c r="M102" s="10" t="s">
        <v>506</v>
      </c>
      <c r="N102" s="10" t="s">
        <v>512</v>
      </c>
      <c r="O102" s="10" t="s">
        <v>513</v>
      </c>
      <c r="P102" s="15" t="s">
        <v>514</v>
      </c>
    </row>
    <row r="103" spans="1:16" ht="15" thickBot="1" x14ac:dyDescent="0.35">
      <c r="A103" s="14">
        <v>37262</v>
      </c>
      <c r="B103" s="9" t="s">
        <v>515</v>
      </c>
      <c r="C103" s="10" t="s">
        <v>516</v>
      </c>
      <c r="D103" s="10" t="s">
        <v>517</v>
      </c>
      <c r="E103" s="10" t="s">
        <v>512</v>
      </c>
      <c r="F103" s="10" t="s">
        <v>518</v>
      </c>
      <c r="G103" s="15" t="s">
        <v>519</v>
      </c>
      <c r="J103" s="14">
        <v>37262</v>
      </c>
      <c r="K103" s="9" t="s">
        <v>515</v>
      </c>
      <c r="L103" s="10" t="s">
        <v>516</v>
      </c>
      <c r="M103" s="10" t="s">
        <v>517</v>
      </c>
      <c r="N103" s="10" t="s">
        <v>512</v>
      </c>
      <c r="O103" s="10" t="s">
        <v>518</v>
      </c>
      <c r="P103" s="15" t="s">
        <v>519</v>
      </c>
    </row>
    <row r="104" spans="1:16" ht="15" thickBot="1" x14ac:dyDescent="0.35">
      <c r="A104" s="14">
        <v>37261</v>
      </c>
      <c r="B104" s="9" t="s">
        <v>516</v>
      </c>
      <c r="C104" s="10" t="s">
        <v>516</v>
      </c>
      <c r="D104" s="10" t="s">
        <v>520</v>
      </c>
      <c r="E104" s="10" t="s">
        <v>521</v>
      </c>
      <c r="F104" s="10" t="s">
        <v>522</v>
      </c>
      <c r="G104" s="15" t="s">
        <v>489</v>
      </c>
      <c r="J104" s="14">
        <v>37261</v>
      </c>
      <c r="K104" s="9" t="s">
        <v>516</v>
      </c>
      <c r="L104" s="10" t="s">
        <v>516</v>
      </c>
      <c r="M104" s="10" t="s">
        <v>520</v>
      </c>
      <c r="N104" s="10" t="s">
        <v>521</v>
      </c>
      <c r="O104" s="10" t="s">
        <v>522</v>
      </c>
      <c r="P104" s="15" t="s">
        <v>489</v>
      </c>
    </row>
    <row r="105" spans="1:16" ht="15" thickBot="1" x14ac:dyDescent="0.35">
      <c r="A105" s="14">
        <v>37260</v>
      </c>
      <c r="B105" s="9" t="s">
        <v>523</v>
      </c>
      <c r="C105" s="10" t="s">
        <v>524</v>
      </c>
      <c r="D105" s="10" t="s">
        <v>472</v>
      </c>
      <c r="E105" s="10" t="s">
        <v>525</v>
      </c>
      <c r="F105" s="10" t="s">
        <v>526</v>
      </c>
      <c r="G105" s="15" t="s">
        <v>527</v>
      </c>
      <c r="J105" s="14">
        <v>37260</v>
      </c>
      <c r="K105" s="9" t="s">
        <v>523</v>
      </c>
      <c r="L105" s="10" t="s">
        <v>524</v>
      </c>
      <c r="M105" s="10" t="s">
        <v>472</v>
      </c>
      <c r="N105" s="10" t="s">
        <v>525</v>
      </c>
      <c r="O105" s="10" t="s">
        <v>526</v>
      </c>
      <c r="P105" s="15" t="s">
        <v>527</v>
      </c>
    </row>
    <row r="106" spans="1:16" ht="15" thickBot="1" x14ac:dyDescent="0.35">
      <c r="A106" s="14">
        <v>37259</v>
      </c>
      <c r="B106" s="9" t="s">
        <v>528</v>
      </c>
      <c r="C106" s="10" t="s">
        <v>506</v>
      </c>
      <c r="D106" s="10" t="s">
        <v>529</v>
      </c>
      <c r="E106" s="10" t="s">
        <v>530</v>
      </c>
      <c r="F106" s="10" t="s">
        <v>478</v>
      </c>
      <c r="G106" s="15" t="s">
        <v>531</v>
      </c>
      <c r="J106" s="14">
        <v>37259</v>
      </c>
      <c r="K106" s="9" t="s">
        <v>528</v>
      </c>
      <c r="L106" s="10" t="s">
        <v>506</v>
      </c>
      <c r="M106" s="10" t="s">
        <v>529</v>
      </c>
      <c r="N106" s="10" t="s">
        <v>530</v>
      </c>
      <c r="O106" s="10" t="s">
        <v>478</v>
      </c>
      <c r="P106" s="15" t="s">
        <v>531</v>
      </c>
    </row>
    <row r="107" spans="1:16" ht="15" thickBot="1" x14ac:dyDescent="0.35">
      <c r="A107" s="14">
        <v>37258</v>
      </c>
      <c r="B107" s="9" t="s">
        <v>506</v>
      </c>
      <c r="C107" s="10" t="s">
        <v>501</v>
      </c>
      <c r="D107" s="10" t="s">
        <v>506</v>
      </c>
      <c r="E107" s="10" t="s">
        <v>497</v>
      </c>
      <c r="F107" s="10" t="s">
        <v>532</v>
      </c>
      <c r="G107" s="15" t="s">
        <v>533</v>
      </c>
      <c r="J107" s="14">
        <v>37258</v>
      </c>
      <c r="K107" s="9" t="s">
        <v>506</v>
      </c>
      <c r="L107" s="10" t="s">
        <v>501</v>
      </c>
      <c r="M107" s="10" t="s">
        <v>506</v>
      </c>
      <c r="N107" s="10" t="s">
        <v>497</v>
      </c>
      <c r="O107" s="10" t="s">
        <v>532</v>
      </c>
      <c r="P107" s="15" t="s">
        <v>533</v>
      </c>
    </row>
    <row r="108" spans="1:16" ht="15" thickBot="1" x14ac:dyDescent="0.35">
      <c r="A108" s="14">
        <v>37257</v>
      </c>
      <c r="B108" s="9" t="s">
        <v>524</v>
      </c>
      <c r="C108" s="10" t="s">
        <v>472</v>
      </c>
      <c r="D108" s="10" t="s">
        <v>534</v>
      </c>
      <c r="E108" s="10" t="s">
        <v>524</v>
      </c>
      <c r="F108" s="10" t="s">
        <v>535</v>
      </c>
      <c r="G108" s="15" t="s">
        <v>536</v>
      </c>
      <c r="J108" s="14">
        <v>37257</v>
      </c>
      <c r="K108" s="9" t="s">
        <v>524</v>
      </c>
      <c r="L108" s="10" t="s">
        <v>472</v>
      </c>
      <c r="M108" s="10" t="s">
        <v>534</v>
      </c>
      <c r="N108" s="10" t="s">
        <v>524</v>
      </c>
      <c r="O108" s="10" t="s">
        <v>535</v>
      </c>
      <c r="P108" s="15" t="s">
        <v>536</v>
      </c>
    </row>
    <row r="109" spans="1:16" ht="15" thickBot="1" x14ac:dyDescent="0.35">
      <c r="A109" s="14">
        <v>36903</v>
      </c>
      <c r="B109" s="9" t="s">
        <v>537</v>
      </c>
      <c r="C109" s="10" t="s">
        <v>538</v>
      </c>
      <c r="D109" s="10" t="s">
        <v>539</v>
      </c>
      <c r="E109" s="10" t="s">
        <v>524</v>
      </c>
      <c r="F109" s="10" t="s">
        <v>540</v>
      </c>
      <c r="G109" s="15" t="s">
        <v>541</v>
      </c>
      <c r="J109" s="14">
        <v>36903</v>
      </c>
      <c r="K109" s="9" t="s">
        <v>537</v>
      </c>
      <c r="L109" s="10" t="s">
        <v>538</v>
      </c>
      <c r="M109" s="10" t="s">
        <v>539</v>
      </c>
      <c r="N109" s="10" t="s">
        <v>524</v>
      </c>
      <c r="O109" s="10" t="s">
        <v>540</v>
      </c>
      <c r="P109" s="15" t="s">
        <v>541</v>
      </c>
    </row>
    <row r="110" spans="1:16" ht="15" thickBot="1" x14ac:dyDescent="0.35">
      <c r="A110" s="14">
        <v>36902</v>
      </c>
      <c r="B110" s="9" t="s">
        <v>538</v>
      </c>
      <c r="C110" s="10" t="s">
        <v>497</v>
      </c>
      <c r="D110" s="10" t="s">
        <v>534</v>
      </c>
      <c r="E110" s="10" t="s">
        <v>497</v>
      </c>
      <c r="F110" s="10" t="s">
        <v>412</v>
      </c>
      <c r="G110" s="15" t="s">
        <v>542</v>
      </c>
      <c r="J110" s="14">
        <v>36902</v>
      </c>
      <c r="K110" s="9" t="s">
        <v>538</v>
      </c>
      <c r="L110" s="10" t="s">
        <v>497</v>
      </c>
      <c r="M110" s="10" t="s">
        <v>534</v>
      </c>
      <c r="N110" s="10" t="s">
        <v>497</v>
      </c>
      <c r="O110" s="10" t="s">
        <v>412</v>
      </c>
      <c r="P110" s="15" t="s">
        <v>542</v>
      </c>
    </row>
    <row r="111" spans="1:16" ht="15" thickBot="1" x14ac:dyDescent="0.35">
      <c r="A111" s="14">
        <v>36901</v>
      </c>
      <c r="B111" s="9" t="s">
        <v>496</v>
      </c>
      <c r="C111" s="10" t="s">
        <v>543</v>
      </c>
      <c r="D111" s="10" t="s">
        <v>506</v>
      </c>
      <c r="E111" s="10" t="s">
        <v>544</v>
      </c>
      <c r="F111" s="10" t="s">
        <v>545</v>
      </c>
      <c r="G111" s="15" t="s">
        <v>546</v>
      </c>
      <c r="J111" s="14">
        <v>36901</v>
      </c>
      <c r="K111" s="9" t="s">
        <v>496</v>
      </c>
      <c r="L111" s="10" t="s">
        <v>543</v>
      </c>
      <c r="M111" s="10" t="s">
        <v>506</v>
      </c>
      <c r="N111" s="10" t="s">
        <v>544</v>
      </c>
      <c r="O111" s="10" t="s">
        <v>545</v>
      </c>
      <c r="P111" s="15" t="s">
        <v>546</v>
      </c>
    </row>
    <row r="112" spans="1:16" ht="15" thickBot="1" x14ac:dyDescent="0.35">
      <c r="A112" s="14">
        <v>36900</v>
      </c>
      <c r="B112" s="9" t="s">
        <v>547</v>
      </c>
      <c r="C112" s="10" t="s">
        <v>548</v>
      </c>
      <c r="D112" s="10" t="s">
        <v>487</v>
      </c>
      <c r="E112" s="10" t="s">
        <v>549</v>
      </c>
      <c r="F112" s="10" t="s">
        <v>550</v>
      </c>
      <c r="G112" s="15" t="s">
        <v>551</v>
      </c>
      <c r="J112" s="14">
        <v>36900</v>
      </c>
      <c r="K112" s="9" t="s">
        <v>547</v>
      </c>
      <c r="L112" s="10" t="s">
        <v>548</v>
      </c>
      <c r="M112" s="10" t="s">
        <v>487</v>
      </c>
      <c r="N112" s="10" t="s">
        <v>549</v>
      </c>
      <c r="O112" s="10" t="s">
        <v>550</v>
      </c>
      <c r="P112" s="15" t="s">
        <v>551</v>
      </c>
    </row>
    <row r="113" spans="1:16" ht="15" thickBot="1" x14ac:dyDescent="0.35">
      <c r="A113" s="14">
        <v>36899</v>
      </c>
      <c r="B113" s="9" t="s">
        <v>548</v>
      </c>
      <c r="C113" s="10" t="s">
        <v>552</v>
      </c>
      <c r="D113" s="10" t="s">
        <v>360</v>
      </c>
      <c r="E113" s="10" t="s">
        <v>553</v>
      </c>
      <c r="F113" s="10" t="s">
        <v>449</v>
      </c>
      <c r="G113" s="15" t="s">
        <v>554</v>
      </c>
      <c r="J113" s="14">
        <v>36899</v>
      </c>
      <c r="K113" s="9" t="s">
        <v>548</v>
      </c>
      <c r="L113" s="10" t="s">
        <v>552</v>
      </c>
      <c r="M113" s="10" t="s">
        <v>360</v>
      </c>
      <c r="N113" s="10" t="s">
        <v>553</v>
      </c>
      <c r="O113" s="10" t="s">
        <v>449</v>
      </c>
      <c r="P113" s="15" t="s">
        <v>554</v>
      </c>
    </row>
    <row r="114" spans="1:16" ht="15" thickBot="1" x14ac:dyDescent="0.35">
      <c r="A114" s="14">
        <v>36898</v>
      </c>
      <c r="B114" s="9" t="s">
        <v>466</v>
      </c>
      <c r="C114" s="10" t="s">
        <v>555</v>
      </c>
      <c r="D114" s="10" t="s">
        <v>556</v>
      </c>
      <c r="E114" s="10" t="s">
        <v>557</v>
      </c>
      <c r="F114" s="10" t="s">
        <v>558</v>
      </c>
      <c r="G114" s="15" t="s">
        <v>559</v>
      </c>
      <c r="J114" s="14">
        <v>36898</v>
      </c>
      <c r="K114" s="9" t="s">
        <v>466</v>
      </c>
      <c r="L114" s="10" t="s">
        <v>555</v>
      </c>
      <c r="M114" s="10" t="s">
        <v>556</v>
      </c>
      <c r="N114" s="10" t="s">
        <v>557</v>
      </c>
      <c r="O114" s="10" t="s">
        <v>558</v>
      </c>
      <c r="P114" s="15" t="s">
        <v>559</v>
      </c>
    </row>
    <row r="115" spans="1:16" ht="15" thickBot="1" x14ac:dyDescent="0.35">
      <c r="A115" s="14">
        <v>36897</v>
      </c>
      <c r="B115" s="9" t="s">
        <v>555</v>
      </c>
      <c r="C115" s="10" t="s">
        <v>360</v>
      </c>
      <c r="D115" s="10" t="s">
        <v>560</v>
      </c>
      <c r="E115" s="10" t="s">
        <v>561</v>
      </c>
      <c r="F115" s="10" t="s">
        <v>562</v>
      </c>
      <c r="G115" s="15" t="s">
        <v>563</v>
      </c>
      <c r="J115" s="14">
        <v>36897</v>
      </c>
      <c r="K115" s="9" t="s">
        <v>555</v>
      </c>
      <c r="L115" s="10" t="s">
        <v>360</v>
      </c>
      <c r="M115" s="10" t="s">
        <v>560</v>
      </c>
      <c r="N115" s="10" t="s">
        <v>561</v>
      </c>
      <c r="O115" s="10" t="s">
        <v>562</v>
      </c>
      <c r="P115" s="15" t="s">
        <v>563</v>
      </c>
    </row>
    <row r="116" spans="1:16" ht="15" thickBot="1" x14ac:dyDescent="0.35">
      <c r="A116" s="14">
        <v>36896</v>
      </c>
      <c r="B116" s="9" t="s">
        <v>462</v>
      </c>
      <c r="C116" s="10" t="s">
        <v>462</v>
      </c>
      <c r="D116" s="10" t="s">
        <v>560</v>
      </c>
      <c r="E116" s="10" t="s">
        <v>451</v>
      </c>
      <c r="F116" s="10" t="s">
        <v>453</v>
      </c>
      <c r="G116" s="15" t="s">
        <v>564</v>
      </c>
      <c r="J116" s="14">
        <v>36896</v>
      </c>
      <c r="K116" s="9" t="s">
        <v>462</v>
      </c>
      <c r="L116" s="10" t="s">
        <v>462</v>
      </c>
      <c r="M116" s="10" t="s">
        <v>560</v>
      </c>
      <c r="N116" s="10" t="s">
        <v>451</v>
      </c>
      <c r="O116" s="10" t="s">
        <v>453</v>
      </c>
      <c r="P116" s="15" t="s">
        <v>564</v>
      </c>
    </row>
    <row r="117" spans="1:16" ht="15" thickBot="1" x14ac:dyDescent="0.35">
      <c r="A117" s="14">
        <v>36895</v>
      </c>
      <c r="B117" s="9" t="s">
        <v>360</v>
      </c>
      <c r="C117" s="10" t="s">
        <v>466</v>
      </c>
      <c r="D117" s="10" t="s">
        <v>360</v>
      </c>
      <c r="E117" s="10" t="s">
        <v>467</v>
      </c>
      <c r="F117" s="10" t="s">
        <v>565</v>
      </c>
      <c r="G117" s="15" t="s">
        <v>566</v>
      </c>
      <c r="J117" s="14">
        <v>36895</v>
      </c>
      <c r="K117" s="9" t="s">
        <v>360</v>
      </c>
      <c r="L117" s="10" t="s">
        <v>466</v>
      </c>
      <c r="M117" s="10" t="s">
        <v>360</v>
      </c>
      <c r="N117" s="10" t="s">
        <v>467</v>
      </c>
      <c r="O117" s="10" t="s">
        <v>565</v>
      </c>
      <c r="P117" s="15" t="s">
        <v>566</v>
      </c>
    </row>
    <row r="118" spans="1:16" ht="15" thickBot="1" x14ac:dyDescent="0.35">
      <c r="A118" s="14">
        <v>36894</v>
      </c>
      <c r="B118" s="9" t="s">
        <v>466</v>
      </c>
      <c r="C118" s="10" t="s">
        <v>451</v>
      </c>
      <c r="D118" s="10" t="s">
        <v>567</v>
      </c>
      <c r="E118" s="10" t="s">
        <v>471</v>
      </c>
      <c r="F118" s="10" t="s">
        <v>568</v>
      </c>
      <c r="G118" s="15" t="s">
        <v>66</v>
      </c>
      <c r="J118" s="14">
        <v>36894</v>
      </c>
      <c r="K118" s="9" t="s">
        <v>466</v>
      </c>
      <c r="L118" s="10" t="s">
        <v>451</v>
      </c>
      <c r="M118" s="10" t="s">
        <v>567</v>
      </c>
      <c r="N118" s="10" t="s">
        <v>471</v>
      </c>
      <c r="O118" s="10" t="s">
        <v>568</v>
      </c>
      <c r="P118" s="15" t="s">
        <v>66</v>
      </c>
    </row>
    <row r="119" spans="1:16" ht="15" thickBot="1" x14ac:dyDescent="0.35">
      <c r="A119" s="14">
        <v>36893</v>
      </c>
      <c r="B119" s="9" t="s">
        <v>466</v>
      </c>
      <c r="C119" s="10" t="s">
        <v>458</v>
      </c>
      <c r="D119" s="10" t="s">
        <v>556</v>
      </c>
      <c r="E119" s="10" t="s">
        <v>487</v>
      </c>
      <c r="F119" s="10" t="s">
        <v>569</v>
      </c>
      <c r="G119" s="15" t="s">
        <v>570</v>
      </c>
      <c r="J119" s="14">
        <v>36893</v>
      </c>
      <c r="K119" s="9" t="s">
        <v>466</v>
      </c>
      <c r="L119" s="10" t="s">
        <v>458</v>
      </c>
      <c r="M119" s="10" t="s">
        <v>556</v>
      </c>
      <c r="N119" s="10" t="s">
        <v>487</v>
      </c>
      <c r="O119" s="10" t="s">
        <v>569</v>
      </c>
      <c r="P119" s="15" t="s">
        <v>570</v>
      </c>
    </row>
    <row r="120" spans="1:16" ht="15" thickBot="1" x14ac:dyDescent="0.35">
      <c r="A120" s="14">
        <v>36892</v>
      </c>
      <c r="B120" s="9" t="s">
        <v>360</v>
      </c>
      <c r="C120" s="10" t="s">
        <v>467</v>
      </c>
      <c r="D120" s="10" t="s">
        <v>458</v>
      </c>
      <c r="E120" s="10" t="s">
        <v>529</v>
      </c>
      <c r="F120" s="10" t="s">
        <v>571</v>
      </c>
      <c r="G120" s="15" t="s">
        <v>572</v>
      </c>
      <c r="J120" s="14">
        <v>36892</v>
      </c>
      <c r="K120" s="9" t="s">
        <v>360</v>
      </c>
      <c r="L120" s="10" t="s">
        <v>467</v>
      </c>
      <c r="M120" s="10" t="s">
        <v>458</v>
      </c>
      <c r="N120" s="10" t="s">
        <v>529</v>
      </c>
      <c r="O120" s="10" t="s">
        <v>571</v>
      </c>
      <c r="P120" s="15" t="s">
        <v>572</v>
      </c>
    </row>
    <row r="121" spans="1:16" ht="15" thickBot="1" x14ac:dyDescent="0.35">
      <c r="A121" s="14">
        <v>36537</v>
      </c>
      <c r="B121" s="9" t="s">
        <v>467</v>
      </c>
      <c r="C121" s="10" t="s">
        <v>496</v>
      </c>
      <c r="D121" s="10" t="s">
        <v>467</v>
      </c>
      <c r="E121" s="10" t="s">
        <v>573</v>
      </c>
      <c r="F121" s="10" t="s">
        <v>574</v>
      </c>
      <c r="G121" s="15" t="s">
        <v>575</v>
      </c>
      <c r="J121" s="14">
        <v>36537</v>
      </c>
      <c r="K121" s="9" t="s">
        <v>467</v>
      </c>
      <c r="L121" s="10" t="s">
        <v>496</v>
      </c>
      <c r="M121" s="10" t="s">
        <v>467</v>
      </c>
      <c r="N121" s="10" t="s">
        <v>573</v>
      </c>
      <c r="O121" s="10" t="s">
        <v>574</v>
      </c>
      <c r="P121" s="15" t="s">
        <v>575</v>
      </c>
    </row>
    <row r="122" spans="1:16" ht="15" thickBot="1" x14ac:dyDescent="0.35">
      <c r="A122" s="14">
        <v>36536</v>
      </c>
      <c r="B122" s="9" t="s">
        <v>576</v>
      </c>
      <c r="C122" s="10" t="s">
        <v>505</v>
      </c>
      <c r="D122" s="10" t="s">
        <v>577</v>
      </c>
      <c r="E122" s="10" t="s">
        <v>578</v>
      </c>
      <c r="F122" s="10" t="s">
        <v>579</v>
      </c>
      <c r="G122" s="15" t="s">
        <v>580</v>
      </c>
      <c r="J122" s="14">
        <v>36536</v>
      </c>
      <c r="K122" s="9" t="s">
        <v>576</v>
      </c>
      <c r="L122" s="10" t="s">
        <v>505</v>
      </c>
      <c r="M122" s="10" t="s">
        <v>577</v>
      </c>
      <c r="N122" s="10" t="s">
        <v>578</v>
      </c>
      <c r="O122" s="10" t="s">
        <v>579</v>
      </c>
      <c r="P122" s="15" t="s">
        <v>580</v>
      </c>
    </row>
    <row r="123" spans="1:16" ht="15" thickBot="1" x14ac:dyDescent="0.35">
      <c r="A123" s="14">
        <v>36535</v>
      </c>
      <c r="B123" s="9" t="s">
        <v>505</v>
      </c>
      <c r="C123" s="10" t="s">
        <v>581</v>
      </c>
      <c r="D123" s="10" t="s">
        <v>582</v>
      </c>
      <c r="E123" s="10" t="s">
        <v>583</v>
      </c>
      <c r="F123" s="10" t="s">
        <v>584</v>
      </c>
      <c r="G123" s="15" t="s">
        <v>585</v>
      </c>
      <c r="J123" s="14">
        <v>36535</v>
      </c>
      <c r="K123" s="9" t="s">
        <v>505</v>
      </c>
      <c r="L123" s="10" t="s">
        <v>581</v>
      </c>
      <c r="M123" s="10" t="s">
        <v>582</v>
      </c>
      <c r="N123" s="10" t="s">
        <v>583</v>
      </c>
      <c r="O123" s="10" t="s">
        <v>584</v>
      </c>
      <c r="P123" s="15" t="s">
        <v>585</v>
      </c>
    </row>
    <row r="124" spans="1:16" ht="15" thickBot="1" x14ac:dyDescent="0.35">
      <c r="A124" s="14">
        <v>36534</v>
      </c>
      <c r="B124" s="9" t="s">
        <v>586</v>
      </c>
      <c r="C124" s="10" t="s">
        <v>587</v>
      </c>
      <c r="D124" s="10" t="s">
        <v>588</v>
      </c>
      <c r="E124" s="10" t="s">
        <v>587</v>
      </c>
      <c r="F124" s="10" t="s">
        <v>589</v>
      </c>
      <c r="G124" s="15" t="s">
        <v>590</v>
      </c>
      <c r="J124" s="14">
        <v>36534</v>
      </c>
      <c r="K124" s="9" t="s">
        <v>586</v>
      </c>
      <c r="L124" s="10" t="s">
        <v>587</v>
      </c>
      <c r="M124" s="10" t="s">
        <v>588</v>
      </c>
      <c r="N124" s="10" t="s">
        <v>587</v>
      </c>
      <c r="O124" s="10" t="s">
        <v>589</v>
      </c>
      <c r="P124" s="15" t="s">
        <v>590</v>
      </c>
    </row>
    <row r="125" spans="1:16" ht="15" thickBot="1" x14ac:dyDescent="0.35">
      <c r="A125" s="14">
        <v>36533</v>
      </c>
      <c r="B125" s="9" t="s">
        <v>587</v>
      </c>
      <c r="C125" s="10" t="s">
        <v>591</v>
      </c>
      <c r="D125" s="10" t="s">
        <v>592</v>
      </c>
      <c r="E125" s="10" t="s">
        <v>591</v>
      </c>
      <c r="F125" s="10" t="s">
        <v>593</v>
      </c>
      <c r="G125" s="15" t="s">
        <v>594</v>
      </c>
      <c r="J125" s="14">
        <v>36533</v>
      </c>
      <c r="K125" s="9" t="s">
        <v>587</v>
      </c>
      <c r="L125" s="10" t="s">
        <v>591</v>
      </c>
      <c r="M125" s="10" t="s">
        <v>592</v>
      </c>
      <c r="N125" s="10" t="s">
        <v>591</v>
      </c>
      <c r="O125" s="10" t="s">
        <v>593</v>
      </c>
      <c r="P125" s="15" t="s">
        <v>594</v>
      </c>
    </row>
    <row r="126" spans="1:16" ht="15" thickBot="1" x14ac:dyDescent="0.35">
      <c r="A126" s="14">
        <v>36532</v>
      </c>
      <c r="B126" s="9" t="s">
        <v>380</v>
      </c>
      <c r="C126" s="10" t="s">
        <v>403</v>
      </c>
      <c r="D126" s="10" t="s">
        <v>595</v>
      </c>
      <c r="E126" s="10" t="s">
        <v>403</v>
      </c>
      <c r="F126" s="10" t="s">
        <v>596</v>
      </c>
      <c r="G126" s="15" t="s">
        <v>597</v>
      </c>
      <c r="J126" s="14">
        <v>36532</v>
      </c>
      <c r="K126" s="9" t="s">
        <v>380</v>
      </c>
      <c r="L126" s="10" t="s">
        <v>403</v>
      </c>
      <c r="M126" s="10" t="s">
        <v>595</v>
      </c>
      <c r="N126" s="10" t="s">
        <v>403</v>
      </c>
      <c r="O126" s="10" t="s">
        <v>596</v>
      </c>
      <c r="P126" s="15" t="s">
        <v>597</v>
      </c>
    </row>
    <row r="127" spans="1:16" ht="15" thickBot="1" x14ac:dyDescent="0.35">
      <c r="A127" s="14">
        <v>36531</v>
      </c>
      <c r="B127" s="9" t="s">
        <v>403</v>
      </c>
      <c r="C127" s="10" t="s">
        <v>598</v>
      </c>
      <c r="D127" s="10" t="s">
        <v>403</v>
      </c>
      <c r="E127" s="10" t="s">
        <v>599</v>
      </c>
      <c r="F127" s="10" t="s">
        <v>600</v>
      </c>
      <c r="G127" s="15" t="s">
        <v>601</v>
      </c>
      <c r="J127" s="14">
        <v>36531</v>
      </c>
      <c r="K127" s="9" t="s">
        <v>403</v>
      </c>
      <c r="L127" s="10" t="s">
        <v>598</v>
      </c>
      <c r="M127" s="10" t="s">
        <v>403</v>
      </c>
      <c r="N127" s="10" t="s">
        <v>599</v>
      </c>
      <c r="O127" s="10" t="s">
        <v>600</v>
      </c>
      <c r="P127" s="15" t="s">
        <v>601</v>
      </c>
    </row>
    <row r="128" spans="1:16" ht="15" thickBot="1" x14ac:dyDescent="0.35">
      <c r="A128" s="14">
        <v>36530</v>
      </c>
      <c r="B128" s="9" t="s">
        <v>598</v>
      </c>
      <c r="C128" s="10" t="s">
        <v>257</v>
      </c>
      <c r="D128" s="10" t="s">
        <v>602</v>
      </c>
      <c r="E128" s="10" t="s">
        <v>603</v>
      </c>
      <c r="F128" s="10" t="s">
        <v>593</v>
      </c>
      <c r="G128" s="15" t="s">
        <v>604</v>
      </c>
      <c r="J128" s="14">
        <v>36530</v>
      </c>
      <c r="K128" s="9" t="s">
        <v>598</v>
      </c>
      <c r="L128" s="10" t="s">
        <v>257</v>
      </c>
      <c r="M128" s="10" t="s">
        <v>602</v>
      </c>
      <c r="N128" s="10" t="s">
        <v>603</v>
      </c>
      <c r="O128" s="10" t="s">
        <v>593</v>
      </c>
      <c r="P128" s="15" t="s">
        <v>604</v>
      </c>
    </row>
    <row r="129" spans="1:16" ht="15" thickBot="1" x14ac:dyDescent="0.35">
      <c r="A129" s="14">
        <v>36529</v>
      </c>
      <c r="B129" s="9" t="s">
        <v>257</v>
      </c>
      <c r="C129" s="10" t="s">
        <v>605</v>
      </c>
      <c r="D129" s="10" t="s">
        <v>606</v>
      </c>
      <c r="E129" s="10" t="s">
        <v>276</v>
      </c>
      <c r="F129" s="10" t="s">
        <v>607</v>
      </c>
      <c r="G129" s="15" t="s">
        <v>608</v>
      </c>
      <c r="J129" s="14">
        <v>36529</v>
      </c>
      <c r="K129" s="9" t="s">
        <v>257</v>
      </c>
      <c r="L129" s="10" t="s">
        <v>605</v>
      </c>
      <c r="M129" s="10" t="s">
        <v>606</v>
      </c>
      <c r="N129" s="10" t="s">
        <v>276</v>
      </c>
      <c r="O129" s="10" t="s">
        <v>607</v>
      </c>
      <c r="P129" s="15" t="s">
        <v>608</v>
      </c>
    </row>
    <row r="130" spans="1:16" ht="15" thickBot="1" x14ac:dyDescent="0.35">
      <c r="A130" s="14">
        <v>36528</v>
      </c>
      <c r="B130" s="9" t="s">
        <v>598</v>
      </c>
      <c r="C130" s="10" t="s">
        <v>609</v>
      </c>
      <c r="D130" s="10" t="s">
        <v>610</v>
      </c>
      <c r="E130" s="10" t="s">
        <v>328</v>
      </c>
      <c r="F130" s="10" t="s">
        <v>611</v>
      </c>
      <c r="G130" s="15" t="s">
        <v>612</v>
      </c>
      <c r="J130" s="14">
        <v>36528</v>
      </c>
      <c r="K130" s="9" t="s">
        <v>598</v>
      </c>
      <c r="L130" s="10" t="s">
        <v>609</v>
      </c>
      <c r="M130" s="10" t="s">
        <v>610</v>
      </c>
      <c r="N130" s="10" t="s">
        <v>328</v>
      </c>
      <c r="O130" s="10" t="s">
        <v>611</v>
      </c>
      <c r="P130" s="15" t="s">
        <v>612</v>
      </c>
    </row>
    <row r="131" spans="1:16" ht="15" thickBot="1" x14ac:dyDescent="0.35">
      <c r="A131" s="14">
        <v>36527</v>
      </c>
      <c r="B131" s="9" t="s">
        <v>613</v>
      </c>
      <c r="C131" s="10" t="s">
        <v>320</v>
      </c>
      <c r="D131" s="10" t="s">
        <v>614</v>
      </c>
      <c r="E131" s="10" t="s">
        <v>613</v>
      </c>
      <c r="F131" s="10" t="s">
        <v>615</v>
      </c>
      <c r="G131" s="15" t="s">
        <v>616</v>
      </c>
      <c r="J131" s="14">
        <v>36527</v>
      </c>
      <c r="K131" s="9" t="s">
        <v>613</v>
      </c>
      <c r="L131" s="10" t="s">
        <v>320</v>
      </c>
      <c r="M131" s="10" t="s">
        <v>614</v>
      </c>
      <c r="N131" s="10" t="s">
        <v>613</v>
      </c>
      <c r="O131" s="10" t="s">
        <v>615</v>
      </c>
      <c r="P131" s="15" t="s">
        <v>616</v>
      </c>
    </row>
    <row r="132" spans="1:16" ht="15" thickBot="1" x14ac:dyDescent="0.35">
      <c r="A132" s="14">
        <v>36526</v>
      </c>
      <c r="B132" s="9" t="s">
        <v>617</v>
      </c>
      <c r="C132" s="10" t="s">
        <v>618</v>
      </c>
      <c r="D132" s="10" t="s">
        <v>293</v>
      </c>
      <c r="E132" s="10" t="s">
        <v>320</v>
      </c>
      <c r="F132" s="10" t="s">
        <v>615</v>
      </c>
      <c r="G132" s="15" t="s">
        <v>619</v>
      </c>
      <c r="J132" s="14">
        <v>36526</v>
      </c>
      <c r="K132" s="9" t="s">
        <v>617</v>
      </c>
      <c r="L132" s="10" t="s">
        <v>618</v>
      </c>
      <c r="M132" s="10" t="s">
        <v>293</v>
      </c>
      <c r="N132" s="10" t="s">
        <v>320</v>
      </c>
      <c r="O132" s="10" t="s">
        <v>615</v>
      </c>
      <c r="P132" s="15" t="s">
        <v>619</v>
      </c>
    </row>
    <row r="133" spans="1:16" ht="15" thickBot="1" x14ac:dyDescent="0.35">
      <c r="A133" s="14">
        <v>36172</v>
      </c>
      <c r="B133" s="9" t="s">
        <v>618</v>
      </c>
      <c r="C133" s="10" t="s">
        <v>620</v>
      </c>
      <c r="D133" s="10" t="s">
        <v>281</v>
      </c>
      <c r="E133" s="10" t="s">
        <v>621</v>
      </c>
      <c r="F133" s="10" t="s">
        <v>622</v>
      </c>
      <c r="G133" s="15" t="s">
        <v>623</v>
      </c>
      <c r="J133" s="14">
        <v>36172</v>
      </c>
      <c r="K133" s="9" t="s">
        <v>618</v>
      </c>
      <c r="L133" s="10" t="s">
        <v>620</v>
      </c>
      <c r="M133" s="10" t="s">
        <v>281</v>
      </c>
      <c r="N133" s="10" t="s">
        <v>621</v>
      </c>
      <c r="O133" s="10" t="s">
        <v>622</v>
      </c>
      <c r="P133" s="15" t="s">
        <v>623</v>
      </c>
    </row>
    <row r="134" spans="1:16" ht="15" thickBot="1" x14ac:dyDescent="0.35">
      <c r="A134" s="14">
        <v>36171</v>
      </c>
      <c r="B134" s="9" t="s">
        <v>293</v>
      </c>
      <c r="C134" s="10" t="s">
        <v>617</v>
      </c>
      <c r="D134" s="10" t="s">
        <v>281</v>
      </c>
      <c r="E134" s="10" t="s">
        <v>617</v>
      </c>
      <c r="F134" s="10" t="s">
        <v>624</v>
      </c>
      <c r="G134" s="15" t="s">
        <v>625</v>
      </c>
      <c r="J134" s="14">
        <v>36171</v>
      </c>
      <c r="K134" s="9" t="s">
        <v>293</v>
      </c>
      <c r="L134" s="10" t="s">
        <v>617</v>
      </c>
      <c r="M134" s="10" t="s">
        <v>281</v>
      </c>
      <c r="N134" s="10" t="s">
        <v>617</v>
      </c>
      <c r="O134" s="10" t="s">
        <v>624</v>
      </c>
      <c r="P134" s="15" t="s">
        <v>625</v>
      </c>
    </row>
    <row r="135" spans="1:16" ht="15" thickBot="1" x14ac:dyDescent="0.35">
      <c r="A135" s="16">
        <v>36170</v>
      </c>
      <c r="B135" s="17" t="s">
        <v>328</v>
      </c>
      <c r="C135" s="18" t="s">
        <v>320</v>
      </c>
      <c r="D135" s="18" t="s">
        <v>328</v>
      </c>
      <c r="E135" s="18" t="s">
        <v>626</v>
      </c>
      <c r="F135" s="18" t="s">
        <v>627</v>
      </c>
      <c r="G135" s="19" t="s">
        <v>628</v>
      </c>
      <c r="J135" s="16">
        <v>36170</v>
      </c>
      <c r="K135" s="17" t="s">
        <v>328</v>
      </c>
      <c r="L135" s="18" t="s">
        <v>320</v>
      </c>
      <c r="M135" s="18" t="s">
        <v>328</v>
      </c>
      <c r="N135" s="18" t="s">
        <v>626</v>
      </c>
      <c r="O135" s="18" t="s">
        <v>627</v>
      </c>
      <c r="P135" s="19" t="s">
        <v>628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8841DCE1B490C40B435EF237F9642B0" ma:contentTypeVersion="8" ma:contentTypeDescription="Crie um novo documento." ma:contentTypeScope="" ma:versionID="f8f5990d3120bb2606ecc62e783cb687">
  <xsd:schema xmlns:xsd="http://www.w3.org/2001/XMLSchema" xmlns:xs="http://www.w3.org/2001/XMLSchema" xmlns:p="http://schemas.microsoft.com/office/2006/metadata/properties" xmlns:ns3="ca7855f8-7d15-49fe-9607-787e2a46c3df" targetNamespace="http://schemas.microsoft.com/office/2006/metadata/properties" ma:root="true" ma:fieldsID="8f2a0425b49ec58e6b12078e97963d3d" ns3:_="">
    <xsd:import namespace="ca7855f8-7d15-49fe-9607-787e2a46c3d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7855f8-7d15-49fe-9607-787e2a46c3d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628AB32-A493-4384-B177-01A199BDFF9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D2A76BC-551A-459C-9E22-03F805E6F08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a7855f8-7d15-49fe-9607-787e2a46c3d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A59E003-F233-4A2E-8716-61B93F38DDE7}">
  <ds:schemaRefs>
    <ds:schemaRef ds:uri="ca7855f8-7d15-49fe-9607-787e2a46c3df"/>
    <ds:schemaRef ds:uri="http://purl.org/dc/terms/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http://www.w3.org/XML/1998/namespace"/>
    <ds:schemaRef ds:uri="http://schemas.microsoft.com/office/2006/metadata/properties"/>
    <ds:schemaRef ds:uri="http://purl.org/dc/dcmitype/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2023-02-10T18:59:42Z</dcterms:created>
  <dcterms:modified xsi:type="dcterms:W3CDTF">2023-02-14T00:22:01Z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0x010100C8841DCE1B490C40B435EF237F9642B0</vt:lpwstr>
  </property>
</Properties>
</file>