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SFT\"/>
    </mc:Choice>
  </mc:AlternateContent>
  <xr:revisionPtr revIDLastSave="0" documentId="13_ncr:1_{5C8642FF-91C2-4927-A44F-A56BA4EBBC3E}" xr6:coauthVersionLast="47" xr6:coauthVersionMax="47" xr10:uidLastSave="{00000000-0000-0000-0000-000000000000}"/>
  <bookViews>
    <workbookView xWindow="-120" yWindow="-120" windowWidth="29040" windowHeight="15720" tabRatio="217" xr2:uid="{00000000-000D-0000-FFFF-FFFF00000000}"/>
  </bookViews>
  <sheets>
    <sheet name="MSFT Historical Data" sheetId="1" r:id="rId1"/>
  </sheets>
  <calcPr calcId="181029"/>
</workbook>
</file>

<file path=xl/calcChain.xml><?xml version="1.0" encoding="utf-8"?>
<calcChain xmlns="http://schemas.openxmlformats.org/spreadsheetml/2006/main">
  <c r="I8" i="1" l="1"/>
  <c r="I7" i="1"/>
  <c r="I19" i="1"/>
  <c r="I25" i="1"/>
  <c r="I24" i="1"/>
  <c r="I23" i="1"/>
  <c r="I22" i="1"/>
  <c r="J25" i="1"/>
  <c r="J23" i="1"/>
  <c r="J22" i="1"/>
  <c r="J21" i="1"/>
  <c r="I21" i="1" s="1"/>
  <c r="J20" i="1"/>
  <c r="I20" i="1" s="1"/>
  <c r="J24" i="1"/>
  <c r="D98" i="1"/>
  <c r="D82" i="1"/>
  <c r="D86" i="1"/>
  <c r="D87" i="1"/>
  <c r="D90" i="1"/>
  <c r="D91" i="1"/>
  <c r="D94" i="1"/>
  <c r="D95" i="1"/>
  <c r="D66" i="1"/>
  <c r="D67" i="1"/>
  <c r="D70" i="1"/>
  <c r="D71" i="1"/>
  <c r="D74" i="1"/>
  <c r="D78" i="1"/>
  <c r="D50" i="1"/>
  <c r="D51" i="1"/>
  <c r="D54" i="1"/>
  <c r="D55" i="1"/>
  <c r="D58" i="1"/>
  <c r="D59" i="1"/>
  <c r="D62" i="1"/>
  <c r="D63" i="1"/>
  <c r="D34" i="1"/>
  <c r="D35" i="1"/>
  <c r="D38" i="1"/>
  <c r="D39" i="1"/>
  <c r="D42" i="1"/>
  <c r="D43" i="1"/>
  <c r="D46" i="1"/>
  <c r="D47" i="1"/>
  <c r="D22" i="1"/>
  <c r="D18" i="1"/>
  <c r="D19" i="1"/>
  <c r="D23" i="1"/>
  <c r="D26" i="1"/>
  <c r="D27" i="1"/>
  <c r="D30" i="1"/>
  <c r="D31" i="1"/>
  <c r="D3" i="1"/>
  <c r="D6" i="1"/>
  <c r="D7" i="1"/>
  <c r="D10" i="1"/>
  <c r="D11" i="1"/>
  <c r="D14" i="1"/>
  <c r="D15" i="1"/>
  <c r="D2" i="1"/>
  <c r="I29" i="1" l="1"/>
  <c r="I28" i="1"/>
  <c r="E4" i="1"/>
  <c r="D5" i="1" s="1"/>
  <c r="E8" i="1" l="1"/>
  <c r="D9" i="1" s="1"/>
  <c r="E12" i="1" l="1"/>
  <c r="D13" i="1" s="1"/>
  <c r="E16" i="1" s="1"/>
  <c r="D17" i="1" s="1"/>
  <c r="E20" i="1" l="1"/>
  <c r="D21" i="1" s="1"/>
  <c r="E24" i="1" l="1"/>
  <c r="D25" i="1" s="1"/>
  <c r="E28" i="1" s="1"/>
  <c r="D29" i="1" s="1"/>
  <c r="E32" i="1" s="1"/>
  <c r="D33" i="1" s="1"/>
  <c r="E36" i="1" s="1"/>
  <c r="D37" i="1" s="1"/>
  <c r="E40" i="1" s="1"/>
  <c r="D41" i="1" s="1"/>
  <c r="E44" i="1" s="1"/>
  <c r="D45" i="1" s="1"/>
  <c r="E48" i="1" s="1"/>
  <c r="D49" i="1" s="1"/>
  <c r="E52" i="1" s="1"/>
  <c r="D53" i="1" s="1"/>
  <c r="E56" i="1" s="1"/>
  <c r="D57" i="1" s="1"/>
  <c r="E60" i="1" s="1"/>
  <c r="D61" i="1" s="1"/>
  <c r="E64" i="1" l="1"/>
  <c r="D65" i="1" s="1"/>
  <c r="E68" i="1" s="1"/>
  <c r="D69" i="1" s="1"/>
  <c r="E72" i="1" s="1"/>
  <c r="D73" i="1" s="1"/>
  <c r="E75" i="1" s="1"/>
  <c r="D76" i="1" s="1"/>
  <c r="E80" i="1" s="1"/>
  <c r="D81" i="1" l="1"/>
  <c r="E84" i="1" s="1"/>
  <c r="D85" i="1" s="1"/>
  <c r="E88" i="1" s="1"/>
  <c r="D89" i="1" s="1"/>
  <c r="E92" i="1" s="1"/>
  <c r="D93" i="1" s="1"/>
  <c r="E96" i="1" s="1"/>
  <c r="D97" i="1" s="1"/>
  <c r="I6" i="1" s="1"/>
</calcChain>
</file>

<file path=xl/sharedStrings.xml><?xml version="1.0" encoding="utf-8"?>
<sst xmlns="http://schemas.openxmlformats.org/spreadsheetml/2006/main" count="73" uniqueCount="50">
  <si>
    <t>02/14/2017</t>
  </si>
  <si>
    <t>05/16/2017</t>
  </si>
  <si>
    <t>08/15/2017</t>
  </si>
  <si>
    <t>11/15/2017</t>
  </si>
  <si>
    <t>02/14/2018</t>
  </si>
  <si>
    <t>05/16/2018</t>
  </si>
  <si>
    <t>08/15/2018</t>
  </si>
  <si>
    <t>11/14/2018</t>
  </si>
  <si>
    <t>02/20/2019</t>
  </si>
  <si>
    <t>05/15/2019</t>
  </si>
  <si>
    <t>08/14/2019</t>
  </si>
  <si>
    <t>11/20/2019</t>
  </si>
  <si>
    <t>02/19/2020</t>
  </si>
  <si>
    <t>05/20/2020</t>
  </si>
  <si>
    <t>08/19/2020</t>
  </si>
  <si>
    <t>11/18/2020</t>
  </si>
  <si>
    <t>02/17/2021</t>
  </si>
  <si>
    <t>05/19/2021</t>
  </si>
  <si>
    <t>08/18/2021</t>
  </si>
  <si>
    <t>11/17/2021</t>
  </si>
  <si>
    <t>02/16/2022</t>
  </si>
  <si>
    <t>05/18/2022</t>
  </si>
  <si>
    <t>08/17/2022</t>
  </si>
  <si>
    <t>11/16/2022</t>
  </si>
  <si>
    <t>DATAS</t>
  </si>
  <si>
    <t>VALOR DO DOLAR</t>
  </si>
  <si>
    <t>VALOR COTA | USD</t>
  </si>
  <si>
    <t>COTAS COMPRADAS APORTE / Q DE COTAS</t>
  </si>
  <si>
    <t>DIVIDENDOS</t>
  </si>
  <si>
    <t>VALOR TOTAL DIVIDENDOS | USD</t>
  </si>
  <si>
    <t>TOTAL COTAS COMPRADAS</t>
  </si>
  <si>
    <t>TOTAL INVESTIDO EM R$</t>
  </si>
  <si>
    <t>DATA EM QUE O VALOR DE</t>
  </si>
  <si>
    <t xml:space="preserve">DIVIDENDOS ATINGIU O </t>
  </si>
  <si>
    <t xml:space="preserve">VALOR DE 1 AÇÃO </t>
  </si>
  <si>
    <t>investimento</t>
  </si>
  <si>
    <t xml:space="preserve">retorno 1 ano </t>
  </si>
  <si>
    <t>retorno 2 ano</t>
  </si>
  <si>
    <t>retorno 3 ano</t>
  </si>
  <si>
    <t xml:space="preserve">retorno 4 ano </t>
  </si>
  <si>
    <t>retorno 5 ano</t>
  </si>
  <si>
    <t xml:space="preserve">retorno 6 ano </t>
  </si>
  <si>
    <t>REAIS</t>
  </si>
  <si>
    <t>VPL</t>
  </si>
  <si>
    <t>TIR</t>
  </si>
  <si>
    <t xml:space="preserve">TMA ( SELIC ) </t>
  </si>
  <si>
    <t>FLUXO</t>
  </si>
  <si>
    <t>DOLARES</t>
  </si>
  <si>
    <t xml:space="preserve">FLUXO MSFT </t>
  </si>
  <si>
    <t xml:space="preserve">RETORNO ULTIMO 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</si>
</sst>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Roboto"/>
    </font>
    <font>
      <b/>
      <sz val="11"/>
      <color rgb="FF2B2B2B"/>
      <name val="Calibri"/>
      <family val="2"/>
      <scheme val="minor"/>
    </font>
    <font>
      <b/>
      <sz val="11"/>
      <color rgb="FF1F1F1F"/>
      <name val="Roboto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2" fontId="18" fillId="33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9" fillId="34" borderId="13" xfId="0" applyFont="1" applyFill="1" applyBorder="1" applyAlignment="1">
      <alignment horizontal="right" vertical="center" wrapText="1"/>
    </xf>
    <xf numFmtId="0" fontId="16" fillId="34" borderId="13" xfId="0" applyFont="1" applyFill="1" applyBorder="1"/>
    <xf numFmtId="164" fontId="16" fillId="34" borderId="14" xfId="0" applyNumberFormat="1" applyFont="1" applyFill="1" applyBorder="1"/>
    <xf numFmtId="0" fontId="16" fillId="34" borderId="12" xfId="0" applyFont="1" applyFill="1" applyBorder="1" applyAlignment="1">
      <alignment horizontal="center"/>
    </xf>
    <xf numFmtId="164" fontId="0" fillId="0" borderId="0" xfId="1" applyNumberFormat="1" applyFont="1"/>
    <xf numFmtId="2" fontId="20" fillId="33" borderId="11" xfId="0" applyNumberFormat="1" applyFont="1" applyFill="1" applyBorder="1" applyAlignment="1">
      <alignment horizontal="center" vertical="center" wrapText="1"/>
    </xf>
    <xf numFmtId="14" fontId="0" fillId="35" borderId="0" xfId="0" applyNumberFormat="1" applyFill="1"/>
    <xf numFmtId="14" fontId="0" fillId="36" borderId="0" xfId="0" applyNumberFormat="1" applyFill="1"/>
    <xf numFmtId="2" fontId="18" fillId="33" borderId="17" xfId="0" applyNumberFormat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7" borderId="18" xfId="0" applyNumberFormat="1" applyFill="1" applyBorder="1"/>
    <xf numFmtId="1" fontId="0" fillId="37" borderId="15" xfId="0" applyNumberFormat="1" applyFill="1" applyBorder="1" applyAlignment="1">
      <alignment horizontal="center"/>
    </xf>
    <xf numFmtId="14" fontId="0" fillId="35" borderId="16" xfId="0" applyNumberFormat="1" applyFill="1" applyBorder="1" applyAlignment="1">
      <alignment horizontal="center"/>
    </xf>
    <xf numFmtId="0" fontId="0" fillId="35" borderId="19" xfId="0" applyFill="1" applyBorder="1"/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/>
    <xf numFmtId="164" fontId="0" fillId="0" borderId="23" xfId="0" applyNumberFormat="1" applyBorder="1"/>
    <xf numFmtId="164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0" fontId="16" fillId="38" borderId="15" xfId="0" applyFont="1" applyFill="1" applyBorder="1" applyAlignment="1">
      <alignment horizontal="center"/>
    </xf>
    <xf numFmtId="9" fontId="0" fillId="39" borderId="15" xfId="0" applyNumberFormat="1" applyFill="1" applyBorder="1"/>
    <xf numFmtId="165" fontId="0" fillId="39" borderId="15" xfId="0" applyNumberFormat="1" applyFill="1" applyBorder="1"/>
    <xf numFmtId="0" fontId="16" fillId="39" borderId="15" xfId="0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/>
    </xf>
    <xf numFmtId="165" fontId="0" fillId="37" borderId="15" xfId="0" applyNumberFormat="1" applyFill="1" applyBorder="1"/>
    <xf numFmtId="0" fontId="0" fillId="37" borderId="15" xfId="0" applyFill="1" applyBorder="1" applyAlignment="1">
      <alignment horizontal="center"/>
    </xf>
    <xf numFmtId="0" fontId="22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CDACE6"/>
      <color rgb="FFDE5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B1" zoomScaleNormal="100" workbookViewId="0">
      <selection activeCell="G10" sqref="G10"/>
    </sheetView>
  </sheetViews>
  <sheetFormatPr defaultRowHeight="15" x14ac:dyDescent="0.25"/>
  <cols>
    <col min="1" max="1" width="23.140625" customWidth="1"/>
    <col min="2" max="3" width="21" customWidth="1"/>
    <col min="4" max="4" width="41.5703125" style="17" customWidth="1"/>
    <col min="5" max="5" width="30.140625" customWidth="1"/>
    <col min="6" max="6" width="24.140625" customWidth="1"/>
    <col min="7" max="7" width="25.5703125" customWidth="1"/>
    <col min="8" max="8" width="25.7109375" customWidth="1"/>
    <col min="9" max="9" width="24.5703125" customWidth="1"/>
    <col min="10" max="10" width="30.5703125" customWidth="1"/>
  </cols>
  <sheetData>
    <row r="1" spans="1:9" ht="27" thickBot="1" x14ac:dyDescent="0.45">
      <c r="B1" s="13" t="s">
        <v>24</v>
      </c>
      <c r="C1" s="13" t="s">
        <v>26</v>
      </c>
      <c r="D1" s="13" t="s">
        <v>27</v>
      </c>
      <c r="E1" s="14" t="s">
        <v>29</v>
      </c>
      <c r="F1" s="13" t="s">
        <v>25</v>
      </c>
      <c r="H1" s="35" t="s">
        <v>48</v>
      </c>
    </row>
    <row r="2" spans="1:9" ht="15.75" thickBot="1" x14ac:dyDescent="0.3">
      <c r="B2" s="1">
        <v>42795</v>
      </c>
      <c r="C2" s="3">
        <v>62.58</v>
      </c>
      <c r="D2" s="15">
        <f>(1500/F2)/C2</f>
        <v>7.0852259152623986</v>
      </c>
      <c r="F2" s="12">
        <v>3.383</v>
      </c>
    </row>
    <row r="3" spans="1:9" ht="15.75" thickBot="1" x14ac:dyDescent="0.3">
      <c r="B3" s="1">
        <v>42796</v>
      </c>
      <c r="C3" s="3">
        <v>63.68</v>
      </c>
      <c r="D3" s="15">
        <f>(1500/F3)/C3</f>
        <v>7.3532110825715016</v>
      </c>
      <c r="F3" s="2">
        <v>3.2033999999999998</v>
      </c>
    </row>
    <row r="4" spans="1:9" ht="15.75" thickBot="1" x14ac:dyDescent="0.3">
      <c r="A4" s="7" t="s">
        <v>28</v>
      </c>
      <c r="B4" s="4" t="s">
        <v>0</v>
      </c>
      <c r="C4" s="5">
        <v>0.39</v>
      </c>
      <c r="D4" s="16"/>
      <c r="E4" s="6">
        <f>SUM(D2:D3)*C4</f>
        <v>5.6309904291552213</v>
      </c>
      <c r="F4" s="9"/>
    </row>
    <row r="5" spans="1:9" ht="15.75" thickBot="1" x14ac:dyDescent="0.3">
      <c r="B5" s="1">
        <v>42797</v>
      </c>
      <c r="C5" s="3">
        <v>64.25</v>
      </c>
      <c r="D5" s="15">
        <f>(1500/F5+E4)/C5</f>
        <v>7.6727822304529827</v>
      </c>
      <c r="F5" s="2">
        <v>3.0779000000000001</v>
      </c>
    </row>
    <row r="6" spans="1:9" ht="15.75" thickBot="1" x14ac:dyDescent="0.3">
      <c r="B6" s="1">
        <v>42798</v>
      </c>
      <c r="C6" s="3">
        <v>65.55</v>
      </c>
      <c r="D6" s="15">
        <f>(1500/F6)/C6</f>
        <v>7.2349094800682945</v>
      </c>
      <c r="F6" s="2">
        <v>3.1629</v>
      </c>
      <c r="H6" s="37" t="s">
        <v>30</v>
      </c>
      <c r="I6" s="19">
        <f>SUM(D2:D98)</f>
        <v>222.21955342042523</v>
      </c>
    </row>
    <row r="7" spans="1:9" ht="15.75" thickBot="1" x14ac:dyDescent="0.3">
      <c r="B7" s="1">
        <v>42799</v>
      </c>
      <c r="C7" s="3">
        <v>69.08</v>
      </c>
      <c r="D7" s="15">
        <f>(1500/F7)/C7</f>
        <v>6.9442434471757792</v>
      </c>
      <c r="F7" s="2">
        <v>3.1269</v>
      </c>
      <c r="H7" s="37" t="s">
        <v>31</v>
      </c>
      <c r="I7" s="18">
        <f>1500*72</f>
        <v>108000</v>
      </c>
    </row>
    <row r="8" spans="1:9" ht="15.75" thickBot="1" x14ac:dyDescent="0.3">
      <c r="A8" s="7" t="s">
        <v>28</v>
      </c>
      <c r="B8" s="4" t="s">
        <v>1</v>
      </c>
      <c r="C8" s="5">
        <v>0.39</v>
      </c>
      <c r="D8" s="16"/>
      <c r="E8" s="6">
        <f>SUM(D2:D7)*C8</f>
        <v>14.153245140657075</v>
      </c>
      <c r="F8" s="2"/>
      <c r="H8" s="37" t="s">
        <v>49</v>
      </c>
      <c r="I8" s="36">
        <f>I25</f>
        <v>282701.00483095169</v>
      </c>
    </row>
    <row r="9" spans="1:9" ht="15.75" thickBot="1" x14ac:dyDescent="0.3">
      <c r="B9" s="1">
        <v>42772</v>
      </c>
      <c r="C9" s="3">
        <v>71.760000000000005</v>
      </c>
      <c r="D9" s="15">
        <f>(1500/F9+E8)/C9</f>
        <v>6.93774495032857</v>
      </c>
      <c r="F9" s="2">
        <v>3.1011000000000002</v>
      </c>
    </row>
    <row r="10" spans="1:9" ht="15.75" thickBot="1" x14ac:dyDescent="0.3">
      <c r="B10" s="1">
        <v>42801</v>
      </c>
      <c r="C10" s="3">
        <v>68.17</v>
      </c>
      <c r="D10" s="15">
        <f>(1500/F10)/C10</f>
        <v>6.701124983075192</v>
      </c>
      <c r="F10" s="2">
        <v>3.2835999999999999</v>
      </c>
      <c r="G10" s="38"/>
    </row>
    <row r="11" spans="1:9" ht="15.75" thickBot="1" x14ac:dyDescent="0.3">
      <c r="B11" s="1">
        <v>42802</v>
      </c>
      <c r="C11" s="3">
        <v>72.150000000000006</v>
      </c>
      <c r="D11" s="15">
        <f>(1500/F11)/C11</f>
        <v>6.5174522054048047</v>
      </c>
      <c r="F11" s="2">
        <v>3.1899000000000002</v>
      </c>
      <c r="I11" s="21" t="s">
        <v>32</v>
      </c>
    </row>
    <row r="12" spans="1:9" ht="15.75" thickBot="1" x14ac:dyDescent="0.3">
      <c r="A12" s="7" t="s">
        <v>28</v>
      </c>
      <c r="B12" s="4" t="s">
        <v>2</v>
      </c>
      <c r="C12" s="5">
        <v>0.39</v>
      </c>
      <c r="D12" s="16"/>
      <c r="E12" s="6">
        <f>SUM(D2:D11)*C12</f>
        <v>22.014210774792414</v>
      </c>
      <c r="F12" s="2"/>
      <c r="H12" s="20">
        <v>43896</v>
      </c>
      <c r="I12" s="22" t="s">
        <v>33</v>
      </c>
    </row>
    <row r="13" spans="1:9" ht="15.75" thickBot="1" x14ac:dyDescent="0.3">
      <c r="B13" s="1">
        <v>42864</v>
      </c>
      <c r="C13" s="3">
        <v>73.61</v>
      </c>
      <c r="D13" s="15">
        <f>(1500/F13+E12)/C13</f>
        <v>6.6718657403147628</v>
      </c>
      <c r="F13" s="2">
        <v>3.1976</v>
      </c>
      <c r="I13" s="23" t="s">
        <v>34</v>
      </c>
    </row>
    <row r="14" spans="1:9" ht="15.75" thickBot="1" x14ac:dyDescent="0.3">
      <c r="B14" s="1">
        <v>42804</v>
      </c>
      <c r="C14" s="3">
        <v>74.260000000000005</v>
      </c>
      <c r="D14" s="15">
        <f>(1500/F14)/C14</f>
        <v>6.4627418837332904</v>
      </c>
      <c r="F14" s="2">
        <v>3.1255000000000002</v>
      </c>
    </row>
    <row r="15" spans="1:9" ht="15.75" thickBot="1" x14ac:dyDescent="0.3">
      <c r="B15" s="1">
        <v>42805</v>
      </c>
      <c r="C15" s="3">
        <v>84.14</v>
      </c>
      <c r="D15" s="15">
        <f>(1500/F15)/C15</f>
        <v>5.6465952340748622</v>
      </c>
      <c r="F15" s="2">
        <v>3.1572</v>
      </c>
      <c r="H15" s="3"/>
    </row>
    <row r="16" spans="1:9" ht="15.75" thickBot="1" x14ac:dyDescent="0.3">
      <c r="A16" s="7" t="s">
        <v>28</v>
      </c>
      <c r="B16" s="4" t="s">
        <v>3</v>
      </c>
      <c r="C16" s="5">
        <v>0.42</v>
      </c>
      <c r="D16" s="16"/>
      <c r="E16" s="6">
        <f>SUM(D2:D15)*C16</f>
        <v>31.595716804034225</v>
      </c>
      <c r="F16" s="2"/>
    </row>
    <row r="17" spans="1:10" ht="15.75" thickBot="1" x14ac:dyDescent="0.3">
      <c r="B17" s="1">
        <v>42837</v>
      </c>
      <c r="C17" s="3">
        <v>81.08</v>
      </c>
      <c r="D17" s="15">
        <f>(1500/F17+E16)/C17</f>
        <v>6.024164191807257</v>
      </c>
      <c r="F17" s="2">
        <v>3.2833999999999999</v>
      </c>
    </row>
    <row r="18" spans="1:10" ht="15.75" thickBot="1" x14ac:dyDescent="0.3">
      <c r="B18" s="1">
        <v>43160</v>
      </c>
      <c r="C18" s="3">
        <v>86.35</v>
      </c>
      <c r="D18" s="15">
        <f t="shared" ref="D18:D31" si="0">(1500/F18+E17)/C18</f>
        <v>5.2351165897110343</v>
      </c>
      <c r="F18" s="2">
        <v>3.3182</v>
      </c>
      <c r="H18" s="31" t="s">
        <v>46</v>
      </c>
      <c r="I18" s="31" t="s">
        <v>42</v>
      </c>
      <c r="J18" s="31" t="s">
        <v>47</v>
      </c>
    </row>
    <row r="19" spans="1:10" ht="15.75" thickBot="1" x14ac:dyDescent="0.3">
      <c r="B19" s="1">
        <v>43222</v>
      </c>
      <c r="C19" s="3">
        <v>88</v>
      </c>
      <c r="D19" s="15">
        <f t="shared" si="0"/>
        <v>5.3328706771750296</v>
      </c>
      <c r="F19" s="2">
        <v>3.1962999999999999</v>
      </c>
      <c r="H19" s="24" t="s">
        <v>35</v>
      </c>
      <c r="I19" s="28">
        <f>-I7</f>
        <v>-108000</v>
      </c>
      <c r="J19" s="25"/>
    </row>
    <row r="20" spans="1:10" ht="15.75" thickBot="1" x14ac:dyDescent="0.3">
      <c r="A20" s="7" t="s">
        <v>28</v>
      </c>
      <c r="B20" s="4" t="s">
        <v>4</v>
      </c>
      <c r="C20" s="5">
        <v>0.42</v>
      </c>
      <c r="D20" s="16"/>
      <c r="E20" s="6">
        <f>SUM(D2:D19)*C20</f>
        <v>38.564420416685422</v>
      </c>
      <c r="F20" s="2"/>
      <c r="H20" s="24" t="s">
        <v>36</v>
      </c>
      <c r="I20" s="29">
        <f>J20*F18</f>
        <v>24780.87444240319</v>
      </c>
      <c r="J20" s="26">
        <f>SUM(D2:D18)*C18</f>
        <v>7468.1678145992373</v>
      </c>
    </row>
    <row r="21" spans="1:10" ht="15.75" thickBot="1" x14ac:dyDescent="0.3">
      <c r="B21" s="1">
        <v>43223</v>
      </c>
      <c r="C21" s="3">
        <v>93.64</v>
      </c>
      <c r="D21" s="15">
        <f>(1500/F21+E20)/C21</f>
        <v>5.3853825523821124</v>
      </c>
      <c r="F21" s="2">
        <v>3.2208000000000001</v>
      </c>
      <c r="H21" s="24" t="s">
        <v>37</v>
      </c>
      <c r="I21" s="29">
        <f>J21*F34</f>
        <v>52445.967715293955</v>
      </c>
      <c r="J21" s="26">
        <f>SUM(D2:D34)*C34</f>
        <v>13416.722362572002</v>
      </c>
    </row>
    <row r="22" spans="1:10" ht="15.75" thickBot="1" x14ac:dyDescent="0.3">
      <c r="B22" s="1">
        <v>43163</v>
      </c>
      <c r="C22" s="3">
        <v>89.71</v>
      </c>
      <c r="D22" s="15">
        <f>(1500/F22+E21)/C22</f>
        <v>5.0885735947626696</v>
      </c>
      <c r="F22" s="2">
        <v>3.2858999999999998</v>
      </c>
      <c r="H22" s="24" t="s">
        <v>38</v>
      </c>
      <c r="I22" s="29">
        <f>J22*F50</f>
        <v>113903.83459056115</v>
      </c>
      <c r="J22" s="26">
        <f>SUM(D2:D50)*C50</f>
        <v>27816.023490332158</v>
      </c>
    </row>
    <row r="23" spans="1:10" ht="15.75" thickBot="1" x14ac:dyDescent="0.3">
      <c r="B23" s="1">
        <v>43164</v>
      </c>
      <c r="C23" s="3">
        <v>94.07</v>
      </c>
      <c r="D23" s="15">
        <f t="shared" si="0"/>
        <v>4.6754354042078337</v>
      </c>
      <c r="F23" s="2">
        <v>3.4104999999999999</v>
      </c>
      <c r="H23" s="24" t="s">
        <v>39</v>
      </c>
      <c r="I23" s="29">
        <f>J23*F66</f>
        <v>217255.4369981146</v>
      </c>
      <c r="J23" s="26">
        <f>SUM(D2:D66)*C66</f>
        <v>42625.850925701343</v>
      </c>
    </row>
    <row r="24" spans="1:10" ht="15.75" thickBot="1" x14ac:dyDescent="0.3">
      <c r="A24" s="7" t="s">
        <v>28</v>
      </c>
      <c r="B24" s="4" t="s">
        <v>5</v>
      </c>
      <c r="C24" s="5">
        <v>0.42</v>
      </c>
      <c r="D24" s="16"/>
      <c r="E24" s="6">
        <f>SUM(D1:D23)*C24</f>
        <v>44.92716486825352</v>
      </c>
      <c r="F24" s="2"/>
      <c r="H24" s="24" t="s">
        <v>40</v>
      </c>
      <c r="I24" s="29">
        <f>J24*F82</f>
        <v>397692.73681821494</v>
      </c>
      <c r="J24" s="26">
        <f>SUM(D2:D82)*C82</f>
        <v>69615.547257551589</v>
      </c>
    </row>
    <row r="25" spans="1:10" ht="15.75" thickBot="1" x14ac:dyDescent="0.3">
      <c r="B25" s="1">
        <v>43196</v>
      </c>
      <c r="C25" s="3">
        <v>101.67</v>
      </c>
      <c r="D25" s="15">
        <f>(1500/F25+E24)/C25</f>
        <v>4.4561533731078979</v>
      </c>
      <c r="F25" s="2">
        <v>3.6753</v>
      </c>
      <c r="H25" s="24" t="s">
        <v>41</v>
      </c>
      <c r="I25" s="30">
        <f>J25*F98</f>
        <v>282701.00483095169</v>
      </c>
      <c r="J25" s="27">
        <f>SUM(D2:D98)*C98</f>
        <v>53239.360608465482</v>
      </c>
    </row>
    <row r="26" spans="1:10" ht="15.75" thickBot="1" x14ac:dyDescent="0.3">
      <c r="B26" s="1">
        <v>43166</v>
      </c>
      <c r="C26" s="3">
        <v>99.05</v>
      </c>
      <c r="D26" s="15">
        <f t="shared" si="0"/>
        <v>4.0128959494336591</v>
      </c>
      <c r="F26" s="2">
        <v>3.7738</v>
      </c>
    </row>
    <row r="27" spans="1:10" ht="15.75" thickBot="1" x14ac:dyDescent="0.3">
      <c r="B27" s="1">
        <v>43167</v>
      </c>
      <c r="C27" s="3">
        <v>108.04</v>
      </c>
      <c r="D27" s="15">
        <f t="shared" si="0"/>
        <v>3.5833647594422735</v>
      </c>
      <c r="F27" s="2">
        <v>3.8744999999999998</v>
      </c>
      <c r="H27" s="34" t="s">
        <v>45</v>
      </c>
      <c r="I27" s="32">
        <v>0.13</v>
      </c>
    </row>
    <row r="28" spans="1:10" ht="15.75" thickBot="1" x14ac:dyDescent="0.3">
      <c r="A28" s="7" t="s">
        <v>28</v>
      </c>
      <c r="B28" s="4" t="s">
        <v>6</v>
      </c>
      <c r="C28" s="5">
        <v>0.42</v>
      </c>
      <c r="D28" s="16"/>
      <c r="E28" s="6">
        <f>SUM(D1:D27)*C28</f>
        <v>49.989178782686722</v>
      </c>
      <c r="F28" s="2"/>
      <c r="H28" s="34" t="s">
        <v>43</v>
      </c>
      <c r="I28" s="33">
        <f>NPV(I27,I20:I25)+I19</f>
        <v>518828.97703054186</v>
      </c>
    </row>
    <row r="29" spans="1:10" ht="15.75" thickBot="1" x14ac:dyDescent="0.3">
      <c r="B29" s="1">
        <v>43199</v>
      </c>
      <c r="C29" s="3">
        <v>111.71</v>
      </c>
      <c r="D29" s="15">
        <f>(1500/F29+E28)/C29</f>
        <v>3.8786822072504177</v>
      </c>
      <c r="F29" s="2">
        <v>3.9134000000000002</v>
      </c>
      <c r="H29" s="34" t="s">
        <v>44</v>
      </c>
      <c r="I29" s="32">
        <f>IRR(I19:I25)</f>
        <v>0.75816841789031963</v>
      </c>
    </row>
    <row r="30" spans="1:10" ht="15.75" thickBot="1" x14ac:dyDescent="0.3">
      <c r="B30" s="1">
        <v>43169</v>
      </c>
      <c r="C30" s="3">
        <v>115.17</v>
      </c>
      <c r="D30" s="15">
        <f t="shared" si="0"/>
        <v>3.1099656292196598</v>
      </c>
      <c r="F30" s="2">
        <v>4.1879</v>
      </c>
    </row>
    <row r="31" spans="1:10" ht="15.75" thickBot="1" x14ac:dyDescent="0.3">
      <c r="B31" s="1">
        <v>43231</v>
      </c>
      <c r="C31" s="3">
        <v>107.51</v>
      </c>
      <c r="D31" s="15">
        <f t="shared" si="0"/>
        <v>3.7373273582737445</v>
      </c>
      <c r="F31" s="2">
        <v>3.7332000000000001</v>
      </c>
    </row>
    <row r="32" spans="1:10" ht="15.75" thickBot="1" x14ac:dyDescent="0.3">
      <c r="A32" s="7" t="s">
        <v>28</v>
      </c>
      <c r="B32" s="4" t="s">
        <v>7</v>
      </c>
      <c r="C32" s="5">
        <v>0.46</v>
      </c>
      <c r="D32" s="16"/>
      <c r="E32" s="6">
        <f>SUM(D1:D31)*C32</f>
        <v>59.684001542048577</v>
      </c>
      <c r="F32" s="2"/>
    </row>
    <row r="33" spans="1:6" ht="15.75" thickBot="1" x14ac:dyDescent="0.3">
      <c r="B33" s="1">
        <v>43171</v>
      </c>
      <c r="C33" s="3">
        <v>112.09</v>
      </c>
      <c r="D33" s="15">
        <f>(1500/F33+E32)/C33</f>
        <v>4.0611285524410192</v>
      </c>
      <c r="F33" s="2">
        <v>3.7924000000000002</v>
      </c>
    </row>
    <row r="34" spans="1:6" ht="15.75" thickBot="1" x14ac:dyDescent="0.3">
      <c r="B34" s="1">
        <v>43525</v>
      </c>
      <c r="C34" s="3">
        <v>97.4</v>
      </c>
      <c r="D34" s="15">
        <f t="shared" ref="D34:D47" si="1">(1500/F34+E33)/C34</f>
        <v>3.9397315624502607</v>
      </c>
      <c r="F34" s="2">
        <v>3.9089999999999998</v>
      </c>
    </row>
    <row r="35" spans="1:6" ht="15.75" thickBot="1" x14ac:dyDescent="0.3">
      <c r="B35" s="1">
        <v>43557</v>
      </c>
      <c r="C35" s="3">
        <v>105.74</v>
      </c>
      <c r="D35" s="15">
        <f t="shared" si="1"/>
        <v>3.8289126843162631</v>
      </c>
      <c r="F35" s="2">
        <v>3.7048999999999999</v>
      </c>
    </row>
    <row r="36" spans="1:6" ht="15.75" thickBot="1" x14ac:dyDescent="0.3">
      <c r="A36" s="7" t="s">
        <v>28</v>
      </c>
      <c r="B36" s="4" t="s">
        <v>8</v>
      </c>
      <c r="C36" s="5">
        <v>0.46</v>
      </c>
      <c r="D36" s="16"/>
      <c r="E36" s="6">
        <f>SUM(D1:D35)*C36</f>
        <v>65.125697029684048</v>
      </c>
      <c r="F36" s="2"/>
    </row>
    <row r="37" spans="1:6" ht="15.75" thickBot="1" x14ac:dyDescent="0.3">
      <c r="B37" s="1">
        <v>43558</v>
      </c>
      <c r="C37" s="3">
        <v>112.26</v>
      </c>
      <c r="D37" s="15">
        <f>(1500/F37+E36)/C37</f>
        <v>4.1763750881619801</v>
      </c>
      <c r="F37" s="2">
        <v>3.7155</v>
      </c>
    </row>
    <row r="38" spans="1:6" ht="15.75" thickBot="1" x14ac:dyDescent="0.3">
      <c r="B38" s="1">
        <v>43528</v>
      </c>
      <c r="C38" s="3">
        <v>119.97</v>
      </c>
      <c r="D38" s="15">
        <f t="shared" si="1"/>
        <v>3.2607776396425416</v>
      </c>
      <c r="F38" s="2">
        <v>3.8344</v>
      </c>
    </row>
    <row r="39" spans="1:6" ht="15.75" thickBot="1" x14ac:dyDescent="0.3">
      <c r="B39" s="1">
        <v>43529</v>
      </c>
      <c r="C39" s="3">
        <v>128.9</v>
      </c>
      <c r="D39" s="15">
        <f t="shared" si="1"/>
        <v>3.004628931331609</v>
      </c>
      <c r="F39" s="2">
        <v>3.8730000000000002</v>
      </c>
    </row>
    <row r="40" spans="1:6" ht="15.75" thickBot="1" x14ac:dyDescent="0.3">
      <c r="A40" s="7" t="s">
        <v>28</v>
      </c>
      <c r="B40" s="4" t="s">
        <v>9</v>
      </c>
      <c r="C40" s="5">
        <v>0.46</v>
      </c>
      <c r="D40" s="16"/>
      <c r="E40" s="6">
        <f>SUM(D1:D39)*C40</f>
        <v>69.928916592886679</v>
      </c>
      <c r="F40" s="2"/>
    </row>
    <row r="41" spans="1:6" ht="15.75" thickBot="1" x14ac:dyDescent="0.3">
      <c r="B41" s="1">
        <v>43530</v>
      </c>
      <c r="C41" s="3">
        <v>119.84</v>
      </c>
      <c r="D41" s="15">
        <f>(1500/F41+E40)/C41</f>
        <v>3.7102679961018046</v>
      </c>
      <c r="F41" s="2">
        <v>4.0030999999999999</v>
      </c>
    </row>
    <row r="42" spans="1:6" ht="15.75" thickBot="1" x14ac:dyDescent="0.3">
      <c r="B42" s="1">
        <v>43531</v>
      </c>
      <c r="C42" s="3">
        <v>137.46</v>
      </c>
      <c r="D42" s="15">
        <f t="shared" si="1"/>
        <v>2.8114975359529524</v>
      </c>
      <c r="F42" s="2">
        <v>3.8813</v>
      </c>
    </row>
    <row r="43" spans="1:6" ht="15.75" thickBot="1" x14ac:dyDescent="0.3">
      <c r="B43" s="1">
        <v>43593</v>
      </c>
      <c r="C43" s="3">
        <v>132.21</v>
      </c>
      <c r="D43" s="15">
        <f t="shared" si="1"/>
        <v>3.0284778492981084</v>
      </c>
      <c r="F43" s="2">
        <v>3.7463000000000002</v>
      </c>
    </row>
    <row r="44" spans="1:6" ht="15.75" thickBot="1" x14ac:dyDescent="0.3">
      <c r="A44" s="7" t="s">
        <v>28</v>
      </c>
      <c r="B44" s="4" t="s">
        <v>10</v>
      </c>
      <c r="C44" s="5">
        <v>0.46</v>
      </c>
      <c r="D44" s="16"/>
      <c r="E44" s="6">
        <f>SUM(D1:D43)*C44</f>
        <v>74.322028548308992</v>
      </c>
      <c r="F44" s="2"/>
    </row>
    <row r="45" spans="1:6" ht="15.75" thickBot="1" x14ac:dyDescent="0.3">
      <c r="B45" s="1">
        <v>43533</v>
      </c>
      <c r="C45" s="3">
        <v>136.04</v>
      </c>
      <c r="D45" s="15">
        <f>(1500/F45+E44)/C45</f>
        <v>3.2899718725875924</v>
      </c>
      <c r="F45" s="2">
        <v>4.0187999999999997</v>
      </c>
    </row>
    <row r="46" spans="1:6" ht="15.75" thickBot="1" x14ac:dyDescent="0.3">
      <c r="B46" s="1">
        <v>43534</v>
      </c>
      <c r="C46" s="3">
        <v>136.28</v>
      </c>
      <c r="D46" s="15">
        <f t="shared" si="1"/>
        <v>2.709954403969304</v>
      </c>
      <c r="F46" s="2">
        <v>4.0616000000000003</v>
      </c>
    </row>
    <row r="47" spans="1:6" ht="15.75" thickBot="1" x14ac:dyDescent="0.3">
      <c r="B47" s="1">
        <v>43566</v>
      </c>
      <c r="C47" s="3">
        <v>144.55000000000001</v>
      </c>
      <c r="D47" s="15">
        <f t="shared" si="1"/>
        <v>2.5012129215194085</v>
      </c>
      <c r="F47" s="2">
        <v>4.1487999999999996</v>
      </c>
    </row>
    <row r="48" spans="1:6" ht="15.75" thickBot="1" x14ac:dyDescent="0.3">
      <c r="A48" s="7" t="s">
        <v>28</v>
      </c>
      <c r="B48" s="4" t="s">
        <v>11</v>
      </c>
      <c r="C48" s="5">
        <v>0.51</v>
      </c>
      <c r="D48" s="16"/>
      <c r="E48" s="6">
        <f>SUM(D1:D47)*C48</f>
        <v>86.73609090327453</v>
      </c>
      <c r="F48" s="2"/>
    </row>
    <row r="49" spans="1:6" ht="15.75" thickBot="1" x14ac:dyDescent="0.3">
      <c r="B49" s="1">
        <v>43536</v>
      </c>
      <c r="C49" s="3">
        <v>149.31</v>
      </c>
      <c r="D49" s="15">
        <f>(1500/F49+E48)/C49</f>
        <v>2.9825318381434229</v>
      </c>
      <c r="F49" s="2">
        <v>4.1830999999999996</v>
      </c>
    </row>
    <row r="50" spans="1:6" ht="15.75" thickBot="1" x14ac:dyDescent="0.3">
      <c r="B50" s="1">
        <v>43891</v>
      </c>
      <c r="C50" s="8">
        <v>158.62</v>
      </c>
      <c r="D50" s="15">
        <f t="shared" ref="D50:D63" si="2">(1500/F50+E49)/C50</f>
        <v>2.3093513528098626</v>
      </c>
      <c r="F50" s="2">
        <v>4.0949</v>
      </c>
    </row>
    <row r="51" spans="1:6" ht="15.75" thickBot="1" x14ac:dyDescent="0.3">
      <c r="B51" s="1">
        <v>43892</v>
      </c>
      <c r="C51" s="8">
        <v>174.38</v>
      </c>
      <c r="D51" s="15">
        <f t="shared" si="2"/>
        <v>2.066672405953716</v>
      </c>
      <c r="F51" s="2">
        <v>4.1622000000000003</v>
      </c>
    </row>
    <row r="52" spans="1:6" ht="15.75" thickBot="1" x14ac:dyDescent="0.3">
      <c r="A52" s="7" t="s">
        <v>28</v>
      </c>
      <c r="B52" s="4" t="s">
        <v>12</v>
      </c>
      <c r="C52" s="5">
        <v>0.51</v>
      </c>
      <c r="D52" s="16"/>
      <c r="E52" s="6">
        <f>SUM(D2:D51)*C52</f>
        <v>90.488954257697088</v>
      </c>
      <c r="F52" s="2"/>
    </row>
    <row r="53" spans="1:6" ht="15.75" thickBot="1" x14ac:dyDescent="0.3">
      <c r="B53" s="1">
        <v>43893</v>
      </c>
      <c r="C53" s="8">
        <v>164.51</v>
      </c>
      <c r="D53" s="15">
        <f>(1500/F53+E52)/C53</f>
        <v>2.6625057492557795</v>
      </c>
      <c r="F53" s="2">
        <v>4.3163</v>
      </c>
    </row>
    <row r="54" spans="1:6" ht="15.75" thickBot="1" x14ac:dyDescent="0.3">
      <c r="B54" s="1">
        <v>43894</v>
      </c>
      <c r="C54" s="8">
        <v>153.83000000000001</v>
      </c>
      <c r="D54" s="15">
        <f t="shared" si="2"/>
        <v>2.0588285666789909</v>
      </c>
      <c r="F54" s="2">
        <v>4.7362000000000002</v>
      </c>
    </row>
    <row r="55" spans="1:6" ht="15.75" thickBot="1" x14ac:dyDescent="0.3">
      <c r="B55" s="1">
        <v>43926</v>
      </c>
      <c r="C55" s="8">
        <v>178.84</v>
      </c>
      <c r="D55" s="15">
        <f t="shared" si="2"/>
        <v>1.5951968223815423</v>
      </c>
      <c r="F55" s="2">
        <v>5.2579000000000002</v>
      </c>
    </row>
    <row r="56" spans="1:6" ht="15.75" thickBot="1" x14ac:dyDescent="0.3">
      <c r="A56" s="7" t="s">
        <v>28</v>
      </c>
      <c r="B56" s="4" t="s">
        <v>13</v>
      </c>
      <c r="C56" s="5">
        <v>0.51</v>
      </c>
      <c r="D56" s="16"/>
      <c r="E56" s="6">
        <f>SUM(D2:D55)*C56</f>
        <v>93.710385138238422</v>
      </c>
      <c r="F56" s="2"/>
    </row>
    <row r="57" spans="1:6" ht="15.75" thickBot="1" x14ac:dyDescent="0.3">
      <c r="B57" s="10">
        <v>43896</v>
      </c>
      <c r="C57" s="8">
        <v>185.36</v>
      </c>
      <c r="D57" s="15">
        <f>(1500/F57+E56)/C57</f>
        <v>1.8953063482909109</v>
      </c>
      <c r="F57" s="2">
        <v>5.8228999999999997</v>
      </c>
    </row>
    <row r="58" spans="1:6" ht="15.75" thickBot="1" x14ac:dyDescent="0.3">
      <c r="B58" s="1">
        <v>43989</v>
      </c>
      <c r="C58" s="8">
        <v>210.7</v>
      </c>
      <c r="D58" s="15">
        <f t="shared" si="2"/>
        <v>1.3721501687365081</v>
      </c>
      <c r="F58" s="2">
        <v>5.1882999999999999</v>
      </c>
    </row>
    <row r="59" spans="1:6" ht="15.75" thickBot="1" x14ac:dyDescent="0.3">
      <c r="B59" s="1">
        <v>43898</v>
      </c>
      <c r="C59" s="8">
        <v>216.54</v>
      </c>
      <c r="D59" s="15">
        <f t="shared" si="2"/>
        <v>1.2950078756939969</v>
      </c>
      <c r="F59" s="2">
        <v>5.3491</v>
      </c>
    </row>
    <row r="60" spans="1:6" ht="15.75" thickBot="1" x14ac:dyDescent="0.3">
      <c r="A60" s="7" t="s">
        <v>28</v>
      </c>
      <c r="B60" s="4" t="s">
        <v>14</v>
      </c>
      <c r="C60" s="5">
        <v>0.51</v>
      </c>
      <c r="D60" s="16"/>
      <c r="E60" s="6">
        <f>SUM(D2:D59)*C60</f>
        <v>96.037241978526339</v>
      </c>
      <c r="F60" s="2"/>
    </row>
    <row r="61" spans="1:6" ht="15.75" thickBot="1" x14ac:dyDescent="0.3">
      <c r="B61" s="1">
        <v>43899</v>
      </c>
      <c r="C61" s="8">
        <v>217.3</v>
      </c>
      <c r="D61" s="15">
        <f>(1500/F61+E60)/C61</f>
        <v>1.7237847627030418</v>
      </c>
      <c r="F61" s="2">
        <v>5.3852000000000002</v>
      </c>
    </row>
    <row r="62" spans="1:6" ht="15.75" thickBot="1" x14ac:dyDescent="0.3">
      <c r="B62" s="1">
        <v>43961</v>
      </c>
      <c r="C62" s="8">
        <v>210.38</v>
      </c>
      <c r="D62" s="15">
        <f t="shared" si="2"/>
        <v>1.3522142540863806</v>
      </c>
      <c r="F62" s="2">
        <v>5.2728000000000002</v>
      </c>
    </row>
    <row r="63" spans="1:6" ht="15.75" thickBot="1" x14ac:dyDescent="0.3">
      <c r="B63" s="1">
        <v>43901</v>
      </c>
      <c r="C63" s="8">
        <v>206.43</v>
      </c>
      <c r="D63" s="15">
        <f t="shared" si="2"/>
        <v>1.2935956881992705</v>
      </c>
      <c r="F63" s="2">
        <v>5.6172000000000004</v>
      </c>
    </row>
    <row r="64" spans="1:6" ht="15.75" thickBot="1" x14ac:dyDescent="0.3">
      <c r="A64" s="7" t="s">
        <v>28</v>
      </c>
      <c r="B64" s="4" t="s">
        <v>15</v>
      </c>
      <c r="C64" s="5">
        <v>0.56000000000000005</v>
      </c>
      <c r="D64" s="16"/>
      <c r="E64" s="6">
        <f>SUM(D2:D63)*C64</f>
        <v>107.8996308935677</v>
      </c>
      <c r="F64" s="2"/>
    </row>
    <row r="65" spans="1:6" ht="15.75" thickBot="1" x14ac:dyDescent="0.3">
      <c r="B65" s="1">
        <v>43902</v>
      </c>
      <c r="C65" s="8">
        <v>214.24</v>
      </c>
      <c r="D65" s="15">
        <f>(1500/F65+E64)/C65</f>
        <v>1.7800261271528972</v>
      </c>
      <c r="F65" s="2">
        <v>5.4854000000000003</v>
      </c>
    </row>
    <row r="66" spans="1:6" ht="15.75" thickBot="1" x14ac:dyDescent="0.3">
      <c r="B66" s="1">
        <v>44287</v>
      </c>
      <c r="C66" s="3">
        <v>217.69</v>
      </c>
      <c r="D66" s="15">
        <f t="shared" ref="D66:D78" si="3">(1500/F66+E65)/C66</f>
        <v>1.3519330576971358</v>
      </c>
      <c r="F66" s="2">
        <v>5.0968</v>
      </c>
    </row>
    <row r="67" spans="1:6" ht="15.75" thickBot="1" x14ac:dyDescent="0.3">
      <c r="B67" s="1">
        <v>44257</v>
      </c>
      <c r="C67" s="3">
        <v>243</v>
      </c>
      <c r="D67" s="15">
        <f t="shared" si="3"/>
        <v>1.1710057112290548</v>
      </c>
      <c r="F67" s="2">
        <v>5.2713999999999999</v>
      </c>
    </row>
    <row r="68" spans="1:6" ht="15.75" thickBot="1" x14ac:dyDescent="0.3">
      <c r="A68" s="7" t="s">
        <v>28</v>
      </c>
      <c r="B68" s="4" t="s">
        <v>16</v>
      </c>
      <c r="C68" s="5">
        <v>0.56000000000000005</v>
      </c>
      <c r="D68" s="16"/>
      <c r="E68" s="6">
        <f>SUM(D2:D67)*C68</f>
        <v>110.30929123537199</v>
      </c>
      <c r="F68" s="2"/>
    </row>
    <row r="69" spans="1:6" ht="15.75" thickBot="1" x14ac:dyDescent="0.3">
      <c r="B69" s="1">
        <v>44258</v>
      </c>
      <c r="C69" s="3">
        <v>227.56</v>
      </c>
      <c r="D69" s="15">
        <f>(1500/F69+E68)/C69</f>
        <v>1.7096237765008613</v>
      </c>
      <c r="F69" s="2">
        <v>5.3815</v>
      </c>
    </row>
    <row r="70" spans="1:6" ht="15.75" thickBot="1" x14ac:dyDescent="0.3">
      <c r="B70" s="1">
        <v>44320</v>
      </c>
      <c r="C70" s="3">
        <v>249.07</v>
      </c>
      <c r="D70" s="15">
        <f t="shared" si="3"/>
        <v>1.0697746448107124</v>
      </c>
      <c r="F70" s="2">
        <v>5.6295999999999999</v>
      </c>
    </row>
    <row r="71" spans="1:6" ht="15.75" thickBot="1" x14ac:dyDescent="0.3">
      <c r="B71" s="1">
        <v>44260</v>
      </c>
      <c r="C71" s="3">
        <v>251.86</v>
      </c>
      <c r="D71" s="15">
        <f t="shared" si="3"/>
        <v>1.0590905268811845</v>
      </c>
      <c r="F71" s="2">
        <v>5.6234000000000002</v>
      </c>
    </row>
    <row r="72" spans="1:6" ht="15.75" thickBot="1" x14ac:dyDescent="0.3">
      <c r="A72" s="7" t="s">
        <v>28</v>
      </c>
      <c r="B72" s="4" t="s">
        <v>17</v>
      </c>
      <c r="C72" s="5">
        <v>0.56000000000000005</v>
      </c>
      <c r="D72" s="16"/>
      <c r="E72" s="6">
        <f>SUM(D2:D71)*C72</f>
        <v>112.45884504635993</v>
      </c>
      <c r="F72" s="2"/>
    </row>
    <row r="73" spans="1:6" ht="15.75" thickBot="1" x14ac:dyDescent="0.3">
      <c r="B73" s="1">
        <v>44261</v>
      </c>
      <c r="C73" s="3">
        <v>245.71</v>
      </c>
      <c r="D73" s="15">
        <f>(1500/F73+E72)/C73</f>
        <v>1.6160653828704741</v>
      </c>
      <c r="F73" s="2">
        <v>5.2701000000000002</v>
      </c>
    </row>
    <row r="74" spans="1:6" ht="15.75" thickBot="1" x14ac:dyDescent="0.3">
      <c r="B74" s="1">
        <v>44354</v>
      </c>
      <c r="C74" s="3">
        <v>277.66000000000003</v>
      </c>
      <c r="D74" s="15">
        <f t="shared" si="3"/>
        <v>1.0618961692027735</v>
      </c>
      <c r="F74" s="2">
        <v>5.0873999999999997</v>
      </c>
    </row>
    <row r="75" spans="1:6" ht="15.75" thickBot="1" x14ac:dyDescent="0.3">
      <c r="A75" s="7" t="s">
        <v>28</v>
      </c>
      <c r="B75" s="4" t="s">
        <v>18</v>
      </c>
      <c r="C75" s="5">
        <v>0.56000000000000005</v>
      </c>
      <c r="D75" s="16"/>
      <c r="E75" s="6">
        <f>SUM(D2:D74)*C75</f>
        <v>113.95850351552095</v>
      </c>
      <c r="F75" s="2"/>
    </row>
    <row r="76" spans="1:6" ht="15.75" thickBot="1" x14ac:dyDescent="0.3">
      <c r="B76" s="11">
        <v>44263</v>
      </c>
      <c r="C76" s="3">
        <v>287.12</v>
      </c>
      <c r="D76" s="15">
        <f>(1500/F76+E75)/C76</f>
        <v>1.4212738596208709</v>
      </c>
      <c r="F76" s="2">
        <v>5.0999999999999996</v>
      </c>
    </row>
    <row r="77" spans="1:6" ht="15.75" thickBot="1" x14ac:dyDescent="0.3">
      <c r="B77" s="1">
        <v>44264</v>
      </c>
      <c r="C77" s="3">
        <v>301.14</v>
      </c>
      <c r="D77" s="15">
        <v>0</v>
      </c>
      <c r="F77" s="2">
        <v>5.2473999999999998</v>
      </c>
    </row>
    <row r="78" spans="1:6" ht="15.75" thickBot="1" x14ac:dyDescent="0.3">
      <c r="B78" s="1">
        <v>44296</v>
      </c>
      <c r="C78" s="3">
        <v>283.11</v>
      </c>
      <c r="D78" s="15">
        <f t="shared" si="3"/>
        <v>1.0077400238413552</v>
      </c>
      <c r="F78" s="2">
        <v>5.2576000000000001</v>
      </c>
    </row>
    <row r="79" spans="1:6" ht="15.75" thickBot="1" x14ac:dyDescent="0.3">
      <c r="B79" s="1">
        <v>44266</v>
      </c>
      <c r="C79" s="3">
        <v>334</v>
      </c>
      <c r="D79" s="15">
        <v>0</v>
      </c>
      <c r="F79" s="2">
        <v>5.4509999999999996</v>
      </c>
    </row>
    <row r="80" spans="1:6" ht="15.75" thickBot="1" x14ac:dyDescent="0.3">
      <c r="A80" s="7" t="s">
        <v>28</v>
      </c>
      <c r="B80" s="4" t="s">
        <v>19</v>
      </c>
      <c r="C80" s="5">
        <v>0.62</v>
      </c>
      <c r="D80" s="16"/>
      <c r="E80" s="6">
        <f>SUM(D2:D79)*C80</f>
        <v>127.67433178564477</v>
      </c>
      <c r="F80" s="2"/>
    </row>
    <row r="81" spans="1:6" ht="15.75" thickBot="1" x14ac:dyDescent="0.3">
      <c r="B81" s="1">
        <v>44267</v>
      </c>
      <c r="C81" s="3">
        <v>323.01</v>
      </c>
      <c r="D81" s="15">
        <f>(1500/F81+E80)/C81</f>
        <v>1.2520733275971434</v>
      </c>
      <c r="F81" s="2">
        <v>5.4199000000000002</v>
      </c>
    </row>
    <row r="82" spans="1:6" ht="15.75" thickBot="1" x14ac:dyDescent="0.3">
      <c r="B82" s="1">
        <v>44621</v>
      </c>
      <c r="C82" s="3">
        <v>334.75</v>
      </c>
      <c r="D82" s="15">
        <f t="shared" ref="D82:D95" si="4">(1500/F82+E81)/C82</f>
        <v>0.78438495584690549</v>
      </c>
      <c r="F82" s="2">
        <v>5.7126999999999999</v>
      </c>
    </row>
    <row r="83" spans="1:6" ht="15.75" thickBot="1" x14ac:dyDescent="0.3">
      <c r="B83" s="1">
        <v>44622</v>
      </c>
      <c r="C83" s="3">
        <v>301.25</v>
      </c>
      <c r="D83" s="15">
        <v>0</v>
      </c>
      <c r="F83" s="2">
        <v>5.5349000000000004</v>
      </c>
    </row>
    <row r="84" spans="1:6" ht="15.75" thickBot="1" x14ac:dyDescent="0.3">
      <c r="A84" s="7" t="s">
        <v>28</v>
      </c>
      <c r="B84" s="4" t="s">
        <v>20</v>
      </c>
      <c r="C84" s="5">
        <v>0.62</v>
      </c>
      <c r="D84" s="16"/>
      <c r="E84" s="6">
        <f>SUM(D2:D83)*C84</f>
        <v>128.9369359213801</v>
      </c>
      <c r="F84" s="2"/>
    </row>
    <row r="85" spans="1:6" ht="15.75" thickBot="1" x14ac:dyDescent="0.3">
      <c r="B85" s="1">
        <v>44623</v>
      </c>
      <c r="C85" s="3">
        <v>295.92</v>
      </c>
      <c r="D85" s="15">
        <f>(1500/F85+E84)/C85</f>
        <v>1.4127470994640086</v>
      </c>
      <c r="F85" s="2">
        <v>5.1881000000000004</v>
      </c>
    </row>
    <row r="86" spans="1:6" ht="15.75" thickBot="1" x14ac:dyDescent="0.3">
      <c r="B86" s="1">
        <v>44655</v>
      </c>
      <c r="C86" s="3">
        <v>314.97000000000003</v>
      </c>
      <c r="D86" s="15">
        <f t="shared" si="4"/>
        <v>0.92808167748372461</v>
      </c>
      <c r="F86" s="2">
        <v>5.1314000000000002</v>
      </c>
    </row>
    <row r="87" spans="1:6" ht="15.75" thickBot="1" x14ac:dyDescent="0.3">
      <c r="B87" s="1">
        <v>44625</v>
      </c>
      <c r="C87" s="3">
        <v>281.77999999999997</v>
      </c>
      <c r="D87" s="15">
        <f t="shared" si="4"/>
        <v>1.1288226529336531</v>
      </c>
      <c r="F87" s="2">
        <v>4.7157999999999998</v>
      </c>
    </row>
    <row r="88" spans="1:6" ht="15.75" thickBot="1" x14ac:dyDescent="0.3">
      <c r="A88" s="7" t="s">
        <v>28</v>
      </c>
      <c r="B88" s="4" t="s">
        <v>21</v>
      </c>
      <c r="C88" s="5">
        <v>0.62</v>
      </c>
      <c r="D88" s="16"/>
      <c r="E88" s="6">
        <f>SUM(D2:D87)*C88</f>
        <v>131.08811980790654</v>
      </c>
      <c r="F88" s="2"/>
    </row>
    <row r="89" spans="1:6" ht="15.75" thickBot="1" x14ac:dyDescent="0.3">
      <c r="B89" s="1">
        <v>44626</v>
      </c>
      <c r="C89" s="3">
        <v>270.02</v>
      </c>
      <c r="D89" s="15">
        <f>(1500/F89+E88)/C89</f>
        <v>1.5731200505471037</v>
      </c>
      <c r="F89" s="2">
        <v>5.1074999999999999</v>
      </c>
    </row>
    <row r="90" spans="1:6" ht="15.75" thickBot="1" x14ac:dyDescent="0.3">
      <c r="B90" s="1">
        <v>44688</v>
      </c>
      <c r="C90" s="3">
        <v>262.85000000000002</v>
      </c>
      <c r="D90" s="15">
        <f t="shared" si="4"/>
        <v>1.1163514176470366</v>
      </c>
      <c r="F90" s="2">
        <v>5.1119000000000003</v>
      </c>
    </row>
    <row r="91" spans="1:6" ht="15.75" thickBot="1" x14ac:dyDescent="0.3">
      <c r="B91" s="1">
        <v>44628</v>
      </c>
      <c r="C91" s="3">
        <v>282.47000000000003</v>
      </c>
      <c r="D91" s="15">
        <f t="shared" si="4"/>
        <v>0.98313371325438936</v>
      </c>
      <c r="F91" s="2">
        <v>5.4013999999999998</v>
      </c>
    </row>
    <row r="92" spans="1:6" ht="15.75" thickBot="1" x14ac:dyDescent="0.3">
      <c r="A92" s="7" t="s">
        <v>28</v>
      </c>
      <c r="B92" s="4" t="s">
        <v>22</v>
      </c>
      <c r="C92" s="5">
        <v>0.62</v>
      </c>
      <c r="D92" s="16"/>
      <c r="E92" s="6">
        <f>SUM(D2:D91)*C92</f>
        <v>133.36513502040464</v>
      </c>
      <c r="F92" s="2"/>
    </row>
    <row r="93" spans="1:6" ht="15.75" thickBot="1" x14ac:dyDescent="0.3">
      <c r="B93" s="1">
        <v>44721</v>
      </c>
      <c r="C93" s="3">
        <v>253.25</v>
      </c>
      <c r="D93" s="15">
        <f>(1500/F93+E92)/C93</f>
        <v>1.6896977099116768</v>
      </c>
      <c r="F93" s="2">
        <v>5.0925000000000002</v>
      </c>
    </row>
    <row r="94" spans="1:6" ht="15.75" thickBot="1" x14ac:dyDescent="0.3">
      <c r="B94" s="1">
        <v>44630</v>
      </c>
      <c r="C94" s="3">
        <v>240.74</v>
      </c>
      <c r="D94" s="15">
        <f t="shared" si="4"/>
        <v>1.1933861451467802</v>
      </c>
      <c r="F94" s="2">
        <v>5.2210999999999999</v>
      </c>
    </row>
    <row r="95" spans="1:6" ht="15.75" thickBot="1" x14ac:dyDescent="0.3">
      <c r="B95" s="1">
        <v>44631</v>
      </c>
      <c r="C95" s="3">
        <v>214.25</v>
      </c>
      <c r="D95" s="15">
        <f t="shared" si="4"/>
        <v>1.3253761284915044</v>
      </c>
      <c r="F95" s="2">
        <v>5.2824</v>
      </c>
    </row>
    <row r="96" spans="1:6" ht="15.75" thickBot="1" x14ac:dyDescent="0.3">
      <c r="A96" s="7" t="s">
        <v>28</v>
      </c>
      <c r="B96" s="4" t="s">
        <v>23</v>
      </c>
      <c r="C96" s="5">
        <v>0.68</v>
      </c>
      <c r="D96" s="16"/>
      <c r="E96" s="6">
        <f>SUM(D2:D95)*C96</f>
        <v>149.13319119829006</v>
      </c>
      <c r="F96" s="2"/>
    </row>
    <row r="97" spans="2:6" ht="15.75" thickBot="1" x14ac:dyDescent="0.3">
      <c r="B97" s="1">
        <v>44693</v>
      </c>
      <c r="C97" s="3">
        <v>250.2</v>
      </c>
      <c r="D97" s="15">
        <f>(1500/F97+E96)/C97</f>
        <v>1.7269490664420497</v>
      </c>
      <c r="F97" s="2">
        <v>5.3013000000000003</v>
      </c>
    </row>
    <row r="98" spans="2:6" ht="15.75" thickBot="1" x14ac:dyDescent="0.3">
      <c r="B98" s="1">
        <v>44986</v>
      </c>
      <c r="C98" s="3">
        <v>239.58</v>
      </c>
      <c r="D98" s="15">
        <f>(1500/F98+E97)/C98</f>
        <v>1.1790878859095697</v>
      </c>
      <c r="F98" s="2">
        <v>5.31</v>
      </c>
    </row>
    <row r="100" spans="2:6" x14ac:dyDescent="0.25">
      <c r="D100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MSFT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2023-01-17T22:43:02Z</dcterms:created>
  <dcterms:modified xsi:type="dcterms:W3CDTF">2023-01-18T20:56:56Z</dcterms:modified>
</cp:coreProperties>
</file>