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0" documentId="13_ncr:1_{6C4C100A-5FF8-415E-8417-8289014CC9BA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Amazon" sheetId="1" r:id="rId1"/>
    <sheet name="BTG" sheetId="2" r:id="rId2"/>
    <sheet name="Itaú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S4" i="2"/>
  <c r="S5" i="3"/>
  <c r="S6" i="3"/>
  <c r="S5" i="2"/>
  <c r="O5" i="1"/>
  <c r="I72" i="2"/>
  <c r="L74" i="3"/>
  <c r="I74" i="3"/>
  <c r="J74" i="3" s="1"/>
  <c r="P25" i="3"/>
  <c r="P37" i="3"/>
  <c r="P43" i="3"/>
  <c r="P49" i="3"/>
  <c r="P55" i="3"/>
  <c r="P2" i="1"/>
  <c r="J72" i="2"/>
  <c r="I71" i="2" s="1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73" i="1"/>
  <c r="T2" i="3"/>
  <c r="K72" i="2"/>
  <c r="J71" i="2"/>
  <c r="T2" i="2"/>
  <c r="J73" i="1"/>
  <c r="J72" i="1"/>
  <c r="J71" i="1" s="1"/>
  <c r="K72" i="1"/>
  <c r="K73" i="1"/>
  <c r="K71" i="2" l="1"/>
  <c r="I70" i="2"/>
  <c r="J70" i="2" s="1"/>
  <c r="K74" i="3"/>
  <c r="I73" i="3"/>
  <c r="J73" i="3" s="1"/>
  <c r="K73" i="3"/>
  <c r="I72" i="3"/>
  <c r="J72" i="3" s="1"/>
  <c r="J70" i="1"/>
  <c r="K71" i="1"/>
  <c r="K70" i="2" l="1"/>
  <c r="I69" i="2"/>
  <c r="J69" i="2" s="1"/>
  <c r="I71" i="3"/>
  <c r="J71" i="3" s="1"/>
  <c r="K72" i="3"/>
  <c r="J69" i="1"/>
  <c r="K70" i="1"/>
  <c r="K69" i="2" l="1"/>
  <c r="I68" i="2"/>
  <c r="J68" i="2" s="1"/>
  <c r="K71" i="3"/>
  <c r="I70" i="3"/>
  <c r="J70" i="3" s="1"/>
  <c r="J68" i="1"/>
  <c r="K69" i="1"/>
  <c r="K68" i="2" l="1"/>
  <c r="I67" i="2"/>
  <c r="J67" i="2" s="1"/>
  <c r="K70" i="3"/>
  <c r="I69" i="3"/>
  <c r="J69" i="3" s="1"/>
  <c r="J67" i="1"/>
  <c r="K68" i="1"/>
  <c r="K67" i="2" l="1"/>
  <c r="I66" i="2"/>
  <c r="J66" i="2" s="1"/>
  <c r="K69" i="3"/>
  <c r="I68" i="3"/>
  <c r="J68" i="3" s="1"/>
  <c r="J66" i="1"/>
  <c r="K67" i="1"/>
  <c r="K66" i="2" l="1"/>
  <c r="I65" i="2"/>
  <c r="J65" i="2" s="1"/>
  <c r="K68" i="3"/>
  <c r="I67" i="3"/>
  <c r="J67" i="3" s="1"/>
  <c r="J65" i="1"/>
  <c r="K66" i="1"/>
  <c r="K65" i="2" l="1"/>
  <c r="I64" i="2"/>
  <c r="J64" i="2" s="1"/>
  <c r="K67" i="3"/>
  <c r="I66" i="3"/>
  <c r="J66" i="3" s="1"/>
  <c r="J64" i="1"/>
  <c r="K65" i="1"/>
  <c r="K64" i="2" l="1"/>
  <c r="I63" i="2"/>
  <c r="J63" i="2" s="1"/>
  <c r="K66" i="3"/>
  <c r="I65" i="3"/>
  <c r="J65" i="3" s="1"/>
  <c r="J63" i="1"/>
  <c r="K64" i="1"/>
  <c r="K63" i="2" l="1"/>
  <c r="I62" i="2"/>
  <c r="J62" i="2" s="1"/>
  <c r="K65" i="3"/>
  <c r="I64" i="3"/>
  <c r="J64" i="3" s="1"/>
  <c r="J62" i="1"/>
  <c r="K63" i="1"/>
  <c r="K62" i="2" l="1"/>
  <c r="I61" i="2"/>
  <c r="J61" i="2" s="1"/>
  <c r="K64" i="3"/>
  <c r="I63" i="3"/>
  <c r="J63" i="3" s="1"/>
  <c r="J61" i="1"/>
  <c r="K62" i="1"/>
  <c r="K61" i="2" l="1"/>
  <c r="I60" i="2"/>
  <c r="J60" i="2" s="1"/>
  <c r="K63" i="3"/>
  <c r="I62" i="3"/>
  <c r="J62" i="3" s="1"/>
  <c r="J60" i="1"/>
  <c r="K61" i="1"/>
  <c r="K60" i="2" l="1"/>
  <c r="I59" i="2"/>
  <c r="J59" i="2" s="1"/>
  <c r="K62" i="3"/>
  <c r="I61" i="3"/>
  <c r="J61" i="3" s="1"/>
  <c r="J59" i="1"/>
  <c r="K60" i="1"/>
  <c r="K59" i="2" l="1"/>
  <c r="I58" i="2"/>
  <c r="J58" i="2" s="1"/>
  <c r="K61" i="3"/>
  <c r="I60" i="3"/>
  <c r="J60" i="3" s="1"/>
  <c r="J58" i="1"/>
  <c r="K59" i="1"/>
  <c r="K58" i="2" l="1"/>
  <c r="I57" i="2"/>
  <c r="J57" i="2" s="1"/>
  <c r="K60" i="3"/>
  <c r="I59" i="3"/>
  <c r="J59" i="3" s="1"/>
  <c r="J57" i="1"/>
  <c r="K58" i="1"/>
  <c r="K57" i="2" l="1"/>
  <c r="I56" i="2"/>
  <c r="J56" i="2" s="1"/>
  <c r="K59" i="3"/>
  <c r="I58" i="3"/>
  <c r="J58" i="3" s="1"/>
  <c r="J56" i="1"/>
  <c r="K57" i="1"/>
  <c r="K56" i="2" l="1"/>
  <c r="I55" i="2"/>
  <c r="J55" i="2" s="1"/>
  <c r="K58" i="3"/>
  <c r="I57" i="3"/>
  <c r="J57" i="3" s="1"/>
  <c r="J55" i="1"/>
  <c r="K56" i="1"/>
  <c r="K55" i="2" l="1"/>
  <c r="I54" i="2"/>
  <c r="J54" i="2" s="1"/>
  <c r="K57" i="3"/>
  <c r="I56" i="3"/>
  <c r="J56" i="3" s="1"/>
  <c r="J54" i="1"/>
  <c r="K55" i="1"/>
  <c r="K54" i="2" l="1"/>
  <c r="I53" i="2"/>
  <c r="J53" i="2" s="1"/>
  <c r="K56" i="3"/>
  <c r="I55" i="3"/>
  <c r="J55" i="3" s="1"/>
  <c r="J53" i="1"/>
  <c r="K54" i="1"/>
  <c r="K53" i="2" l="1"/>
  <c r="I52" i="2"/>
  <c r="J52" i="2" s="1"/>
  <c r="K55" i="3"/>
  <c r="I54" i="3"/>
  <c r="J54" i="3" s="1"/>
  <c r="J52" i="1"/>
  <c r="K53" i="1"/>
  <c r="K52" i="2" l="1"/>
  <c r="I51" i="2"/>
  <c r="J51" i="2" s="1"/>
  <c r="K54" i="3"/>
  <c r="I53" i="3"/>
  <c r="J53" i="3" s="1"/>
  <c r="J51" i="1"/>
  <c r="K52" i="1"/>
  <c r="K51" i="2" l="1"/>
  <c r="I50" i="2"/>
  <c r="J50" i="2" s="1"/>
  <c r="K53" i="3"/>
  <c r="I52" i="3"/>
  <c r="J52" i="3" s="1"/>
  <c r="J50" i="1"/>
  <c r="K51" i="1"/>
  <c r="K50" i="2" l="1"/>
  <c r="I49" i="2"/>
  <c r="J49" i="2" s="1"/>
  <c r="K52" i="3"/>
  <c r="I51" i="3"/>
  <c r="J51" i="3" s="1"/>
  <c r="J49" i="1"/>
  <c r="K50" i="1"/>
  <c r="K49" i="2" l="1"/>
  <c r="I48" i="2"/>
  <c r="J48" i="2" s="1"/>
  <c r="K51" i="3"/>
  <c r="I50" i="3"/>
  <c r="J50" i="3" s="1"/>
  <c r="J48" i="1"/>
  <c r="K49" i="1"/>
  <c r="K48" i="2" l="1"/>
  <c r="I47" i="2"/>
  <c r="J47" i="2" s="1"/>
  <c r="K50" i="3"/>
  <c r="I49" i="3"/>
  <c r="J49" i="3" s="1"/>
  <c r="J47" i="1"/>
  <c r="K48" i="1"/>
  <c r="K47" i="2" l="1"/>
  <c r="I46" i="2"/>
  <c r="J46" i="2" s="1"/>
  <c r="K49" i="3"/>
  <c r="I48" i="3"/>
  <c r="J48" i="3" s="1"/>
  <c r="J46" i="1"/>
  <c r="K47" i="1"/>
  <c r="K46" i="2" l="1"/>
  <c r="I45" i="2"/>
  <c r="J45" i="2" s="1"/>
  <c r="K48" i="3"/>
  <c r="I47" i="3"/>
  <c r="J47" i="3" s="1"/>
  <c r="J45" i="1"/>
  <c r="K46" i="1"/>
  <c r="K45" i="2" l="1"/>
  <c r="I44" i="2"/>
  <c r="J44" i="2" s="1"/>
  <c r="K47" i="3"/>
  <c r="I46" i="3"/>
  <c r="J46" i="3" s="1"/>
  <c r="J44" i="1"/>
  <c r="K45" i="1"/>
  <c r="K44" i="2" l="1"/>
  <c r="I43" i="2"/>
  <c r="J43" i="2" s="1"/>
  <c r="K46" i="3"/>
  <c r="I45" i="3"/>
  <c r="J45" i="3" s="1"/>
  <c r="J43" i="1"/>
  <c r="K44" i="1"/>
  <c r="K43" i="2" l="1"/>
  <c r="I42" i="2"/>
  <c r="J42" i="2" s="1"/>
  <c r="K45" i="3"/>
  <c r="I44" i="3"/>
  <c r="J44" i="3" s="1"/>
  <c r="J42" i="1"/>
  <c r="K43" i="1"/>
  <c r="K42" i="2" l="1"/>
  <c r="I41" i="2"/>
  <c r="J41" i="2" s="1"/>
  <c r="K44" i="3"/>
  <c r="I43" i="3"/>
  <c r="J43" i="3" s="1"/>
  <c r="J41" i="1"/>
  <c r="K42" i="1"/>
  <c r="K41" i="2" l="1"/>
  <c r="I40" i="2"/>
  <c r="J40" i="2" s="1"/>
  <c r="K43" i="3"/>
  <c r="I42" i="3"/>
  <c r="J42" i="3" s="1"/>
  <c r="J40" i="1"/>
  <c r="K41" i="1"/>
  <c r="K40" i="2" l="1"/>
  <c r="I39" i="2"/>
  <c r="J39" i="2" s="1"/>
  <c r="K42" i="3"/>
  <c r="I41" i="3"/>
  <c r="J41" i="3" s="1"/>
  <c r="J39" i="1"/>
  <c r="K40" i="1"/>
  <c r="K39" i="2" l="1"/>
  <c r="I38" i="2"/>
  <c r="J38" i="2" s="1"/>
  <c r="K41" i="3"/>
  <c r="I40" i="3"/>
  <c r="J40" i="3" s="1"/>
  <c r="J38" i="1"/>
  <c r="K39" i="1"/>
  <c r="K38" i="2" l="1"/>
  <c r="I37" i="2"/>
  <c r="J37" i="2" s="1"/>
  <c r="K40" i="3"/>
  <c r="I39" i="3"/>
  <c r="J39" i="3" s="1"/>
  <c r="J37" i="1"/>
  <c r="K38" i="1"/>
  <c r="K37" i="2" l="1"/>
  <c r="I36" i="2"/>
  <c r="J36" i="2" s="1"/>
  <c r="K39" i="3"/>
  <c r="I38" i="3"/>
  <c r="J38" i="3" s="1"/>
  <c r="J36" i="1"/>
  <c r="K37" i="1"/>
  <c r="K36" i="2" l="1"/>
  <c r="I35" i="2"/>
  <c r="J35" i="2" s="1"/>
  <c r="K38" i="3"/>
  <c r="I37" i="3"/>
  <c r="J37" i="3" s="1"/>
  <c r="J35" i="1"/>
  <c r="K36" i="1"/>
  <c r="K35" i="2" l="1"/>
  <c r="I34" i="2"/>
  <c r="J34" i="2" s="1"/>
  <c r="K37" i="3"/>
  <c r="I36" i="3"/>
  <c r="J36" i="3" s="1"/>
  <c r="J34" i="1"/>
  <c r="K35" i="1"/>
  <c r="K34" i="2" l="1"/>
  <c r="I33" i="2"/>
  <c r="J33" i="2" s="1"/>
  <c r="K36" i="3"/>
  <c r="I35" i="3"/>
  <c r="J35" i="3" s="1"/>
  <c r="J33" i="1"/>
  <c r="K34" i="1"/>
  <c r="K33" i="2" l="1"/>
  <c r="I32" i="2"/>
  <c r="J32" i="2" s="1"/>
  <c r="K35" i="3"/>
  <c r="I34" i="3"/>
  <c r="J34" i="3" s="1"/>
  <c r="J32" i="1"/>
  <c r="K33" i="1"/>
  <c r="K32" i="2" l="1"/>
  <c r="I31" i="2"/>
  <c r="J31" i="2" s="1"/>
  <c r="K34" i="3"/>
  <c r="I33" i="3"/>
  <c r="J33" i="3" s="1"/>
  <c r="J31" i="1"/>
  <c r="K32" i="1"/>
  <c r="K31" i="2" l="1"/>
  <c r="I30" i="2"/>
  <c r="J30" i="2" s="1"/>
  <c r="K33" i="3"/>
  <c r="I32" i="3"/>
  <c r="J32" i="3" s="1"/>
  <c r="J30" i="1"/>
  <c r="K31" i="1"/>
  <c r="K30" i="2" l="1"/>
  <c r="I29" i="2"/>
  <c r="J29" i="2" s="1"/>
  <c r="K32" i="3"/>
  <c r="I31" i="3"/>
  <c r="J31" i="3" s="1"/>
  <c r="J29" i="1"/>
  <c r="K30" i="1"/>
  <c r="K29" i="2" l="1"/>
  <c r="I28" i="2"/>
  <c r="J28" i="2" s="1"/>
  <c r="K31" i="3"/>
  <c r="I30" i="3"/>
  <c r="J30" i="3" s="1"/>
  <c r="J28" i="1"/>
  <c r="K29" i="1"/>
  <c r="K28" i="2" l="1"/>
  <c r="I27" i="2"/>
  <c r="J27" i="2" s="1"/>
  <c r="K30" i="3"/>
  <c r="I29" i="3"/>
  <c r="J29" i="3" s="1"/>
  <c r="J27" i="1"/>
  <c r="K28" i="1"/>
  <c r="K27" i="2" l="1"/>
  <c r="I26" i="2"/>
  <c r="J26" i="2" s="1"/>
  <c r="K29" i="3"/>
  <c r="I28" i="3"/>
  <c r="J28" i="3" s="1"/>
  <c r="J26" i="1"/>
  <c r="K27" i="1"/>
  <c r="K26" i="2" l="1"/>
  <c r="I25" i="2"/>
  <c r="J25" i="2" s="1"/>
  <c r="K28" i="3"/>
  <c r="I27" i="3"/>
  <c r="J27" i="3" s="1"/>
  <c r="J25" i="1"/>
  <c r="K26" i="1"/>
  <c r="K25" i="2" l="1"/>
  <c r="I24" i="2"/>
  <c r="J24" i="2" s="1"/>
  <c r="K27" i="3"/>
  <c r="I26" i="3"/>
  <c r="J26" i="3" s="1"/>
  <c r="J24" i="1"/>
  <c r="K25" i="1"/>
  <c r="K24" i="2" l="1"/>
  <c r="I23" i="2"/>
  <c r="J23" i="2" s="1"/>
  <c r="K26" i="3"/>
  <c r="I25" i="3"/>
  <c r="J25" i="3" s="1"/>
  <c r="J23" i="1"/>
  <c r="K24" i="1"/>
  <c r="K23" i="2" l="1"/>
  <c r="I22" i="2"/>
  <c r="J22" i="2" s="1"/>
  <c r="K25" i="3"/>
  <c r="I24" i="3"/>
  <c r="J24" i="3" s="1"/>
  <c r="J22" i="1"/>
  <c r="K23" i="1"/>
  <c r="K22" i="2" l="1"/>
  <c r="I21" i="2"/>
  <c r="J21" i="2" s="1"/>
  <c r="K24" i="3"/>
  <c r="I23" i="3"/>
  <c r="J23" i="3" s="1"/>
  <c r="J21" i="1"/>
  <c r="K22" i="1"/>
  <c r="K21" i="2" l="1"/>
  <c r="I20" i="2"/>
  <c r="J20" i="2" s="1"/>
  <c r="K23" i="3"/>
  <c r="I22" i="3"/>
  <c r="J22" i="3" s="1"/>
  <c r="J20" i="1"/>
  <c r="K21" i="1"/>
  <c r="K20" i="2" l="1"/>
  <c r="I19" i="2"/>
  <c r="J19" i="2" s="1"/>
  <c r="K22" i="3"/>
  <c r="I21" i="3"/>
  <c r="J21" i="3" s="1"/>
  <c r="J19" i="1"/>
  <c r="K20" i="1"/>
  <c r="K19" i="2" l="1"/>
  <c r="I18" i="2"/>
  <c r="J18" i="2" s="1"/>
  <c r="K21" i="3"/>
  <c r="I20" i="3"/>
  <c r="J20" i="3" s="1"/>
  <c r="J18" i="1"/>
  <c r="K19" i="1"/>
  <c r="K18" i="2" l="1"/>
  <c r="I17" i="2"/>
  <c r="J17" i="2" s="1"/>
  <c r="K20" i="3"/>
  <c r="I19" i="3"/>
  <c r="J19" i="3" s="1"/>
  <c r="J17" i="1"/>
  <c r="K18" i="1"/>
  <c r="K17" i="2" l="1"/>
  <c r="I16" i="2"/>
  <c r="J16" i="2" s="1"/>
  <c r="K19" i="3"/>
  <c r="I18" i="3"/>
  <c r="J18" i="3" s="1"/>
  <c r="J16" i="1"/>
  <c r="K17" i="1"/>
  <c r="K16" i="2" l="1"/>
  <c r="I15" i="2"/>
  <c r="J15" i="2" s="1"/>
  <c r="K18" i="3"/>
  <c r="I17" i="3"/>
  <c r="J17" i="3" s="1"/>
  <c r="J15" i="1"/>
  <c r="K16" i="1"/>
  <c r="K15" i="2" l="1"/>
  <c r="I14" i="2"/>
  <c r="J14" i="2" s="1"/>
  <c r="K17" i="3"/>
  <c r="I16" i="3"/>
  <c r="J16" i="3" s="1"/>
  <c r="J14" i="1"/>
  <c r="K15" i="1"/>
  <c r="K14" i="2" l="1"/>
  <c r="I13" i="2"/>
  <c r="J13" i="2" s="1"/>
  <c r="K16" i="3"/>
  <c r="I15" i="3"/>
  <c r="J15" i="3" s="1"/>
  <c r="J13" i="1"/>
  <c r="K14" i="1"/>
  <c r="K13" i="2" l="1"/>
  <c r="I12" i="2"/>
  <c r="J12" i="2" s="1"/>
  <c r="K15" i="3"/>
  <c r="I14" i="3"/>
  <c r="J14" i="3" s="1"/>
  <c r="J12" i="1"/>
  <c r="K13" i="1"/>
  <c r="K12" i="2" l="1"/>
  <c r="I11" i="2"/>
  <c r="J11" i="2" s="1"/>
  <c r="K14" i="3"/>
  <c r="I13" i="3"/>
  <c r="J13" i="3" s="1"/>
  <c r="J11" i="1"/>
  <c r="K12" i="1"/>
  <c r="I10" i="2" l="1"/>
  <c r="J10" i="2" s="1"/>
  <c r="K11" i="2"/>
  <c r="K13" i="3"/>
  <c r="I12" i="3"/>
  <c r="J12" i="3" s="1"/>
  <c r="J10" i="1"/>
  <c r="K11" i="1"/>
  <c r="I9" i="2" l="1"/>
  <c r="J9" i="2" s="1"/>
  <c r="K10" i="2"/>
  <c r="K12" i="3"/>
  <c r="I11" i="3"/>
  <c r="J11" i="3" s="1"/>
  <c r="J9" i="1"/>
  <c r="K10" i="1"/>
  <c r="I8" i="2" l="1"/>
  <c r="J8" i="2" s="1"/>
  <c r="K9" i="2"/>
  <c r="K11" i="3"/>
  <c r="I10" i="3"/>
  <c r="J10" i="3" s="1"/>
  <c r="J8" i="1"/>
  <c r="K9" i="1"/>
  <c r="I7" i="2" l="1"/>
  <c r="J7" i="2" s="1"/>
  <c r="K8" i="2"/>
  <c r="K10" i="3"/>
  <c r="I9" i="3"/>
  <c r="J9" i="3" s="1"/>
  <c r="J7" i="1"/>
  <c r="K8" i="1"/>
  <c r="I6" i="2" l="1"/>
  <c r="J6" i="2" s="1"/>
  <c r="K7" i="2"/>
  <c r="K9" i="3"/>
  <c r="I8" i="3"/>
  <c r="J8" i="3" s="1"/>
  <c r="J6" i="1"/>
  <c r="K7" i="1"/>
  <c r="I5" i="2" l="1"/>
  <c r="J5" i="2" s="1"/>
  <c r="K6" i="2"/>
  <c r="K8" i="3"/>
  <c r="I7" i="3"/>
  <c r="J7" i="3" s="1"/>
  <c r="J5" i="1"/>
  <c r="K6" i="1"/>
  <c r="I4" i="2" l="1"/>
  <c r="J4" i="2" s="1"/>
  <c r="K5" i="2"/>
  <c r="K7" i="3"/>
  <c r="I6" i="3"/>
  <c r="J6" i="3" s="1"/>
  <c r="J4" i="1"/>
  <c r="K5" i="1"/>
  <c r="I3" i="2" l="1"/>
  <c r="J3" i="2" s="1"/>
  <c r="K4" i="2"/>
  <c r="K6" i="3"/>
  <c r="I5" i="3"/>
  <c r="J5" i="3" s="1"/>
  <c r="J3" i="1"/>
  <c r="K4" i="1"/>
  <c r="I2" i="2" l="1"/>
  <c r="J2" i="2" s="1"/>
  <c r="K2" i="2" s="1"/>
  <c r="K3" i="2"/>
  <c r="K5" i="3"/>
  <c r="I4" i="3"/>
  <c r="J4" i="3" s="1"/>
  <c r="J2" i="1"/>
  <c r="K2" i="1" s="1"/>
  <c r="K3" i="1"/>
  <c r="K4" i="3" l="1"/>
  <c r="I3" i="3"/>
  <c r="J3" i="3" s="1"/>
  <c r="K3" i="3" l="1"/>
  <c r="I2" i="3"/>
  <c r="J2" i="3" s="1"/>
  <c r="K2" i="3" s="1"/>
</calcChain>
</file>

<file path=xl/sharedStrings.xml><?xml version="1.0" encoding="utf-8"?>
<sst xmlns="http://schemas.openxmlformats.org/spreadsheetml/2006/main" count="488" uniqueCount="294">
  <si>
    <t>Data</t>
  </si>
  <si>
    <t>Último</t>
  </si>
  <si>
    <t>Abertura</t>
  </si>
  <si>
    <t>Máxima</t>
  </si>
  <si>
    <t>Mínima</t>
  </si>
  <si>
    <t>Vol.</t>
  </si>
  <si>
    <t>Var%</t>
  </si>
  <si>
    <t>COMPRA</t>
  </si>
  <si>
    <t>TOTAL</t>
  </si>
  <si>
    <t>PATRIMÔNIO</t>
  </si>
  <si>
    <t>MÊS</t>
  </si>
  <si>
    <t>a.m</t>
  </si>
  <si>
    <t>a.a</t>
  </si>
  <si>
    <t>01.01.2023</t>
  </si>
  <si>
    <t>84,93M</t>
  </si>
  <si>
    <t>TIR</t>
  </si>
  <si>
    <t>01.12.2022</t>
  </si>
  <si>
    <t>1,55B</t>
  </si>
  <si>
    <t>01.11.2022</t>
  </si>
  <si>
    <t>2,04B</t>
  </si>
  <si>
    <t>01.10.2022</t>
  </si>
  <si>
    <t>1,46B</t>
  </si>
  <si>
    <t>01.09.2022</t>
  </si>
  <si>
    <t>1,21B</t>
  </si>
  <si>
    <t>01.08.2022</t>
  </si>
  <si>
    <t>1,17B</t>
  </si>
  <si>
    <t>01.07.2022</t>
  </si>
  <si>
    <t>1,34B</t>
  </si>
  <si>
    <t>01.06.2022</t>
  </si>
  <si>
    <t>1,77B</t>
  </si>
  <si>
    <t>01.05.2022</t>
  </si>
  <si>
    <t>2,26B</t>
  </si>
  <si>
    <t>01.04.2022</t>
  </si>
  <si>
    <t>1,47B</t>
  </si>
  <si>
    <t>01.03.2022</t>
  </si>
  <si>
    <t>1,63B</t>
  </si>
  <si>
    <t>01.02.2022</t>
  </si>
  <si>
    <t>1,69B</t>
  </si>
  <si>
    <t>01.01.2022</t>
  </si>
  <si>
    <t>1,53B</t>
  </si>
  <si>
    <t>01.12.2021</t>
  </si>
  <si>
    <t>1,29B</t>
  </si>
  <si>
    <t>01.11.2021</t>
  </si>
  <si>
    <t>1,52B</t>
  </si>
  <si>
    <t>01.10.2021</t>
  </si>
  <si>
    <t>1,27B</t>
  </si>
  <si>
    <t>01.09.2021</t>
  </si>
  <si>
    <t>1,25B</t>
  </si>
  <si>
    <t>01.08.2021</t>
  </si>
  <si>
    <t>1,26B</t>
  </si>
  <si>
    <t>01.07.2021</t>
  </si>
  <si>
    <t>1,67B</t>
  </si>
  <si>
    <t>01.06.2021</t>
  </si>
  <si>
    <t>01.05.2021</t>
  </si>
  <si>
    <t>1,50B</t>
  </si>
  <si>
    <t>01.04.2021</t>
  </si>
  <si>
    <t>1,54B</t>
  </si>
  <si>
    <t>01.03.2021</t>
  </si>
  <si>
    <t>1,56B</t>
  </si>
  <si>
    <t>01.02.2021</t>
  </si>
  <si>
    <t>1,44B</t>
  </si>
  <si>
    <t>01.01.2021</t>
  </si>
  <si>
    <t>1,43B</t>
  </si>
  <si>
    <t>01.12.2020</t>
  </si>
  <si>
    <t>01.11.2020</t>
  </si>
  <si>
    <t>1,82B</t>
  </si>
  <si>
    <t>01.10.2020</t>
  </si>
  <si>
    <t>2,33B</t>
  </si>
  <si>
    <t>01.09.2020</t>
  </si>
  <si>
    <t>2,32B</t>
  </si>
  <si>
    <t>01.08.2020</t>
  </si>
  <si>
    <t>01.07.2020</t>
  </si>
  <si>
    <t>2,55B</t>
  </si>
  <si>
    <t>01.06.2020</t>
  </si>
  <si>
    <t>1,76B</t>
  </si>
  <si>
    <t>01.05.2020</t>
  </si>
  <si>
    <t>1,65B</t>
  </si>
  <si>
    <t>01.04.2020</t>
  </si>
  <si>
    <t>2,49B</t>
  </si>
  <si>
    <t>01.03.2020</t>
  </si>
  <si>
    <t>3,28B</t>
  </si>
  <si>
    <t>01.02.2020</t>
  </si>
  <si>
    <t>1,85B</t>
  </si>
  <si>
    <t>01.01.2020</t>
  </si>
  <si>
    <t>1,70B</t>
  </si>
  <si>
    <t>01.12.2019</t>
  </si>
  <si>
    <t>1,37B</t>
  </si>
  <si>
    <t>01.11.2019</t>
  </si>
  <si>
    <t>1,04B</t>
  </si>
  <si>
    <t>01.10.2019</t>
  </si>
  <si>
    <t>01.09.2019</t>
  </si>
  <si>
    <t>1,24B</t>
  </si>
  <si>
    <t>01.08.2019</t>
  </si>
  <si>
    <t>1,60B</t>
  </si>
  <si>
    <t>01.07.2019</t>
  </si>
  <si>
    <t>01.06.2019</t>
  </si>
  <si>
    <t>1,49B</t>
  </si>
  <si>
    <t>01.05.2019</t>
  </si>
  <si>
    <t>1,96B</t>
  </si>
  <si>
    <t>01.04.2019</t>
  </si>
  <si>
    <t>01.03.2019</t>
  </si>
  <si>
    <t>2,02B</t>
  </si>
  <si>
    <t>01.02.2019</t>
  </si>
  <si>
    <t>1,62B</t>
  </si>
  <si>
    <t>01.01.2019</t>
  </si>
  <si>
    <t>2,68B</t>
  </si>
  <si>
    <t>01.12.2018</t>
  </si>
  <si>
    <t>3,10B</t>
  </si>
  <si>
    <t>01.11.2018</t>
  </si>
  <si>
    <t>2,79B</t>
  </si>
  <si>
    <t>01.10.2018</t>
  </si>
  <si>
    <t>3,66B</t>
  </si>
  <si>
    <t>01.09.2018</t>
  </si>
  <si>
    <t>1,89B</t>
  </si>
  <si>
    <t>01.08.2018</t>
  </si>
  <si>
    <t>1,93B</t>
  </si>
  <si>
    <t>01.07.2018</t>
  </si>
  <si>
    <t>1,95B</t>
  </si>
  <si>
    <t>01.06.2018</t>
  </si>
  <si>
    <t>1,72B</t>
  </si>
  <si>
    <t>01.05.2018</t>
  </si>
  <si>
    <t>01.04.2018</t>
  </si>
  <si>
    <t>2,60B</t>
  </si>
  <si>
    <t>01.03.2018</t>
  </si>
  <si>
    <t>2,61B</t>
  </si>
  <si>
    <t>01.02.2018</t>
  </si>
  <si>
    <t>2,76B</t>
  </si>
  <si>
    <t>01.01.2018</t>
  </si>
  <si>
    <t>01.12.2017</t>
  </si>
  <si>
    <t>1,16B</t>
  </si>
  <si>
    <t>01.11.2017</t>
  </si>
  <si>
    <t>01.10.2017</t>
  </si>
  <si>
    <t>01.09.2017</t>
  </si>
  <si>
    <t>1,19B</t>
  </si>
  <si>
    <t>01.08.2017</t>
  </si>
  <si>
    <t>01.07.2017</t>
  </si>
  <si>
    <t>1,58B</t>
  </si>
  <si>
    <t>01.06.2017</t>
  </si>
  <si>
    <t>1,92B</t>
  </si>
  <si>
    <t>01.05.2017</t>
  </si>
  <si>
    <t>01.04.2017</t>
  </si>
  <si>
    <t>01.03.2017</t>
  </si>
  <si>
    <t>01.02.2017</t>
  </si>
  <si>
    <t>DATA</t>
  </si>
  <si>
    <t>DIVIDENDO</t>
  </si>
  <si>
    <t>32,28M</t>
  </si>
  <si>
    <t>349,60M</t>
  </si>
  <si>
    <t>310,77M</t>
  </si>
  <si>
    <t>245,02M</t>
  </si>
  <si>
    <t>269,75M</t>
  </si>
  <si>
    <t>228,21M</t>
  </si>
  <si>
    <t>163,29M</t>
  </si>
  <si>
    <t>208,04M</t>
  </si>
  <si>
    <t>278,55M</t>
  </si>
  <si>
    <t>175,56M</t>
  </si>
  <si>
    <t>269,32M</t>
  </si>
  <si>
    <t>259,89M</t>
  </si>
  <si>
    <t>339,68M</t>
  </si>
  <si>
    <t>231,86M</t>
  </si>
  <si>
    <t>286,18M</t>
  </si>
  <si>
    <t>336,42M</t>
  </si>
  <si>
    <t>235,37M</t>
  </si>
  <si>
    <t>327,44M</t>
  </si>
  <si>
    <t>185,31M</t>
  </si>
  <si>
    <t>279,47M</t>
  </si>
  <si>
    <t>378,81M</t>
  </si>
  <si>
    <t>271,27M</t>
  </si>
  <si>
    <t>434,29M</t>
  </si>
  <si>
    <t>332,08M</t>
  </si>
  <si>
    <t>257,93M</t>
  </si>
  <si>
    <t>263,55M</t>
  </si>
  <si>
    <t>287,84M</t>
  </si>
  <si>
    <t>282,24M</t>
  </si>
  <si>
    <t>324,93M</t>
  </si>
  <si>
    <t>290,00M</t>
  </si>
  <si>
    <t>355,73M</t>
  </si>
  <si>
    <t>440,25M</t>
  </si>
  <si>
    <t>292,01M</t>
  </si>
  <si>
    <t>347,22M</t>
  </si>
  <si>
    <t>537,50M</t>
  </si>
  <si>
    <t>193,84M</t>
  </si>
  <si>
    <t>147,97M</t>
  </si>
  <si>
    <t>190,89M</t>
  </si>
  <si>
    <t>163,72M</t>
  </si>
  <si>
    <t>191,92M</t>
  </si>
  <si>
    <t>213,87M</t>
  </si>
  <si>
    <t>439,70M</t>
  </si>
  <si>
    <t>174,29M</t>
  </si>
  <si>
    <t>244,53M</t>
  </si>
  <si>
    <t>282,00M</t>
  </si>
  <si>
    <t>173,83M</t>
  </si>
  <si>
    <t>112,74M</t>
  </si>
  <si>
    <t>87,01M</t>
  </si>
  <si>
    <t>85,17M</t>
  </si>
  <si>
    <t>31,81M</t>
  </si>
  <si>
    <t>68,67M</t>
  </si>
  <si>
    <t>64,53M</t>
  </si>
  <si>
    <t>48,66M</t>
  </si>
  <si>
    <t>30,58M</t>
  </si>
  <si>
    <t>31,29M</t>
  </si>
  <si>
    <t>60,92M</t>
  </si>
  <si>
    <t>47,44M</t>
  </si>
  <si>
    <t>23,89M</t>
  </si>
  <si>
    <t>50,60M</t>
  </si>
  <si>
    <t>50,24M</t>
  </si>
  <si>
    <t>74,97M</t>
  </si>
  <si>
    <t>36,62M</t>
  </si>
  <si>
    <t>31,99M</t>
  </si>
  <si>
    <t>83,94M</t>
  </si>
  <si>
    <t>66,21M</t>
  </si>
  <si>
    <t>59,98M</t>
  </si>
  <si>
    <t>2,88M</t>
  </si>
  <si>
    <t>12,22M</t>
  </si>
  <si>
    <t>26,16M</t>
  </si>
  <si>
    <t>64,32M</t>
  </si>
  <si>
    <t>1,72M</t>
  </si>
  <si>
    <t>51,03M</t>
  </si>
  <si>
    <t>881,73M</t>
  </si>
  <si>
    <t>1,08B</t>
  </si>
  <si>
    <t>895,63M</t>
  </si>
  <si>
    <t>806,13M</t>
  </si>
  <si>
    <t>778,72M</t>
  </si>
  <si>
    <t>571,66M</t>
  </si>
  <si>
    <t>636,94M</t>
  </si>
  <si>
    <t>845,06M</t>
  </si>
  <si>
    <t>594,90M</t>
  </si>
  <si>
    <t>847,84M</t>
  </si>
  <si>
    <t>834,91M</t>
  </si>
  <si>
    <t>805,48M</t>
  </si>
  <si>
    <t>587,02M</t>
  </si>
  <si>
    <t>854,46M</t>
  </si>
  <si>
    <t>890,27M</t>
  </si>
  <si>
    <t>868,19M</t>
  </si>
  <si>
    <t>766,44M</t>
  </si>
  <si>
    <t>615,14M</t>
  </si>
  <si>
    <t>876,49M</t>
  </si>
  <si>
    <t>714,96M</t>
  </si>
  <si>
    <t>549,32M</t>
  </si>
  <si>
    <t>953,44M</t>
  </si>
  <si>
    <t>824,26M</t>
  </si>
  <si>
    <t>713,57M</t>
  </si>
  <si>
    <t>588,75M</t>
  </si>
  <si>
    <t>973,09M</t>
  </si>
  <si>
    <t>765,85M</t>
  </si>
  <si>
    <t>738,81M</t>
  </si>
  <si>
    <t>827,94M</t>
  </si>
  <si>
    <t>751,01M</t>
  </si>
  <si>
    <t>982,84M</t>
  </si>
  <si>
    <t>850,72M</t>
  </si>
  <si>
    <t>780,13M</t>
  </si>
  <si>
    <t>1,15B</t>
  </si>
  <si>
    <t>687,09M</t>
  </si>
  <si>
    <t>540,12M</t>
  </si>
  <si>
    <t>439,25M</t>
  </si>
  <si>
    <t>361,46M</t>
  </si>
  <si>
    <t>452,02M</t>
  </si>
  <si>
    <t>402,47M</t>
  </si>
  <si>
    <t>462,44M</t>
  </si>
  <si>
    <t>446,53M</t>
  </si>
  <si>
    <t>398,78M</t>
  </si>
  <si>
    <t>431,12M</t>
  </si>
  <si>
    <t>355,91M</t>
  </si>
  <si>
    <t>398,65M</t>
  </si>
  <si>
    <t>495,25M</t>
  </si>
  <si>
    <t>443,65M</t>
  </si>
  <si>
    <t>338,31M</t>
  </si>
  <si>
    <t>377,75M</t>
  </si>
  <si>
    <t>591,64M</t>
  </si>
  <si>
    <t>325,41M</t>
  </si>
  <si>
    <t>416,43M</t>
  </si>
  <si>
    <t>374,07M</t>
  </si>
  <si>
    <t>513,52M</t>
  </si>
  <si>
    <t>510,35M</t>
  </si>
  <si>
    <t>285,15M</t>
  </si>
  <si>
    <t>345,65M</t>
  </si>
  <si>
    <t>522,25M</t>
  </si>
  <si>
    <t>410,14M</t>
  </si>
  <si>
    <t>364,50M</t>
  </si>
  <si>
    <t>286,22M</t>
  </si>
  <si>
    <t>268,66M</t>
  </si>
  <si>
    <t>289,63M</t>
  </si>
  <si>
    <t>317,80M</t>
  </si>
  <si>
    <t>279,27M</t>
  </si>
  <si>
    <t>316,26M</t>
  </si>
  <si>
    <t>556,84M</t>
  </si>
  <si>
    <t>300,06M</t>
  </si>
  <si>
    <t>336,37M</t>
  </si>
  <si>
    <t>378,93M</t>
  </si>
  <si>
    <t>01.01.2017</t>
  </si>
  <si>
    <t>310,07M</t>
  </si>
  <si>
    <t>+10.06%</t>
  </si>
  <si>
    <t>VPL</t>
  </si>
  <si>
    <t>TMA</t>
  </si>
  <si>
    <t>APORTE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</si>
</sst>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64" formatCode="&quot;R$&quot;\ #,##0.00"/>
    <numFmt numFmtId="165" formatCode="0.0000000%"/>
    <numFmt numFmtId="166" formatCode="0.00000000%"/>
    <numFmt numFmtId="171" formatCode="0.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14" fontId="18" fillId="33" borderId="0" xfId="0" applyNumberFormat="1" applyFont="1" applyFill="1" applyAlignment="1">
      <alignment wrapText="1"/>
    </xf>
    <xf numFmtId="8" fontId="18" fillId="33" borderId="0" xfId="0" applyNumberFormat="1" applyFont="1" applyFill="1" applyAlignment="1">
      <alignment wrapText="1"/>
    </xf>
    <xf numFmtId="164" fontId="0" fillId="0" borderId="0" xfId="0" applyNumberFormat="1" applyFont="1"/>
    <xf numFmtId="17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3"/>
  <sheetViews>
    <sheetView tabSelected="1" topLeftCell="K1" workbookViewId="0">
      <selection activeCell="O4" sqref="O4"/>
    </sheetView>
  </sheetViews>
  <sheetFormatPr defaultRowHeight="14.4" outlineLevelRow="1" x14ac:dyDescent="0.3"/>
  <cols>
    <col min="1" max="1" width="14.5546875" customWidth="1"/>
    <col min="4" max="4" width="10.44140625" customWidth="1"/>
    <col min="8" max="8" width="11.21875" bestFit="1" customWidth="1"/>
    <col min="11" max="11" width="16" customWidth="1"/>
    <col min="12" max="12" width="14.109375" customWidth="1"/>
    <col min="13" max="13" width="15" customWidth="1"/>
    <col min="14" max="14" width="16.109375" customWidth="1"/>
    <col min="15" max="15" width="14.88671875" customWidth="1"/>
    <col min="16" max="16" width="15.109375" customWidth="1"/>
    <col min="17" max="17" width="18" customWidth="1"/>
    <col min="18" max="18" width="16.88671875" customWidth="1"/>
    <col min="21" max="21" width="12.44140625" customWidth="1"/>
    <col min="26" max="26" width="11.6640625" customWidth="1"/>
    <col min="27" max="27" width="18.6640625" customWidth="1"/>
    <col min="30" max="30" width="11.88671875" bestFit="1" customWidth="1"/>
    <col min="31" max="31" width="17.44140625" customWidth="1"/>
  </cols>
  <sheetData>
    <row r="1" spans="1:31" outlineLevel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293</v>
      </c>
      <c r="I1" s="5" t="s">
        <v>7</v>
      </c>
      <c r="J1" s="5" t="s">
        <v>8</v>
      </c>
      <c r="K1" s="5" t="s">
        <v>9</v>
      </c>
      <c r="L1" s="5" t="s">
        <v>10</v>
      </c>
      <c r="O1" s="5" t="s">
        <v>11</v>
      </c>
      <c r="P1" s="5" t="s">
        <v>12</v>
      </c>
    </row>
    <row r="2" spans="1:31" outlineLevel="1" x14ac:dyDescent="0.3">
      <c r="A2" t="s">
        <v>13</v>
      </c>
      <c r="B2">
        <v>97.97</v>
      </c>
      <c r="C2">
        <v>85.46</v>
      </c>
      <c r="D2">
        <v>98.19</v>
      </c>
      <c r="E2">
        <v>81.430000000000007</v>
      </c>
      <c r="F2" t="s">
        <v>14</v>
      </c>
      <c r="G2" s="1">
        <v>0.1663</v>
      </c>
      <c r="H2" s="8">
        <v>-1500</v>
      </c>
      <c r="I2">
        <f t="shared" ref="I2:I65" si="0">ROUND(1500/B2, 0)</f>
        <v>15</v>
      </c>
      <c r="J2">
        <f t="shared" ref="J2:J65" si="1">I2+J3</f>
        <v>1169</v>
      </c>
      <c r="K2" s="2">
        <f>J2*B2</f>
        <v>114526.93</v>
      </c>
      <c r="L2">
        <f>L3+1</f>
        <v>72</v>
      </c>
      <c r="N2" s="5" t="s">
        <v>15</v>
      </c>
      <c r="O2" s="3">
        <v>1.6379702800000001E-3</v>
      </c>
      <c r="P2" s="4">
        <f>(O2 + 1) ^ (12) - 1</f>
        <v>1.9833688219693446E-2</v>
      </c>
      <c r="W2" s="1"/>
      <c r="AA2" s="2"/>
      <c r="AD2" s="3"/>
      <c r="AE2" s="4"/>
    </row>
    <row r="3" spans="1:31" outlineLevel="1" x14ac:dyDescent="0.3">
      <c r="A3" t="s">
        <v>16</v>
      </c>
      <c r="B3">
        <v>84</v>
      </c>
      <c r="C3">
        <v>96.99</v>
      </c>
      <c r="D3">
        <v>97.23</v>
      </c>
      <c r="E3">
        <v>81.69</v>
      </c>
      <c r="F3" t="s">
        <v>17</v>
      </c>
      <c r="G3" s="1">
        <v>-0.12989999999999999</v>
      </c>
      <c r="H3" s="8">
        <v>-1500</v>
      </c>
      <c r="I3">
        <f t="shared" si="0"/>
        <v>18</v>
      </c>
      <c r="J3">
        <f t="shared" si="1"/>
        <v>1154</v>
      </c>
      <c r="K3" s="2">
        <f t="shared" ref="K3:K66" si="2">J3*B3</f>
        <v>96936</v>
      </c>
      <c r="L3">
        <f t="shared" ref="L3:L66" si="3">L4+1</f>
        <v>71</v>
      </c>
      <c r="W3" s="1"/>
      <c r="AA3" s="2"/>
    </row>
    <row r="4" spans="1:31" outlineLevel="1" x14ac:dyDescent="0.3">
      <c r="A4" t="s">
        <v>18</v>
      </c>
      <c r="B4">
        <v>96.54</v>
      </c>
      <c r="C4">
        <v>103.99</v>
      </c>
      <c r="D4">
        <v>104.58</v>
      </c>
      <c r="E4">
        <v>85.87</v>
      </c>
      <c r="F4" t="s">
        <v>19</v>
      </c>
      <c r="G4" s="1">
        <v>-5.7599999999999998E-2</v>
      </c>
      <c r="H4" s="8">
        <v>-1500</v>
      </c>
      <c r="I4">
        <f t="shared" si="0"/>
        <v>16</v>
      </c>
      <c r="J4">
        <f t="shared" si="1"/>
        <v>1136</v>
      </c>
      <c r="K4" s="2">
        <f t="shared" si="2"/>
        <v>109669.44</v>
      </c>
      <c r="L4">
        <f t="shared" si="3"/>
        <v>70</v>
      </c>
      <c r="N4" s="5" t="s">
        <v>291</v>
      </c>
      <c r="O4" s="8">
        <f>NPV(O5,H2:H73,)</f>
        <v>-93437.736617852308</v>
      </c>
      <c r="W4" s="1"/>
      <c r="AA4" s="2"/>
    </row>
    <row r="5" spans="1:31" outlineLevel="1" x14ac:dyDescent="0.3">
      <c r="A5" t="s">
        <v>20</v>
      </c>
      <c r="B5">
        <v>102.44</v>
      </c>
      <c r="C5">
        <v>113.58</v>
      </c>
      <c r="D5">
        <v>123</v>
      </c>
      <c r="E5">
        <v>97.66</v>
      </c>
      <c r="F5" t="s">
        <v>21</v>
      </c>
      <c r="G5" s="1">
        <v>-9.35E-2</v>
      </c>
      <c r="H5" s="8">
        <v>-1500</v>
      </c>
      <c r="I5">
        <f t="shared" si="0"/>
        <v>15</v>
      </c>
      <c r="J5">
        <f t="shared" si="1"/>
        <v>1120</v>
      </c>
      <c r="K5" s="2">
        <f t="shared" si="2"/>
        <v>114732.8</v>
      </c>
      <c r="L5">
        <f t="shared" si="3"/>
        <v>69</v>
      </c>
      <c r="N5" s="5" t="s">
        <v>292</v>
      </c>
      <c r="O5" s="9">
        <f>(1+P5)^(1/12)-1</f>
        <v>4.0741237836483535E-3</v>
      </c>
      <c r="P5" s="4">
        <v>0.05</v>
      </c>
      <c r="W5" s="1"/>
      <c r="AA5" s="2"/>
    </row>
    <row r="6" spans="1:31" outlineLevel="1" x14ac:dyDescent="0.3">
      <c r="A6" t="s">
        <v>22</v>
      </c>
      <c r="B6">
        <v>113</v>
      </c>
      <c r="C6">
        <v>126</v>
      </c>
      <c r="D6">
        <v>136.49</v>
      </c>
      <c r="E6">
        <v>112.06</v>
      </c>
      <c r="F6" t="s">
        <v>23</v>
      </c>
      <c r="G6" s="1">
        <v>-0.1086</v>
      </c>
      <c r="H6" s="8">
        <v>-1500</v>
      </c>
      <c r="I6">
        <f t="shared" si="0"/>
        <v>13</v>
      </c>
      <c r="J6">
        <f t="shared" si="1"/>
        <v>1105</v>
      </c>
      <c r="K6" s="2">
        <f t="shared" si="2"/>
        <v>124865</v>
      </c>
      <c r="L6">
        <f t="shared" si="3"/>
        <v>68</v>
      </c>
      <c r="W6" s="1"/>
      <c r="AA6" s="2"/>
    </row>
    <row r="7" spans="1:31" outlineLevel="1" x14ac:dyDescent="0.3">
      <c r="A7" t="s">
        <v>24</v>
      </c>
      <c r="B7">
        <v>126.77</v>
      </c>
      <c r="C7">
        <v>134.96</v>
      </c>
      <c r="D7">
        <v>146.57</v>
      </c>
      <c r="E7">
        <v>126.74</v>
      </c>
      <c r="F7" t="s">
        <v>25</v>
      </c>
      <c r="G7" s="1">
        <v>-6.0600000000000001E-2</v>
      </c>
      <c r="H7" s="8">
        <v>-1500</v>
      </c>
      <c r="I7">
        <f t="shared" si="0"/>
        <v>12</v>
      </c>
      <c r="J7">
        <f t="shared" si="1"/>
        <v>1092</v>
      </c>
      <c r="K7" s="2">
        <f t="shared" si="2"/>
        <v>138432.84</v>
      </c>
      <c r="L7">
        <f t="shared" si="3"/>
        <v>67</v>
      </c>
      <c r="W7" s="1"/>
      <c r="AA7" s="2"/>
    </row>
    <row r="8" spans="1:31" outlineLevel="1" x14ac:dyDescent="0.3">
      <c r="A8" t="s">
        <v>26</v>
      </c>
      <c r="B8">
        <v>134.94999999999999</v>
      </c>
      <c r="C8">
        <v>106.29</v>
      </c>
      <c r="D8">
        <v>137.65</v>
      </c>
      <c r="E8">
        <v>105.85</v>
      </c>
      <c r="F8" t="s">
        <v>27</v>
      </c>
      <c r="G8" s="1">
        <v>0.27060000000000001</v>
      </c>
      <c r="H8" s="8">
        <v>-1500</v>
      </c>
      <c r="I8">
        <f t="shared" si="0"/>
        <v>11</v>
      </c>
      <c r="J8">
        <f t="shared" si="1"/>
        <v>1080</v>
      </c>
      <c r="K8" s="2">
        <f t="shared" si="2"/>
        <v>145746</v>
      </c>
      <c r="L8">
        <f t="shared" si="3"/>
        <v>66</v>
      </c>
      <c r="W8" s="1"/>
      <c r="AA8" s="2"/>
    </row>
    <row r="9" spans="1:31" outlineLevel="1" x14ac:dyDescent="0.3">
      <c r="A9" t="s">
        <v>28</v>
      </c>
      <c r="B9">
        <v>106.21</v>
      </c>
      <c r="C9">
        <v>122.26</v>
      </c>
      <c r="D9">
        <v>128.99</v>
      </c>
      <c r="E9">
        <v>101.43</v>
      </c>
      <c r="F9" t="s">
        <v>29</v>
      </c>
      <c r="G9" s="1">
        <v>-0.11650000000000001</v>
      </c>
      <c r="H9" s="8">
        <v>-1500</v>
      </c>
      <c r="I9">
        <f t="shared" si="0"/>
        <v>14</v>
      </c>
      <c r="J9">
        <f t="shared" si="1"/>
        <v>1069</v>
      </c>
      <c r="K9" s="2">
        <f t="shared" si="2"/>
        <v>113538.48999999999</v>
      </c>
      <c r="L9">
        <f t="shared" si="3"/>
        <v>65</v>
      </c>
      <c r="W9" s="1"/>
      <c r="AA9" s="2"/>
    </row>
    <row r="10" spans="1:31" outlineLevel="1" x14ac:dyDescent="0.3">
      <c r="A10" t="s">
        <v>30</v>
      </c>
      <c r="B10">
        <v>120.21</v>
      </c>
      <c r="C10">
        <v>122.4</v>
      </c>
      <c r="D10">
        <v>126.22</v>
      </c>
      <c r="E10">
        <v>101.26</v>
      </c>
      <c r="F10" t="s">
        <v>31</v>
      </c>
      <c r="G10" s="1">
        <v>-3.2800000000000003E-2</v>
      </c>
      <c r="H10" s="8">
        <v>-1500</v>
      </c>
      <c r="I10">
        <f t="shared" si="0"/>
        <v>12</v>
      </c>
      <c r="J10">
        <f t="shared" si="1"/>
        <v>1055</v>
      </c>
      <c r="K10" s="2">
        <f t="shared" si="2"/>
        <v>126821.54999999999</v>
      </c>
      <c r="L10">
        <f t="shared" si="3"/>
        <v>64</v>
      </c>
      <c r="W10" s="1"/>
      <c r="AA10" s="2"/>
    </row>
    <row r="11" spans="1:31" outlineLevel="1" x14ac:dyDescent="0.3">
      <c r="A11" t="s">
        <v>32</v>
      </c>
      <c r="B11">
        <v>124.28</v>
      </c>
      <c r="C11">
        <v>164.15</v>
      </c>
      <c r="D11">
        <v>168.39</v>
      </c>
      <c r="E11">
        <v>121.63</v>
      </c>
      <c r="F11" t="s">
        <v>33</v>
      </c>
      <c r="G11" s="1">
        <v>-0.23749999999999999</v>
      </c>
      <c r="H11" s="8">
        <v>-1500</v>
      </c>
      <c r="I11">
        <f t="shared" si="0"/>
        <v>12</v>
      </c>
      <c r="J11">
        <f t="shared" si="1"/>
        <v>1043</v>
      </c>
      <c r="K11" s="2">
        <f t="shared" si="2"/>
        <v>129624.04000000001</v>
      </c>
      <c r="L11">
        <f t="shared" si="3"/>
        <v>63</v>
      </c>
      <c r="W11" s="1"/>
      <c r="AA11" s="2"/>
    </row>
    <row r="12" spans="1:31" outlineLevel="1" x14ac:dyDescent="0.3">
      <c r="A12" t="s">
        <v>34</v>
      </c>
      <c r="B12">
        <v>163</v>
      </c>
      <c r="C12">
        <v>152.72999999999999</v>
      </c>
      <c r="D12">
        <v>170.83</v>
      </c>
      <c r="E12">
        <v>133.57</v>
      </c>
      <c r="F12" t="s">
        <v>35</v>
      </c>
      <c r="G12" s="1">
        <v>6.1400000000000003E-2</v>
      </c>
      <c r="H12" s="8">
        <v>-1500</v>
      </c>
      <c r="I12">
        <f t="shared" si="0"/>
        <v>9</v>
      </c>
      <c r="J12">
        <f t="shared" si="1"/>
        <v>1031</v>
      </c>
      <c r="K12" s="2">
        <f t="shared" si="2"/>
        <v>168053</v>
      </c>
      <c r="L12">
        <f t="shared" si="3"/>
        <v>62</v>
      </c>
      <c r="W12" s="1"/>
      <c r="AA12" s="2"/>
    </row>
    <row r="13" spans="1:31" outlineLevel="1" x14ac:dyDescent="0.3">
      <c r="A13" t="s">
        <v>36</v>
      </c>
      <c r="B13">
        <v>153.56</v>
      </c>
      <c r="C13">
        <v>150</v>
      </c>
      <c r="D13">
        <v>163.83000000000001</v>
      </c>
      <c r="E13">
        <v>138.33000000000001</v>
      </c>
      <c r="F13" t="s">
        <v>37</v>
      </c>
      <c r="G13" s="1">
        <v>2.6700000000000002E-2</v>
      </c>
      <c r="H13" s="8">
        <v>-1500</v>
      </c>
      <c r="I13">
        <f t="shared" si="0"/>
        <v>10</v>
      </c>
      <c r="J13">
        <f t="shared" si="1"/>
        <v>1022</v>
      </c>
      <c r="K13" s="2">
        <f t="shared" si="2"/>
        <v>156938.32</v>
      </c>
      <c r="L13">
        <f t="shared" si="3"/>
        <v>61</v>
      </c>
      <c r="W13" s="1"/>
      <c r="AA13" s="2"/>
    </row>
    <row r="14" spans="1:31" outlineLevel="1" x14ac:dyDescent="0.3">
      <c r="A14" t="s">
        <v>38</v>
      </c>
      <c r="B14">
        <v>149.57</v>
      </c>
      <c r="C14">
        <v>167.55</v>
      </c>
      <c r="D14">
        <v>171.4</v>
      </c>
      <c r="E14">
        <v>135.35</v>
      </c>
      <c r="F14" t="s">
        <v>39</v>
      </c>
      <c r="G14" s="1">
        <v>-0.1028</v>
      </c>
      <c r="H14" s="8">
        <v>-1500</v>
      </c>
      <c r="I14">
        <f t="shared" si="0"/>
        <v>10</v>
      </c>
      <c r="J14">
        <f t="shared" si="1"/>
        <v>1012</v>
      </c>
      <c r="K14" s="2">
        <f t="shared" si="2"/>
        <v>151364.84</v>
      </c>
      <c r="L14">
        <f t="shared" si="3"/>
        <v>60</v>
      </c>
      <c r="W14" s="1"/>
      <c r="AA14" s="2"/>
    </row>
    <row r="15" spans="1:31" outlineLevel="1" x14ac:dyDescent="0.3">
      <c r="A15" t="s">
        <v>40</v>
      </c>
      <c r="B15">
        <v>166.72</v>
      </c>
      <c r="C15">
        <v>177.25</v>
      </c>
      <c r="D15">
        <v>177.99</v>
      </c>
      <c r="E15">
        <v>165.2</v>
      </c>
      <c r="F15" t="s">
        <v>41</v>
      </c>
      <c r="G15" s="1">
        <v>-4.9299999999999997E-2</v>
      </c>
      <c r="H15" s="8">
        <v>-1500</v>
      </c>
      <c r="I15">
        <f t="shared" si="0"/>
        <v>9</v>
      </c>
      <c r="J15">
        <f t="shared" si="1"/>
        <v>1002</v>
      </c>
      <c r="K15" s="2">
        <f t="shared" si="2"/>
        <v>167053.44</v>
      </c>
      <c r="L15">
        <f t="shared" si="3"/>
        <v>59</v>
      </c>
      <c r="W15" s="1"/>
      <c r="AA15" s="2"/>
    </row>
    <row r="16" spans="1:31" outlineLevel="1" x14ac:dyDescent="0.3">
      <c r="A16" t="s">
        <v>42</v>
      </c>
      <c r="B16">
        <v>175.35</v>
      </c>
      <c r="C16">
        <v>168.09</v>
      </c>
      <c r="D16">
        <v>188.11</v>
      </c>
      <c r="E16">
        <v>164.18</v>
      </c>
      <c r="F16" t="s">
        <v>43</v>
      </c>
      <c r="G16" s="1">
        <v>3.9899999999999998E-2</v>
      </c>
      <c r="H16" s="8">
        <v>-1500</v>
      </c>
      <c r="I16">
        <f t="shared" si="0"/>
        <v>9</v>
      </c>
      <c r="J16">
        <f t="shared" si="1"/>
        <v>993</v>
      </c>
      <c r="K16" s="2">
        <f t="shared" si="2"/>
        <v>174122.55</v>
      </c>
      <c r="L16">
        <f t="shared" si="3"/>
        <v>58</v>
      </c>
      <c r="W16" s="1"/>
      <c r="AA16" s="2"/>
    </row>
    <row r="17" spans="1:27" outlineLevel="1" x14ac:dyDescent="0.3">
      <c r="A17" t="s">
        <v>44</v>
      </c>
      <c r="B17">
        <v>168.62</v>
      </c>
      <c r="C17">
        <v>164.45</v>
      </c>
      <c r="D17">
        <v>173.95</v>
      </c>
      <c r="E17">
        <v>158.81</v>
      </c>
      <c r="F17" t="s">
        <v>45</v>
      </c>
      <c r="G17" s="1">
        <v>2.6599999999999999E-2</v>
      </c>
      <c r="H17" s="8">
        <v>-1500</v>
      </c>
      <c r="I17">
        <f t="shared" si="0"/>
        <v>9</v>
      </c>
      <c r="J17">
        <f t="shared" si="1"/>
        <v>984</v>
      </c>
      <c r="K17" s="2">
        <f t="shared" si="2"/>
        <v>165922.08000000002</v>
      </c>
      <c r="L17">
        <f t="shared" si="3"/>
        <v>57</v>
      </c>
      <c r="W17" s="1"/>
      <c r="AA17" s="2"/>
    </row>
    <row r="18" spans="1:27" outlineLevel="1" x14ac:dyDescent="0.3">
      <c r="A18" t="s">
        <v>46</v>
      </c>
      <c r="B18">
        <v>164.25</v>
      </c>
      <c r="C18">
        <v>174.82</v>
      </c>
      <c r="D18">
        <v>177.5</v>
      </c>
      <c r="E18">
        <v>163.69999999999999</v>
      </c>
      <c r="F18" t="s">
        <v>47</v>
      </c>
      <c r="G18" s="1">
        <v>-5.3499999999999999E-2</v>
      </c>
      <c r="H18" s="8">
        <v>-1500</v>
      </c>
      <c r="I18">
        <f t="shared" si="0"/>
        <v>9</v>
      </c>
      <c r="J18">
        <f t="shared" si="1"/>
        <v>975</v>
      </c>
      <c r="K18" s="2">
        <f t="shared" si="2"/>
        <v>160143.75</v>
      </c>
      <c r="L18">
        <f t="shared" si="3"/>
        <v>56</v>
      </c>
      <c r="W18" s="1"/>
      <c r="AA18" s="2"/>
    </row>
    <row r="19" spans="1:27" outlineLevel="1" x14ac:dyDescent="0.3">
      <c r="A19" t="s">
        <v>48</v>
      </c>
      <c r="B19">
        <v>173.54</v>
      </c>
      <c r="C19">
        <v>167.65</v>
      </c>
      <c r="D19">
        <v>173.63</v>
      </c>
      <c r="E19">
        <v>158.79</v>
      </c>
      <c r="F19" t="s">
        <v>49</v>
      </c>
      <c r="G19" s="1">
        <v>4.2999999999999997E-2</v>
      </c>
      <c r="H19" s="8">
        <v>-1500</v>
      </c>
      <c r="I19">
        <f t="shared" si="0"/>
        <v>9</v>
      </c>
      <c r="J19">
        <f t="shared" si="1"/>
        <v>966</v>
      </c>
      <c r="K19" s="2">
        <f t="shared" si="2"/>
        <v>167639.63999999998</v>
      </c>
      <c r="L19">
        <f t="shared" si="3"/>
        <v>55</v>
      </c>
      <c r="W19" s="1"/>
      <c r="AA19" s="2"/>
    </row>
    <row r="20" spans="1:27" outlineLevel="1" x14ac:dyDescent="0.3">
      <c r="A20" t="s">
        <v>50</v>
      </c>
      <c r="B20">
        <v>166.38</v>
      </c>
      <c r="C20">
        <v>171.73</v>
      </c>
      <c r="D20">
        <v>188.65</v>
      </c>
      <c r="E20">
        <v>165.35</v>
      </c>
      <c r="F20" t="s">
        <v>51</v>
      </c>
      <c r="G20" s="1">
        <v>-3.27E-2</v>
      </c>
      <c r="H20" s="8">
        <v>-1500</v>
      </c>
      <c r="I20">
        <f t="shared" si="0"/>
        <v>9</v>
      </c>
      <c r="J20">
        <f t="shared" si="1"/>
        <v>957</v>
      </c>
      <c r="K20" s="2">
        <f t="shared" si="2"/>
        <v>159225.66</v>
      </c>
      <c r="L20">
        <f t="shared" si="3"/>
        <v>54</v>
      </c>
      <c r="W20" s="1"/>
      <c r="AA20" s="2"/>
    </row>
    <row r="21" spans="1:27" outlineLevel="1" x14ac:dyDescent="0.3">
      <c r="A21" t="s">
        <v>52</v>
      </c>
      <c r="B21">
        <v>172.01</v>
      </c>
      <c r="C21">
        <v>162.16999999999999</v>
      </c>
      <c r="D21">
        <v>176.24</v>
      </c>
      <c r="E21">
        <v>158.61000000000001</v>
      </c>
      <c r="F21" t="s">
        <v>27</v>
      </c>
      <c r="G21" s="1">
        <v>6.7400000000000002E-2</v>
      </c>
      <c r="H21" s="8">
        <v>-1500</v>
      </c>
      <c r="I21">
        <f t="shared" si="0"/>
        <v>9</v>
      </c>
      <c r="J21">
        <f t="shared" si="1"/>
        <v>948</v>
      </c>
      <c r="K21" s="2">
        <f t="shared" si="2"/>
        <v>163065.47999999998</v>
      </c>
      <c r="L21">
        <f t="shared" si="3"/>
        <v>53</v>
      </c>
      <c r="W21" s="1"/>
      <c r="AA21" s="2"/>
    </row>
    <row r="22" spans="1:27" outlineLevel="1" x14ac:dyDescent="0.3">
      <c r="A22" t="s">
        <v>53</v>
      </c>
      <c r="B22">
        <v>161.15</v>
      </c>
      <c r="C22">
        <v>174.24</v>
      </c>
      <c r="D22">
        <v>174.33</v>
      </c>
      <c r="E22">
        <v>156.37</v>
      </c>
      <c r="F22" t="s">
        <v>54</v>
      </c>
      <c r="G22" s="1">
        <v>-7.0499999999999993E-2</v>
      </c>
      <c r="H22" s="8">
        <v>-1500</v>
      </c>
      <c r="I22">
        <f t="shared" si="0"/>
        <v>9</v>
      </c>
      <c r="J22">
        <f t="shared" si="1"/>
        <v>939</v>
      </c>
      <c r="K22" s="2">
        <f t="shared" si="2"/>
        <v>151319.85</v>
      </c>
      <c r="L22">
        <f t="shared" si="3"/>
        <v>52</v>
      </c>
      <c r="W22" s="1"/>
      <c r="AA22" s="2"/>
    </row>
    <row r="23" spans="1:27" outlineLevel="1" x14ac:dyDescent="0.3">
      <c r="A23" t="s">
        <v>55</v>
      </c>
      <c r="B23">
        <v>173.37</v>
      </c>
      <c r="C23">
        <v>155.9</v>
      </c>
      <c r="D23">
        <v>177.7</v>
      </c>
      <c r="E23">
        <v>155.78</v>
      </c>
      <c r="F23" t="s">
        <v>56</v>
      </c>
      <c r="G23" s="1">
        <v>0.1207</v>
      </c>
      <c r="H23" s="8">
        <v>-1500</v>
      </c>
      <c r="I23">
        <f t="shared" si="0"/>
        <v>9</v>
      </c>
      <c r="J23">
        <f t="shared" si="1"/>
        <v>930</v>
      </c>
      <c r="K23" s="2">
        <f t="shared" si="2"/>
        <v>161234.1</v>
      </c>
      <c r="L23">
        <f t="shared" si="3"/>
        <v>51</v>
      </c>
      <c r="W23" s="1"/>
      <c r="AA23" s="2"/>
    </row>
    <row r="24" spans="1:27" outlineLevel="1" x14ac:dyDescent="0.3">
      <c r="A24" t="s">
        <v>57</v>
      </c>
      <c r="B24">
        <v>154.69999999999999</v>
      </c>
      <c r="C24">
        <v>156.38999999999999</v>
      </c>
      <c r="D24">
        <v>159.1</v>
      </c>
      <c r="E24">
        <v>144.05000000000001</v>
      </c>
      <c r="F24" t="s">
        <v>58</v>
      </c>
      <c r="G24" s="1">
        <v>4.0000000000000002E-4</v>
      </c>
      <c r="H24" s="8">
        <v>-1500</v>
      </c>
      <c r="I24">
        <f t="shared" si="0"/>
        <v>10</v>
      </c>
      <c r="J24">
        <f t="shared" si="1"/>
        <v>921</v>
      </c>
      <c r="K24" s="2">
        <f t="shared" si="2"/>
        <v>142478.69999999998</v>
      </c>
      <c r="L24">
        <f t="shared" si="3"/>
        <v>50</v>
      </c>
      <c r="W24" s="1"/>
      <c r="AA24" s="2"/>
    </row>
    <row r="25" spans="1:27" outlineLevel="1" x14ac:dyDescent="0.3">
      <c r="A25" t="s">
        <v>59</v>
      </c>
      <c r="B25">
        <v>154.65</v>
      </c>
      <c r="C25">
        <v>162.12</v>
      </c>
      <c r="D25">
        <v>171.7</v>
      </c>
      <c r="E25">
        <v>151.84</v>
      </c>
      <c r="F25" t="s">
        <v>60</v>
      </c>
      <c r="G25" s="1">
        <v>-3.5299999999999998E-2</v>
      </c>
      <c r="H25" s="8">
        <v>-1500</v>
      </c>
      <c r="I25">
        <f t="shared" si="0"/>
        <v>10</v>
      </c>
      <c r="J25">
        <f t="shared" si="1"/>
        <v>911</v>
      </c>
      <c r="K25" s="2">
        <f t="shared" si="2"/>
        <v>140886.15</v>
      </c>
      <c r="L25">
        <f t="shared" si="3"/>
        <v>49</v>
      </c>
      <c r="W25" s="1"/>
      <c r="AA25" s="2"/>
    </row>
    <row r="26" spans="1:27" outlineLevel="1" x14ac:dyDescent="0.3">
      <c r="A26" t="s">
        <v>61</v>
      </c>
      <c r="B26">
        <v>160.31</v>
      </c>
      <c r="C26">
        <v>163.5</v>
      </c>
      <c r="D26">
        <v>168.19</v>
      </c>
      <c r="E26">
        <v>154.30000000000001</v>
      </c>
      <c r="F26" t="s">
        <v>62</v>
      </c>
      <c r="G26" s="1">
        <v>-1.5599999999999999E-2</v>
      </c>
      <c r="H26" s="8">
        <v>-1500</v>
      </c>
      <c r="I26">
        <f t="shared" si="0"/>
        <v>9</v>
      </c>
      <c r="J26">
        <f t="shared" si="1"/>
        <v>901</v>
      </c>
      <c r="K26" s="2">
        <f t="shared" si="2"/>
        <v>144439.31</v>
      </c>
      <c r="L26">
        <f t="shared" si="3"/>
        <v>48</v>
      </c>
      <c r="W26" s="1"/>
      <c r="AA26" s="2"/>
    </row>
    <row r="27" spans="1:27" outlineLevel="1" x14ac:dyDescent="0.3">
      <c r="A27" t="s">
        <v>63</v>
      </c>
      <c r="B27">
        <v>162.85</v>
      </c>
      <c r="C27">
        <v>159.43</v>
      </c>
      <c r="D27">
        <v>167.53</v>
      </c>
      <c r="E27">
        <v>153.63999999999999</v>
      </c>
      <c r="F27" t="s">
        <v>17</v>
      </c>
      <c r="G27" s="1">
        <v>2.81E-2</v>
      </c>
      <c r="H27" s="8">
        <v>-1500</v>
      </c>
      <c r="I27">
        <f t="shared" si="0"/>
        <v>9</v>
      </c>
      <c r="J27">
        <f t="shared" si="1"/>
        <v>892</v>
      </c>
      <c r="K27" s="2">
        <f t="shared" si="2"/>
        <v>145262.19999999998</v>
      </c>
      <c r="L27">
        <f t="shared" si="3"/>
        <v>47</v>
      </c>
      <c r="W27" s="1"/>
      <c r="AA27" s="2"/>
    </row>
    <row r="28" spans="1:27" outlineLevel="1" x14ac:dyDescent="0.3">
      <c r="A28" t="s">
        <v>64</v>
      </c>
      <c r="B28">
        <v>158.4</v>
      </c>
      <c r="C28">
        <v>153.09</v>
      </c>
      <c r="D28">
        <v>168.34</v>
      </c>
      <c r="E28">
        <v>147.51</v>
      </c>
      <c r="F28" t="s">
        <v>65</v>
      </c>
      <c r="G28" s="1">
        <v>4.3400000000000001E-2</v>
      </c>
      <c r="H28" s="8">
        <v>-1500</v>
      </c>
      <c r="I28">
        <f t="shared" si="0"/>
        <v>9</v>
      </c>
      <c r="J28">
        <f t="shared" si="1"/>
        <v>883</v>
      </c>
      <c r="K28" s="2">
        <f t="shared" si="2"/>
        <v>139867.20000000001</v>
      </c>
      <c r="L28">
        <f t="shared" si="3"/>
        <v>46</v>
      </c>
      <c r="W28" s="1"/>
      <c r="AA28" s="2"/>
    </row>
    <row r="29" spans="1:27" outlineLevel="1" x14ac:dyDescent="0.3">
      <c r="A29" t="s">
        <v>66</v>
      </c>
      <c r="B29">
        <v>151.81</v>
      </c>
      <c r="C29">
        <v>160.4</v>
      </c>
      <c r="D29">
        <v>174.81</v>
      </c>
      <c r="E29">
        <v>150.94999999999999</v>
      </c>
      <c r="F29" t="s">
        <v>67</v>
      </c>
      <c r="G29" s="1">
        <v>-3.5799999999999998E-2</v>
      </c>
      <c r="H29" s="8">
        <v>-1500</v>
      </c>
      <c r="I29">
        <f t="shared" si="0"/>
        <v>10</v>
      </c>
      <c r="J29">
        <f t="shared" si="1"/>
        <v>874</v>
      </c>
      <c r="K29" s="2">
        <f t="shared" si="2"/>
        <v>132681.94</v>
      </c>
      <c r="L29">
        <f t="shared" si="3"/>
        <v>45</v>
      </c>
      <c r="W29" s="1"/>
      <c r="AA29" s="2"/>
    </row>
    <row r="30" spans="1:27" outlineLevel="1" x14ac:dyDescent="0.3">
      <c r="A30" t="s">
        <v>68</v>
      </c>
      <c r="B30">
        <v>157.44</v>
      </c>
      <c r="C30">
        <v>174.48</v>
      </c>
      <c r="D30">
        <v>177.61</v>
      </c>
      <c r="E30">
        <v>143.55000000000001</v>
      </c>
      <c r="F30" t="s">
        <v>69</v>
      </c>
      <c r="G30" s="1">
        <v>-8.7599999999999997E-2</v>
      </c>
      <c r="H30" s="8">
        <v>-1500</v>
      </c>
      <c r="I30">
        <f t="shared" si="0"/>
        <v>10</v>
      </c>
      <c r="J30">
        <f t="shared" si="1"/>
        <v>864</v>
      </c>
      <c r="K30" s="2">
        <f t="shared" si="2"/>
        <v>136028.16</v>
      </c>
      <c r="L30">
        <f t="shared" si="3"/>
        <v>44</v>
      </c>
      <c r="W30" s="1"/>
      <c r="AA30" s="2"/>
    </row>
    <row r="31" spans="1:27" outlineLevel="1" x14ac:dyDescent="0.3">
      <c r="A31" t="s">
        <v>70</v>
      </c>
      <c r="B31">
        <v>172.55</v>
      </c>
      <c r="C31">
        <v>159.03</v>
      </c>
      <c r="D31">
        <v>174.75</v>
      </c>
      <c r="E31">
        <v>153.65</v>
      </c>
      <c r="F31" t="s">
        <v>51</v>
      </c>
      <c r="G31" s="1">
        <v>9.0499999999999997E-2</v>
      </c>
      <c r="H31" s="8">
        <v>-1500</v>
      </c>
      <c r="I31">
        <f t="shared" si="0"/>
        <v>9</v>
      </c>
      <c r="J31">
        <f t="shared" si="1"/>
        <v>854</v>
      </c>
      <c r="K31" s="2">
        <f t="shared" si="2"/>
        <v>147357.70000000001</v>
      </c>
      <c r="L31">
        <f t="shared" si="3"/>
        <v>43</v>
      </c>
      <c r="W31" s="1"/>
      <c r="AA31" s="2"/>
    </row>
    <row r="32" spans="1:27" outlineLevel="1" x14ac:dyDescent="0.3">
      <c r="A32" t="s">
        <v>71</v>
      </c>
      <c r="B32">
        <v>158.22999999999999</v>
      </c>
      <c r="C32">
        <v>137.9</v>
      </c>
      <c r="D32">
        <v>167.21</v>
      </c>
      <c r="E32">
        <v>137.69999999999999</v>
      </c>
      <c r="F32" t="s">
        <v>72</v>
      </c>
      <c r="G32" s="1">
        <v>0.14710000000000001</v>
      </c>
      <c r="H32" s="8">
        <v>-1500</v>
      </c>
      <c r="I32">
        <f t="shared" si="0"/>
        <v>9</v>
      </c>
      <c r="J32">
        <f t="shared" si="1"/>
        <v>845</v>
      </c>
      <c r="K32" s="2">
        <f t="shared" si="2"/>
        <v>133704.35</v>
      </c>
      <c r="L32">
        <f t="shared" si="3"/>
        <v>42</v>
      </c>
      <c r="W32" s="1"/>
      <c r="AA32" s="2"/>
    </row>
    <row r="33" spans="1:27" outlineLevel="1" x14ac:dyDescent="0.3">
      <c r="A33" t="s">
        <v>73</v>
      </c>
      <c r="B33">
        <v>137.94</v>
      </c>
      <c r="C33">
        <v>122.4</v>
      </c>
      <c r="D33">
        <v>139.80000000000001</v>
      </c>
      <c r="E33">
        <v>121.86</v>
      </c>
      <c r="F33" t="s">
        <v>74</v>
      </c>
      <c r="G33" s="1">
        <v>0.12959999999999999</v>
      </c>
      <c r="H33" s="8">
        <v>-1500</v>
      </c>
      <c r="I33">
        <f t="shared" si="0"/>
        <v>11</v>
      </c>
      <c r="J33">
        <f t="shared" si="1"/>
        <v>836</v>
      </c>
      <c r="K33" s="2">
        <f t="shared" si="2"/>
        <v>115317.84</v>
      </c>
      <c r="L33">
        <f t="shared" si="3"/>
        <v>41</v>
      </c>
      <c r="W33" s="1"/>
      <c r="AA33" s="2"/>
    </row>
    <row r="34" spans="1:27" outlineLevel="1" x14ac:dyDescent="0.3">
      <c r="A34" t="s">
        <v>75</v>
      </c>
      <c r="B34">
        <v>122.12</v>
      </c>
      <c r="C34">
        <v>116.84</v>
      </c>
      <c r="D34">
        <v>126.27</v>
      </c>
      <c r="E34">
        <v>112.82</v>
      </c>
      <c r="F34" t="s">
        <v>76</v>
      </c>
      <c r="G34" s="1">
        <v>-1.2800000000000001E-2</v>
      </c>
      <c r="H34" s="8">
        <v>-1500</v>
      </c>
      <c r="I34">
        <f t="shared" si="0"/>
        <v>12</v>
      </c>
      <c r="J34">
        <f t="shared" si="1"/>
        <v>825</v>
      </c>
      <c r="K34" s="2">
        <f t="shared" si="2"/>
        <v>100749</v>
      </c>
      <c r="L34">
        <f t="shared" si="3"/>
        <v>40</v>
      </c>
      <c r="W34" s="1"/>
      <c r="AA34" s="2"/>
    </row>
    <row r="35" spans="1:27" outlineLevel="1" x14ac:dyDescent="0.3">
      <c r="A35" t="s">
        <v>77</v>
      </c>
      <c r="B35">
        <v>123.7</v>
      </c>
      <c r="C35">
        <v>96.65</v>
      </c>
      <c r="D35">
        <v>123.75</v>
      </c>
      <c r="E35">
        <v>94.46</v>
      </c>
      <c r="F35" t="s">
        <v>78</v>
      </c>
      <c r="G35" s="1">
        <v>0.26889999999999997</v>
      </c>
      <c r="H35" s="8">
        <v>-1500</v>
      </c>
      <c r="I35">
        <f t="shared" si="0"/>
        <v>12</v>
      </c>
      <c r="J35">
        <f t="shared" si="1"/>
        <v>813</v>
      </c>
      <c r="K35" s="2">
        <f t="shared" si="2"/>
        <v>100568.1</v>
      </c>
      <c r="L35">
        <f t="shared" si="3"/>
        <v>39</v>
      </c>
      <c r="W35" s="1"/>
      <c r="AA35" s="2"/>
    </row>
    <row r="36" spans="1:27" outlineLevel="1" x14ac:dyDescent="0.3">
      <c r="A36" t="s">
        <v>79</v>
      </c>
      <c r="B36">
        <v>97.49</v>
      </c>
      <c r="C36">
        <v>95.32</v>
      </c>
      <c r="D36">
        <v>99.82</v>
      </c>
      <c r="E36">
        <v>81.3</v>
      </c>
      <c r="F36" t="s">
        <v>80</v>
      </c>
      <c r="G36" s="1">
        <v>3.5000000000000003E-2</v>
      </c>
      <c r="H36" s="8">
        <v>-1500</v>
      </c>
      <c r="I36">
        <f t="shared" si="0"/>
        <v>15</v>
      </c>
      <c r="J36">
        <f t="shared" si="1"/>
        <v>801</v>
      </c>
      <c r="K36" s="2">
        <f t="shared" si="2"/>
        <v>78089.489999999991</v>
      </c>
      <c r="L36">
        <f t="shared" si="3"/>
        <v>38</v>
      </c>
      <c r="W36" s="1"/>
      <c r="AA36" s="2"/>
    </row>
    <row r="37" spans="1:27" outlineLevel="1" x14ac:dyDescent="0.3">
      <c r="A37" t="s">
        <v>81</v>
      </c>
      <c r="B37">
        <v>94.19</v>
      </c>
      <c r="C37">
        <v>100.53</v>
      </c>
      <c r="D37">
        <v>109.3</v>
      </c>
      <c r="E37">
        <v>90.56</v>
      </c>
      <c r="F37" t="s">
        <v>82</v>
      </c>
      <c r="G37" s="1">
        <v>-6.2199999999999998E-2</v>
      </c>
      <c r="H37" s="8">
        <v>-1500</v>
      </c>
      <c r="I37">
        <f t="shared" si="0"/>
        <v>16</v>
      </c>
      <c r="J37">
        <f t="shared" si="1"/>
        <v>786</v>
      </c>
      <c r="K37" s="2">
        <f t="shared" si="2"/>
        <v>74033.34</v>
      </c>
      <c r="L37">
        <f t="shared" si="3"/>
        <v>37</v>
      </c>
      <c r="W37" s="1"/>
      <c r="AA37" s="2"/>
    </row>
    <row r="38" spans="1:27" outlineLevel="1" x14ac:dyDescent="0.3">
      <c r="A38" t="s">
        <v>83</v>
      </c>
      <c r="B38">
        <v>100.44</v>
      </c>
      <c r="C38">
        <v>93.75</v>
      </c>
      <c r="D38">
        <v>102.79</v>
      </c>
      <c r="E38">
        <v>90.77</v>
      </c>
      <c r="F38" t="s">
        <v>84</v>
      </c>
      <c r="G38" s="1">
        <v>8.7099999999999997E-2</v>
      </c>
      <c r="H38" s="8">
        <v>-1500</v>
      </c>
      <c r="I38">
        <f t="shared" si="0"/>
        <v>15</v>
      </c>
      <c r="J38">
        <f t="shared" si="1"/>
        <v>770</v>
      </c>
      <c r="K38" s="2">
        <f t="shared" si="2"/>
        <v>77338.8</v>
      </c>
      <c r="L38">
        <f t="shared" si="3"/>
        <v>36</v>
      </c>
      <c r="W38" s="1"/>
      <c r="AA38" s="2"/>
    </row>
    <row r="39" spans="1:27" outlineLevel="1" x14ac:dyDescent="0.3">
      <c r="A39" t="s">
        <v>85</v>
      </c>
      <c r="B39">
        <v>92.39</v>
      </c>
      <c r="C39">
        <v>90.22</v>
      </c>
      <c r="D39">
        <v>95.07</v>
      </c>
      <c r="E39">
        <v>86.75</v>
      </c>
      <c r="F39" t="s">
        <v>86</v>
      </c>
      <c r="G39" s="1">
        <v>2.6100000000000002E-2</v>
      </c>
      <c r="H39" s="8">
        <v>-1500</v>
      </c>
      <c r="I39">
        <f t="shared" si="0"/>
        <v>16</v>
      </c>
      <c r="J39">
        <f t="shared" si="1"/>
        <v>755</v>
      </c>
      <c r="K39" s="2">
        <f t="shared" si="2"/>
        <v>69754.45</v>
      </c>
      <c r="L39">
        <f t="shared" si="3"/>
        <v>35</v>
      </c>
      <c r="W39" s="1"/>
      <c r="AA39" s="2"/>
    </row>
    <row r="40" spans="1:27" outlineLevel="1" x14ac:dyDescent="0.3">
      <c r="A40" t="s">
        <v>87</v>
      </c>
      <c r="B40">
        <v>90.04</v>
      </c>
      <c r="C40">
        <v>89.4</v>
      </c>
      <c r="D40">
        <v>91.23</v>
      </c>
      <c r="E40">
        <v>86.14</v>
      </c>
      <c r="F40" t="s">
        <v>88</v>
      </c>
      <c r="G40" s="1">
        <v>1.3599999999999999E-2</v>
      </c>
      <c r="H40" s="8">
        <v>-1500</v>
      </c>
      <c r="I40">
        <f t="shared" si="0"/>
        <v>17</v>
      </c>
      <c r="J40">
        <f t="shared" si="1"/>
        <v>739</v>
      </c>
      <c r="K40" s="2">
        <f t="shared" si="2"/>
        <v>66539.56</v>
      </c>
      <c r="L40">
        <f t="shared" si="3"/>
        <v>34</v>
      </c>
      <c r="W40" s="1"/>
      <c r="AA40" s="2"/>
    </row>
    <row r="41" spans="1:27" outlineLevel="1" x14ac:dyDescent="0.3">
      <c r="A41" t="s">
        <v>89</v>
      </c>
      <c r="B41">
        <v>88.83</v>
      </c>
      <c r="C41">
        <v>87.3</v>
      </c>
      <c r="D41">
        <v>89.94</v>
      </c>
      <c r="E41">
        <v>84.25</v>
      </c>
      <c r="F41" t="s">
        <v>60</v>
      </c>
      <c r="G41" s="1">
        <v>2.35E-2</v>
      </c>
      <c r="H41" s="8">
        <v>-1500</v>
      </c>
      <c r="I41">
        <f t="shared" si="0"/>
        <v>17</v>
      </c>
      <c r="J41">
        <f t="shared" si="1"/>
        <v>722</v>
      </c>
      <c r="K41" s="2">
        <f t="shared" si="2"/>
        <v>64135.26</v>
      </c>
      <c r="L41">
        <f t="shared" si="3"/>
        <v>33</v>
      </c>
      <c r="W41" s="1"/>
      <c r="AA41" s="2"/>
    </row>
    <row r="42" spans="1:27" outlineLevel="1" x14ac:dyDescent="0.3">
      <c r="A42" t="s">
        <v>90</v>
      </c>
      <c r="B42">
        <v>86.8</v>
      </c>
      <c r="C42">
        <v>88.5</v>
      </c>
      <c r="D42">
        <v>92.68</v>
      </c>
      <c r="E42">
        <v>85.46</v>
      </c>
      <c r="F42" t="s">
        <v>91</v>
      </c>
      <c r="G42" s="1">
        <v>-2.2700000000000001E-2</v>
      </c>
      <c r="H42" s="8">
        <v>-1500</v>
      </c>
      <c r="I42">
        <f t="shared" si="0"/>
        <v>17</v>
      </c>
      <c r="J42">
        <f t="shared" si="1"/>
        <v>705</v>
      </c>
      <c r="K42" s="2">
        <f t="shared" si="2"/>
        <v>61194</v>
      </c>
      <c r="L42">
        <f t="shared" si="3"/>
        <v>32</v>
      </c>
      <c r="W42" s="1"/>
      <c r="AA42" s="2"/>
    </row>
    <row r="43" spans="1:27" outlineLevel="1" x14ac:dyDescent="0.3">
      <c r="A43" t="s">
        <v>92</v>
      </c>
      <c r="B43">
        <v>88.81</v>
      </c>
      <c r="C43">
        <v>93.59</v>
      </c>
      <c r="D43">
        <v>94.9</v>
      </c>
      <c r="E43">
        <v>87.18</v>
      </c>
      <c r="F43" t="s">
        <v>93</v>
      </c>
      <c r="G43" s="1">
        <v>-4.8500000000000001E-2</v>
      </c>
      <c r="H43" s="8">
        <v>-1500</v>
      </c>
      <c r="I43">
        <f t="shared" si="0"/>
        <v>17</v>
      </c>
      <c r="J43">
        <f t="shared" si="1"/>
        <v>688</v>
      </c>
      <c r="K43" s="2">
        <f t="shared" si="2"/>
        <v>61101.279999999999</v>
      </c>
      <c r="L43">
        <f t="shared" si="3"/>
        <v>31</v>
      </c>
      <c r="W43" s="1"/>
      <c r="AA43" s="2"/>
    </row>
    <row r="44" spans="1:27" outlineLevel="1" x14ac:dyDescent="0.3">
      <c r="A44" t="s">
        <v>94</v>
      </c>
      <c r="B44">
        <v>93.34</v>
      </c>
      <c r="C44">
        <v>96.15</v>
      </c>
      <c r="D44">
        <v>101.79</v>
      </c>
      <c r="E44">
        <v>92.47</v>
      </c>
      <c r="F44" t="s">
        <v>21</v>
      </c>
      <c r="G44" s="1">
        <v>-1.4200000000000001E-2</v>
      </c>
      <c r="H44" s="8">
        <v>-1500</v>
      </c>
      <c r="I44">
        <f t="shared" si="0"/>
        <v>16</v>
      </c>
      <c r="J44">
        <f t="shared" si="1"/>
        <v>671</v>
      </c>
      <c r="K44" s="2">
        <f t="shared" si="2"/>
        <v>62631.14</v>
      </c>
      <c r="L44">
        <f t="shared" si="3"/>
        <v>30</v>
      </c>
      <c r="W44" s="1"/>
      <c r="AA44" s="2"/>
    </row>
    <row r="45" spans="1:27" outlineLevel="1" x14ac:dyDescent="0.3">
      <c r="A45" t="s">
        <v>95</v>
      </c>
      <c r="B45">
        <v>94.68</v>
      </c>
      <c r="C45">
        <v>88</v>
      </c>
      <c r="D45">
        <v>96.76</v>
      </c>
      <c r="E45">
        <v>83.6</v>
      </c>
      <c r="F45" t="s">
        <v>96</v>
      </c>
      <c r="G45" s="1">
        <v>6.6799999999999998E-2</v>
      </c>
      <c r="H45" s="8">
        <v>-1500</v>
      </c>
      <c r="I45">
        <f t="shared" si="0"/>
        <v>16</v>
      </c>
      <c r="J45">
        <f t="shared" si="1"/>
        <v>655</v>
      </c>
      <c r="K45" s="2">
        <f t="shared" si="2"/>
        <v>62015.4</v>
      </c>
      <c r="L45">
        <f t="shared" si="3"/>
        <v>29</v>
      </c>
      <c r="W45" s="1"/>
      <c r="AA45" s="2"/>
    </row>
    <row r="46" spans="1:27" outlineLevel="1" x14ac:dyDescent="0.3">
      <c r="A46" t="s">
        <v>97</v>
      </c>
      <c r="B46">
        <v>88.75</v>
      </c>
      <c r="C46">
        <v>96.65</v>
      </c>
      <c r="D46">
        <v>98.22</v>
      </c>
      <c r="E46">
        <v>88.64</v>
      </c>
      <c r="F46" t="s">
        <v>98</v>
      </c>
      <c r="G46" s="1">
        <v>-7.8600000000000003E-2</v>
      </c>
      <c r="H46" s="8">
        <v>-1500</v>
      </c>
      <c r="I46">
        <f t="shared" si="0"/>
        <v>17</v>
      </c>
      <c r="J46">
        <f t="shared" si="1"/>
        <v>639</v>
      </c>
      <c r="K46" s="2">
        <f t="shared" si="2"/>
        <v>56711.25</v>
      </c>
      <c r="L46">
        <f t="shared" si="3"/>
        <v>28</v>
      </c>
      <c r="W46" s="1"/>
      <c r="AA46" s="2"/>
    </row>
    <row r="47" spans="1:27" outlineLevel="1" x14ac:dyDescent="0.3">
      <c r="A47" t="s">
        <v>99</v>
      </c>
      <c r="B47">
        <v>96.33</v>
      </c>
      <c r="C47">
        <v>90.01</v>
      </c>
      <c r="D47">
        <v>97.82</v>
      </c>
      <c r="E47">
        <v>89.94</v>
      </c>
      <c r="F47" t="s">
        <v>35</v>
      </c>
      <c r="G47" s="1">
        <v>8.1900000000000001E-2</v>
      </c>
      <c r="H47" s="8">
        <v>-1500</v>
      </c>
      <c r="I47">
        <f t="shared" si="0"/>
        <v>16</v>
      </c>
      <c r="J47">
        <f t="shared" si="1"/>
        <v>622</v>
      </c>
      <c r="K47" s="2">
        <f t="shared" si="2"/>
        <v>59917.26</v>
      </c>
      <c r="L47">
        <f t="shared" si="3"/>
        <v>27</v>
      </c>
      <c r="W47" s="1"/>
      <c r="AA47" s="2"/>
    </row>
    <row r="48" spans="1:27" outlineLevel="1" x14ac:dyDescent="0.3">
      <c r="A48" t="s">
        <v>100</v>
      </c>
      <c r="B48">
        <v>89.04</v>
      </c>
      <c r="C48">
        <v>82.76</v>
      </c>
      <c r="D48">
        <v>91.19</v>
      </c>
      <c r="E48">
        <v>79.33</v>
      </c>
      <c r="F48" t="s">
        <v>101</v>
      </c>
      <c r="G48" s="1">
        <v>8.5900000000000004E-2</v>
      </c>
      <c r="H48" s="8">
        <v>-1500</v>
      </c>
      <c r="I48">
        <f t="shared" si="0"/>
        <v>17</v>
      </c>
      <c r="J48">
        <f t="shared" si="1"/>
        <v>606</v>
      </c>
      <c r="K48" s="2">
        <f t="shared" si="2"/>
        <v>53958.240000000005</v>
      </c>
      <c r="L48">
        <f t="shared" si="3"/>
        <v>26</v>
      </c>
      <c r="W48" s="1"/>
      <c r="AA48" s="2"/>
    </row>
    <row r="49" spans="1:27" outlineLevel="1" x14ac:dyDescent="0.3">
      <c r="A49" t="s">
        <v>102</v>
      </c>
      <c r="B49">
        <v>81.99</v>
      </c>
      <c r="C49">
        <v>81.94</v>
      </c>
      <c r="D49">
        <v>83.65</v>
      </c>
      <c r="E49">
        <v>78.34</v>
      </c>
      <c r="F49" t="s">
        <v>103</v>
      </c>
      <c r="G49" s="1">
        <v>-4.5900000000000003E-2</v>
      </c>
      <c r="H49" s="8">
        <v>-1500</v>
      </c>
      <c r="I49">
        <f t="shared" si="0"/>
        <v>18</v>
      </c>
      <c r="J49">
        <f t="shared" si="1"/>
        <v>589</v>
      </c>
      <c r="K49" s="2">
        <f t="shared" si="2"/>
        <v>48292.11</v>
      </c>
      <c r="L49">
        <f t="shared" si="3"/>
        <v>25</v>
      </c>
      <c r="W49" s="1"/>
      <c r="AA49" s="2"/>
    </row>
    <row r="50" spans="1:27" outlineLevel="1" x14ac:dyDescent="0.3">
      <c r="A50" t="s">
        <v>104</v>
      </c>
      <c r="B50">
        <v>85.94</v>
      </c>
      <c r="C50">
        <v>73.260000000000005</v>
      </c>
      <c r="D50">
        <v>86.82</v>
      </c>
      <c r="E50">
        <v>73.05</v>
      </c>
      <c r="F50" t="s">
        <v>105</v>
      </c>
      <c r="G50" s="1">
        <v>0.14430000000000001</v>
      </c>
      <c r="H50" s="8">
        <v>-1500</v>
      </c>
      <c r="I50">
        <f t="shared" si="0"/>
        <v>17</v>
      </c>
      <c r="J50">
        <f t="shared" si="1"/>
        <v>571</v>
      </c>
      <c r="K50" s="2">
        <f t="shared" si="2"/>
        <v>49071.74</v>
      </c>
      <c r="L50">
        <f t="shared" si="3"/>
        <v>24</v>
      </c>
      <c r="W50" s="1"/>
      <c r="AA50" s="2"/>
    </row>
    <row r="51" spans="1:27" outlineLevel="1" x14ac:dyDescent="0.3">
      <c r="A51" t="s">
        <v>106</v>
      </c>
      <c r="B51">
        <v>75.099999999999994</v>
      </c>
      <c r="C51">
        <v>88.47</v>
      </c>
      <c r="D51">
        <v>88.92</v>
      </c>
      <c r="E51">
        <v>65.349999999999994</v>
      </c>
      <c r="F51" t="s">
        <v>107</v>
      </c>
      <c r="G51" s="1">
        <v>-0.1113</v>
      </c>
      <c r="H51" s="8">
        <v>-1500</v>
      </c>
      <c r="I51">
        <f t="shared" si="0"/>
        <v>20</v>
      </c>
      <c r="J51">
        <f t="shared" si="1"/>
        <v>554</v>
      </c>
      <c r="K51" s="2">
        <f t="shared" si="2"/>
        <v>41605.399999999994</v>
      </c>
      <c r="L51">
        <f t="shared" si="3"/>
        <v>23</v>
      </c>
      <c r="W51" s="1"/>
      <c r="AA51" s="2"/>
    </row>
    <row r="52" spans="1:27" outlineLevel="1" x14ac:dyDescent="0.3">
      <c r="A52" t="s">
        <v>108</v>
      </c>
      <c r="B52">
        <v>84.51</v>
      </c>
      <c r="C52">
        <v>81.180000000000007</v>
      </c>
      <c r="D52">
        <v>89.2</v>
      </c>
      <c r="E52">
        <v>71</v>
      </c>
      <c r="F52" t="s">
        <v>109</v>
      </c>
      <c r="G52" s="1">
        <v>5.7700000000000001E-2</v>
      </c>
      <c r="H52" s="8">
        <v>-1500</v>
      </c>
      <c r="I52">
        <f t="shared" si="0"/>
        <v>18</v>
      </c>
      <c r="J52">
        <f t="shared" si="1"/>
        <v>534</v>
      </c>
      <c r="K52" s="2">
        <f t="shared" si="2"/>
        <v>45128.340000000004</v>
      </c>
      <c r="L52">
        <f t="shared" si="3"/>
        <v>22</v>
      </c>
      <c r="W52" s="1"/>
      <c r="AA52" s="2"/>
    </row>
    <row r="53" spans="1:27" outlineLevel="1" x14ac:dyDescent="0.3">
      <c r="A53" t="s">
        <v>110</v>
      </c>
      <c r="B53">
        <v>79.900000000000006</v>
      </c>
      <c r="C53">
        <v>101.1</v>
      </c>
      <c r="D53">
        <v>101.66</v>
      </c>
      <c r="E53">
        <v>73.819999999999993</v>
      </c>
      <c r="F53" t="s">
        <v>111</v>
      </c>
      <c r="G53" s="1">
        <v>-0.20219999999999999</v>
      </c>
      <c r="H53" s="8">
        <v>-1500</v>
      </c>
      <c r="I53">
        <f t="shared" si="0"/>
        <v>19</v>
      </c>
      <c r="J53">
        <f t="shared" si="1"/>
        <v>516</v>
      </c>
      <c r="K53" s="2">
        <f t="shared" si="2"/>
        <v>41228.400000000001</v>
      </c>
      <c r="L53">
        <f t="shared" si="3"/>
        <v>21</v>
      </c>
      <c r="W53" s="1"/>
      <c r="AA53" s="2"/>
    </row>
    <row r="54" spans="1:27" outlineLevel="1" x14ac:dyDescent="0.3">
      <c r="A54" t="s">
        <v>112</v>
      </c>
      <c r="B54">
        <v>100.15</v>
      </c>
      <c r="C54">
        <v>101.32</v>
      </c>
      <c r="D54">
        <v>102.53</v>
      </c>
      <c r="E54">
        <v>93.25</v>
      </c>
      <c r="F54" t="s">
        <v>113</v>
      </c>
      <c r="G54" s="1">
        <v>-4.7999999999999996E-3</v>
      </c>
      <c r="H54" s="8">
        <v>-1500</v>
      </c>
      <c r="I54">
        <f t="shared" si="0"/>
        <v>15</v>
      </c>
      <c r="J54">
        <f t="shared" si="1"/>
        <v>497</v>
      </c>
      <c r="K54" s="2">
        <f t="shared" si="2"/>
        <v>49774.55</v>
      </c>
      <c r="L54">
        <f t="shared" si="3"/>
        <v>20</v>
      </c>
      <c r="W54" s="1"/>
      <c r="AA54" s="2"/>
    </row>
    <row r="55" spans="1:27" outlineLevel="1" x14ac:dyDescent="0.3">
      <c r="A55" t="s">
        <v>114</v>
      </c>
      <c r="B55">
        <v>100.64</v>
      </c>
      <c r="C55">
        <v>89.2</v>
      </c>
      <c r="D55">
        <v>101.28</v>
      </c>
      <c r="E55">
        <v>88.8</v>
      </c>
      <c r="F55" t="s">
        <v>115</v>
      </c>
      <c r="G55" s="1">
        <v>0.13239999999999999</v>
      </c>
      <c r="H55" s="8">
        <v>-1500</v>
      </c>
      <c r="I55">
        <f t="shared" si="0"/>
        <v>15</v>
      </c>
      <c r="J55">
        <f t="shared" si="1"/>
        <v>482</v>
      </c>
      <c r="K55" s="2">
        <f t="shared" si="2"/>
        <v>48508.480000000003</v>
      </c>
      <c r="L55">
        <f t="shared" si="3"/>
        <v>19</v>
      </c>
      <c r="W55" s="1"/>
      <c r="AA55" s="2"/>
    </row>
    <row r="56" spans="1:27" outlineLevel="1" x14ac:dyDescent="0.3">
      <c r="A56" t="s">
        <v>116</v>
      </c>
      <c r="B56">
        <v>88.87</v>
      </c>
      <c r="C56">
        <v>84.14</v>
      </c>
      <c r="D56">
        <v>94</v>
      </c>
      <c r="E56">
        <v>83.9</v>
      </c>
      <c r="F56" t="s">
        <v>117</v>
      </c>
      <c r="G56" s="1">
        <v>4.5699999999999998E-2</v>
      </c>
      <c r="H56" s="8">
        <v>-1500</v>
      </c>
      <c r="I56">
        <f t="shared" si="0"/>
        <v>17</v>
      </c>
      <c r="J56">
        <f t="shared" si="1"/>
        <v>467</v>
      </c>
      <c r="K56" s="2">
        <f t="shared" si="2"/>
        <v>41502.29</v>
      </c>
      <c r="L56">
        <f t="shared" si="3"/>
        <v>18</v>
      </c>
      <c r="W56" s="1"/>
      <c r="AA56" s="2"/>
    </row>
    <row r="57" spans="1:27" outlineLevel="1" x14ac:dyDescent="0.3">
      <c r="A57" t="s">
        <v>118</v>
      </c>
      <c r="B57">
        <v>84.99</v>
      </c>
      <c r="C57">
        <v>81.849999999999994</v>
      </c>
      <c r="D57">
        <v>88.15</v>
      </c>
      <c r="E57">
        <v>81.75</v>
      </c>
      <c r="F57" t="s">
        <v>119</v>
      </c>
      <c r="G57" s="1">
        <v>4.3099999999999999E-2</v>
      </c>
      <c r="H57" s="8">
        <v>-1500</v>
      </c>
      <c r="I57">
        <f t="shared" si="0"/>
        <v>18</v>
      </c>
      <c r="J57">
        <f t="shared" si="1"/>
        <v>450</v>
      </c>
      <c r="K57" s="2">
        <f t="shared" si="2"/>
        <v>38245.5</v>
      </c>
      <c r="L57">
        <f t="shared" si="3"/>
        <v>17</v>
      </c>
      <c r="W57" s="1"/>
      <c r="AA57" s="2"/>
    </row>
    <row r="58" spans="1:27" outlineLevel="1" x14ac:dyDescent="0.3">
      <c r="A58" t="s">
        <v>120</v>
      </c>
      <c r="B58">
        <v>81.48</v>
      </c>
      <c r="C58">
        <v>78.16</v>
      </c>
      <c r="D58">
        <v>81.75</v>
      </c>
      <c r="E58">
        <v>77.3</v>
      </c>
      <c r="F58" t="s">
        <v>62</v>
      </c>
      <c r="G58" s="1">
        <v>4.0500000000000001E-2</v>
      </c>
      <c r="H58" s="8">
        <v>-1500</v>
      </c>
      <c r="I58">
        <f t="shared" si="0"/>
        <v>18</v>
      </c>
      <c r="J58">
        <f t="shared" si="1"/>
        <v>432</v>
      </c>
      <c r="K58" s="2">
        <f t="shared" si="2"/>
        <v>35199.360000000001</v>
      </c>
      <c r="L58">
        <f t="shared" si="3"/>
        <v>16</v>
      </c>
      <c r="W58" s="1"/>
      <c r="AA58" s="2"/>
    </row>
    <row r="59" spans="1:27" outlineLevel="1" x14ac:dyDescent="0.3">
      <c r="A59" t="s">
        <v>121</v>
      </c>
      <c r="B59">
        <v>78.31</v>
      </c>
      <c r="C59">
        <v>70.88</v>
      </c>
      <c r="D59">
        <v>81.900000000000006</v>
      </c>
      <c r="E59">
        <v>67.64</v>
      </c>
      <c r="F59" t="s">
        <v>122</v>
      </c>
      <c r="G59" s="1">
        <v>8.2100000000000006E-2</v>
      </c>
      <c r="H59" s="8">
        <v>-1500</v>
      </c>
      <c r="I59">
        <f t="shared" si="0"/>
        <v>19</v>
      </c>
      <c r="J59">
        <f t="shared" si="1"/>
        <v>414</v>
      </c>
      <c r="K59" s="2">
        <f t="shared" si="2"/>
        <v>32420.34</v>
      </c>
      <c r="L59">
        <f t="shared" si="3"/>
        <v>15</v>
      </c>
      <c r="W59" s="1"/>
      <c r="AA59" s="2"/>
    </row>
    <row r="60" spans="1:27" outlineLevel="1" x14ac:dyDescent="0.3">
      <c r="A60" t="s">
        <v>123</v>
      </c>
      <c r="B60">
        <v>72.37</v>
      </c>
      <c r="C60">
        <v>75.680000000000007</v>
      </c>
      <c r="D60">
        <v>80.88</v>
      </c>
      <c r="E60">
        <v>68.260000000000005</v>
      </c>
      <c r="F60" t="s">
        <v>124</v>
      </c>
      <c r="G60" s="1">
        <v>-4.2999999999999997E-2</v>
      </c>
      <c r="H60" s="8">
        <v>-1500</v>
      </c>
      <c r="I60">
        <f t="shared" si="0"/>
        <v>21</v>
      </c>
      <c r="J60">
        <f t="shared" si="1"/>
        <v>395</v>
      </c>
      <c r="K60" s="2">
        <f t="shared" si="2"/>
        <v>28586.15</v>
      </c>
      <c r="L60">
        <f t="shared" si="3"/>
        <v>14</v>
      </c>
      <c r="W60" s="1"/>
      <c r="AA60" s="2"/>
    </row>
    <row r="61" spans="1:27" outlineLevel="1" x14ac:dyDescent="0.3">
      <c r="A61" t="s">
        <v>125</v>
      </c>
      <c r="B61">
        <v>75.62</v>
      </c>
      <c r="C61">
        <v>72.25</v>
      </c>
      <c r="D61">
        <v>76.430000000000007</v>
      </c>
      <c r="E61">
        <v>63.3</v>
      </c>
      <c r="F61" t="s">
        <v>126</v>
      </c>
      <c r="G61" s="1">
        <v>4.24E-2</v>
      </c>
      <c r="H61" s="8">
        <v>-1500</v>
      </c>
      <c r="I61">
        <f t="shared" si="0"/>
        <v>20</v>
      </c>
      <c r="J61">
        <f t="shared" si="1"/>
        <v>374</v>
      </c>
      <c r="K61" s="2">
        <f t="shared" si="2"/>
        <v>28281.88</v>
      </c>
      <c r="L61">
        <f t="shared" si="3"/>
        <v>13</v>
      </c>
      <c r="W61" s="1"/>
      <c r="AA61" s="2"/>
    </row>
    <row r="62" spans="1:27" outlineLevel="1" x14ac:dyDescent="0.3">
      <c r="A62" t="s">
        <v>127</v>
      </c>
      <c r="B62">
        <v>72.540000000000006</v>
      </c>
      <c r="C62">
        <v>58.6</v>
      </c>
      <c r="D62">
        <v>73.63</v>
      </c>
      <c r="E62">
        <v>58.53</v>
      </c>
      <c r="F62" t="s">
        <v>115</v>
      </c>
      <c r="G62" s="1">
        <v>0.24060000000000001</v>
      </c>
      <c r="H62" s="8">
        <v>-1500</v>
      </c>
      <c r="I62">
        <f t="shared" si="0"/>
        <v>21</v>
      </c>
      <c r="J62">
        <f t="shared" si="1"/>
        <v>354</v>
      </c>
      <c r="K62" s="2">
        <f t="shared" si="2"/>
        <v>25679.160000000003</v>
      </c>
      <c r="L62">
        <f t="shared" si="3"/>
        <v>12</v>
      </c>
      <c r="W62" s="1"/>
      <c r="AA62" s="2"/>
    </row>
    <row r="63" spans="1:27" outlineLevel="1" x14ac:dyDescent="0.3">
      <c r="A63" t="s">
        <v>128</v>
      </c>
      <c r="B63">
        <v>58.47</v>
      </c>
      <c r="C63">
        <v>58.6</v>
      </c>
      <c r="D63">
        <v>59.74</v>
      </c>
      <c r="E63">
        <v>56.24</v>
      </c>
      <c r="F63" t="s">
        <v>129</v>
      </c>
      <c r="G63" s="1">
        <v>-6.1999999999999998E-3</v>
      </c>
      <c r="H63" s="8">
        <v>-1500</v>
      </c>
      <c r="I63">
        <f t="shared" si="0"/>
        <v>26</v>
      </c>
      <c r="J63">
        <f t="shared" si="1"/>
        <v>333</v>
      </c>
      <c r="K63" s="2">
        <f t="shared" si="2"/>
        <v>19470.509999999998</v>
      </c>
      <c r="L63">
        <f t="shared" si="3"/>
        <v>11</v>
      </c>
      <c r="W63" s="1"/>
      <c r="AA63" s="2"/>
    </row>
    <row r="64" spans="1:27" outlineLevel="1" x14ac:dyDescent="0.3">
      <c r="A64" t="s">
        <v>130</v>
      </c>
      <c r="B64">
        <v>58.84</v>
      </c>
      <c r="C64">
        <v>55.27</v>
      </c>
      <c r="D64">
        <v>60.67</v>
      </c>
      <c r="E64">
        <v>54.34</v>
      </c>
      <c r="F64" t="s">
        <v>56</v>
      </c>
      <c r="G64" s="1">
        <v>6.4699999999999994E-2</v>
      </c>
      <c r="H64" s="8">
        <v>-1500</v>
      </c>
      <c r="I64">
        <f t="shared" si="0"/>
        <v>25</v>
      </c>
      <c r="J64">
        <f t="shared" si="1"/>
        <v>307</v>
      </c>
      <c r="K64" s="2">
        <f t="shared" si="2"/>
        <v>18063.88</v>
      </c>
      <c r="L64">
        <f t="shared" si="3"/>
        <v>10</v>
      </c>
      <c r="W64" s="1"/>
      <c r="AA64" s="2"/>
    </row>
    <row r="65" spans="1:31" outlineLevel="1" x14ac:dyDescent="0.3">
      <c r="A65" t="s">
        <v>131</v>
      </c>
      <c r="B65">
        <v>55.26</v>
      </c>
      <c r="C65">
        <v>48.2</v>
      </c>
      <c r="D65">
        <v>56.14</v>
      </c>
      <c r="E65">
        <v>47.52</v>
      </c>
      <c r="F65" t="s">
        <v>51</v>
      </c>
      <c r="G65" s="1">
        <v>0.1497</v>
      </c>
      <c r="H65" s="8">
        <v>-1500</v>
      </c>
      <c r="I65">
        <f t="shared" si="0"/>
        <v>27</v>
      </c>
      <c r="J65">
        <f t="shared" si="1"/>
        <v>282</v>
      </c>
      <c r="K65" s="2">
        <f t="shared" si="2"/>
        <v>15583.32</v>
      </c>
      <c r="L65">
        <f t="shared" si="3"/>
        <v>9</v>
      </c>
      <c r="W65" s="1"/>
      <c r="AA65" s="2"/>
    </row>
    <row r="66" spans="1:31" outlineLevel="1" x14ac:dyDescent="0.3">
      <c r="A66" t="s">
        <v>132</v>
      </c>
      <c r="B66">
        <v>48.07</v>
      </c>
      <c r="C66">
        <v>49.21</v>
      </c>
      <c r="D66">
        <v>50</v>
      </c>
      <c r="E66">
        <v>46.59</v>
      </c>
      <c r="F66" t="s">
        <v>133</v>
      </c>
      <c r="G66" s="1">
        <v>-1.9599999999999999E-2</v>
      </c>
      <c r="H66" s="8">
        <v>-1500</v>
      </c>
      <c r="I66">
        <f t="shared" ref="I66:I72" si="4">ROUND(1500/B66, 0)</f>
        <v>31</v>
      </c>
      <c r="J66">
        <f t="shared" ref="J66:J72" si="5">I66+J67</f>
        <v>255</v>
      </c>
      <c r="K66" s="2">
        <f t="shared" si="2"/>
        <v>12257.85</v>
      </c>
      <c r="L66">
        <f t="shared" si="3"/>
        <v>8</v>
      </c>
      <c r="W66" s="1"/>
      <c r="AA66" s="2"/>
    </row>
    <row r="67" spans="1:31" outlineLevel="1" x14ac:dyDescent="0.3">
      <c r="A67" t="s">
        <v>134</v>
      </c>
      <c r="B67">
        <v>49.03</v>
      </c>
      <c r="C67">
        <v>49.81</v>
      </c>
      <c r="D67">
        <v>50.32</v>
      </c>
      <c r="E67">
        <v>46.82</v>
      </c>
      <c r="F67" t="s">
        <v>17</v>
      </c>
      <c r="G67" s="1">
        <v>-7.3000000000000001E-3</v>
      </c>
      <c r="H67" s="8">
        <v>-1500</v>
      </c>
      <c r="I67">
        <f t="shared" si="4"/>
        <v>31</v>
      </c>
      <c r="J67">
        <f t="shared" si="5"/>
        <v>224</v>
      </c>
      <c r="K67" s="2">
        <f t="shared" ref="K67:K73" si="6">J67*B67</f>
        <v>10982.720000000001</v>
      </c>
      <c r="L67">
        <f t="shared" ref="L67:L73" si="7">L68+1</f>
        <v>7</v>
      </c>
      <c r="W67" s="1"/>
      <c r="AA67" s="2"/>
    </row>
    <row r="68" spans="1:31" outlineLevel="1" x14ac:dyDescent="0.3">
      <c r="A68" t="s">
        <v>135</v>
      </c>
      <c r="B68">
        <v>49.39</v>
      </c>
      <c r="C68">
        <v>48.64</v>
      </c>
      <c r="D68">
        <v>54.17</v>
      </c>
      <c r="E68">
        <v>47.55</v>
      </c>
      <c r="F68" t="s">
        <v>136</v>
      </c>
      <c r="G68" s="1">
        <v>2.0400000000000001E-2</v>
      </c>
      <c r="H68" s="8">
        <v>-1500</v>
      </c>
      <c r="I68">
        <f t="shared" si="4"/>
        <v>30</v>
      </c>
      <c r="J68">
        <f t="shared" si="5"/>
        <v>193</v>
      </c>
      <c r="K68" s="2">
        <f t="shared" si="6"/>
        <v>9532.27</v>
      </c>
      <c r="L68">
        <f t="shared" si="7"/>
        <v>6</v>
      </c>
      <c r="W68" s="1"/>
      <c r="AA68" s="2"/>
    </row>
    <row r="69" spans="1:31" outlineLevel="1" x14ac:dyDescent="0.3">
      <c r="A69" t="s">
        <v>137</v>
      </c>
      <c r="B69">
        <v>48.4</v>
      </c>
      <c r="C69">
        <v>49.93</v>
      </c>
      <c r="D69">
        <v>50.85</v>
      </c>
      <c r="E69">
        <v>46.35</v>
      </c>
      <c r="F69" t="s">
        <v>138</v>
      </c>
      <c r="G69" s="1">
        <v>-2.6800000000000001E-2</v>
      </c>
      <c r="H69" s="8">
        <v>-1500</v>
      </c>
      <c r="I69">
        <f t="shared" si="4"/>
        <v>31</v>
      </c>
      <c r="J69">
        <f t="shared" si="5"/>
        <v>163</v>
      </c>
      <c r="K69" s="2">
        <f t="shared" si="6"/>
        <v>7889.2</v>
      </c>
      <c r="L69">
        <f t="shared" si="7"/>
        <v>5</v>
      </c>
      <c r="W69" s="1"/>
      <c r="AA69" s="2"/>
    </row>
    <row r="70" spans="1:31" outlineLevel="1" x14ac:dyDescent="0.3">
      <c r="A70" t="s">
        <v>139</v>
      </c>
      <c r="B70">
        <v>49.73</v>
      </c>
      <c r="C70">
        <v>46.39</v>
      </c>
      <c r="D70">
        <v>50.06</v>
      </c>
      <c r="E70">
        <v>46.39</v>
      </c>
      <c r="F70" t="s">
        <v>43</v>
      </c>
      <c r="G70" s="1">
        <v>7.5300000000000006E-2</v>
      </c>
      <c r="H70" s="8">
        <v>-1500</v>
      </c>
      <c r="I70">
        <f t="shared" si="4"/>
        <v>30</v>
      </c>
      <c r="J70">
        <f t="shared" si="5"/>
        <v>132</v>
      </c>
      <c r="K70" s="2">
        <f t="shared" si="6"/>
        <v>6564.36</v>
      </c>
      <c r="L70">
        <f t="shared" si="7"/>
        <v>4</v>
      </c>
      <c r="W70" s="1"/>
      <c r="AA70" s="2"/>
    </row>
    <row r="71" spans="1:31" outlineLevel="1" x14ac:dyDescent="0.3">
      <c r="A71" t="s">
        <v>140</v>
      </c>
      <c r="B71">
        <v>46.25</v>
      </c>
      <c r="C71">
        <v>44.4</v>
      </c>
      <c r="D71">
        <v>47.48</v>
      </c>
      <c r="E71">
        <v>44.22</v>
      </c>
      <c r="F71" t="s">
        <v>33</v>
      </c>
      <c r="G71" s="1">
        <v>4.3400000000000001E-2</v>
      </c>
      <c r="H71" s="8">
        <v>-1500</v>
      </c>
      <c r="I71">
        <f t="shared" si="4"/>
        <v>32</v>
      </c>
      <c r="J71">
        <f t="shared" si="5"/>
        <v>102</v>
      </c>
      <c r="K71" s="2">
        <f t="shared" si="6"/>
        <v>4717.5</v>
      </c>
      <c r="L71">
        <f t="shared" si="7"/>
        <v>3</v>
      </c>
      <c r="W71" s="1"/>
      <c r="AA71" s="2"/>
    </row>
    <row r="72" spans="1:31" outlineLevel="1" x14ac:dyDescent="0.3">
      <c r="A72" t="s">
        <v>141</v>
      </c>
      <c r="B72">
        <v>44.33</v>
      </c>
      <c r="C72">
        <v>42.65</v>
      </c>
      <c r="D72">
        <v>44.52</v>
      </c>
      <c r="E72">
        <v>41.67</v>
      </c>
      <c r="F72" t="s">
        <v>23</v>
      </c>
      <c r="G72" s="1">
        <v>4.9099999999999998E-2</v>
      </c>
      <c r="H72" s="8">
        <v>-1500</v>
      </c>
      <c r="I72">
        <f t="shared" si="4"/>
        <v>34</v>
      </c>
      <c r="J72">
        <f t="shared" si="5"/>
        <v>70</v>
      </c>
      <c r="K72" s="2">
        <f t="shared" si="6"/>
        <v>3103.1</v>
      </c>
      <c r="L72">
        <f t="shared" si="7"/>
        <v>2</v>
      </c>
      <c r="W72" s="1"/>
      <c r="AA72" s="2"/>
    </row>
    <row r="73" spans="1:31" x14ac:dyDescent="0.3">
      <c r="A73" t="s">
        <v>142</v>
      </c>
      <c r="B73">
        <v>42.25</v>
      </c>
      <c r="C73">
        <v>41.46</v>
      </c>
      <c r="D73">
        <v>43.04</v>
      </c>
      <c r="E73">
        <v>40.15</v>
      </c>
      <c r="F73" t="s">
        <v>62</v>
      </c>
      <c r="G73" s="1">
        <v>2.6200000000000001E-2</v>
      </c>
      <c r="H73" s="8">
        <v>-1500</v>
      </c>
      <c r="I73">
        <f>ROUND(1500/B73, 0)</f>
        <v>36</v>
      </c>
      <c r="J73">
        <f>I73+J74</f>
        <v>36</v>
      </c>
      <c r="K73" s="2">
        <f t="shared" si="6"/>
        <v>1521</v>
      </c>
      <c r="L73">
        <f t="shared" si="7"/>
        <v>1</v>
      </c>
      <c r="AE73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1481-8AC7-4345-AED0-30218A997907}">
  <dimension ref="A1:T72"/>
  <sheetViews>
    <sheetView topLeftCell="O1" workbookViewId="0">
      <selection activeCell="S4" sqref="S4"/>
    </sheetView>
  </sheetViews>
  <sheetFormatPr defaultRowHeight="14.4" x14ac:dyDescent="0.3"/>
  <cols>
    <col min="1" max="1" width="14.5546875" customWidth="1"/>
    <col min="8" max="8" width="9.6640625" bestFit="1" customWidth="1"/>
    <col min="11" max="11" width="19.6640625" customWidth="1"/>
    <col min="14" max="14" width="14.44140625" customWidth="1"/>
    <col min="15" max="15" width="15" customWidth="1"/>
    <col min="16" max="16" width="16.44140625" customWidth="1"/>
    <col min="19" max="19" width="15.5546875" customWidth="1"/>
    <col min="20" max="20" width="15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293</v>
      </c>
      <c r="I1" s="5" t="s">
        <v>7</v>
      </c>
      <c r="J1" s="5" t="s">
        <v>8</v>
      </c>
      <c r="K1" s="5" t="s">
        <v>9</v>
      </c>
      <c r="L1" s="5" t="s">
        <v>10</v>
      </c>
      <c r="O1" s="5" t="s">
        <v>143</v>
      </c>
      <c r="P1" s="5" t="s">
        <v>144</v>
      </c>
      <c r="S1" s="5" t="s">
        <v>11</v>
      </c>
      <c r="T1" s="5" t="s">
        <v>12</v>
      </c>
    </row>
    <row r="2" spans="1:20" x14ac:dyDescent="0.3">
      <c r="A2" t="s">
        <v>13</v>
      </c>
      <c r="B2">
        <v>22.09</v>
      </c>
      <c r="C2">
        <v>23.14</v>
      </c>
      <c r="D2">
        <v>23.91</v>
      </c>
      <c r="E2">
        <v>21.11</v>
      </c>
      <c r="F2" t="s">
        <v>145</v>
      </c>
      <c r="G2" s="1">
        <v>-7.7299999999999994E-2</v>
      </c>
      <c r="H2" s="2">
        <v>-750</v>
      </c>
      <c r="I2">
        <f t="shared" ref="I2:I65" si="0">ROUND((750 + (J3 * P3))/B2, 0)</f>
        <v>109</v>
      </c>
      <c r="J2">
        <f t="shared" ref="J2:J65" si="1">I2+J3</f>
        <v>8544</v>
      </c>
      <c r="K2" s="2">
        <f>J2*B2</f>
        <v>188736.96</v>
      </c>
      <c r="L2">
        <f>L3+1</f>
        <v>71</v>
      </c>
      <c r="R2" s="5" t="s">
        <v>15</v>
      </c>
      <c r="S2" s="3">
        <v>3.1181117719999998E-2</v>
      </c>
      <c r="T2" s="4">
        <f>(S2 + 1) ^ (12) - 1</f>
        <v>0.44550441672914287</v>
      </c>
    </row>
    <row r="3" spans="1:20" x14ac:dyDescent="0.3">
      <c r="A3" t="s">
        <v>16</v>
      </c>
      <c r="B3">
        <v>23.94</v>
      </c>
      <c r="C3">
        <v>24.64</v>
      </c>
      <c r="D3">
        <v>25.53</v>
      </c>
      <c r="E3">
        <v>19.86</v>
      </c>
      <c r="F3" t="s">
        <v>146</v>
      </c>
      <c r="G3" s="1">
        <v>-3.9800000000000002E-2</v>
      </c>
      <c r="H3" s="2">
        <v>-750</v>
      </c>
      <c r="I3">
        <f t="shared" si="0"/>
        <v>31</v>
      </c>
      <c r="J3">
        <f t="shared" si="1"/>
        <v>8435</v>
      </c>
      <c r="K3" s="2">
        <f t="shared" ref="K3:K66" si="2">J3*B3</f>
        <v>201933.90000000002</v>
      </c>
      <c r="L3">
        <f t="shared" ref="L3:L66" si="3">L4+1</f>
        <v>70</v>
      </c>
      <c r="N3" s="2"/>
      <c r="O3" s="6">
        <v>44911</v>
      </c>
      <c r="P3" s="7">
        <v>0.19600000000000001</v>
      </c>
    </row>
    <row r="4" spans="1:20" x14ac:dyDescent="0.3">
      <c r="A4" t="s">
        <v>18</v>
      </c>
      <c r="B4">
        <v>24.93</v>
      </c>
      <c r="C4">
        <v>28.78</v>
      </c>
      <c r="D4">
        <v>29.72</v>
      </c>
      <c r="E4">
        <v>22.78</v>
      </c>
      <c r="F4" t="s">
        <v>147</v>
      </c>
      <c r="G4" s="1">
        <v>-0.13850000000000001</v>
      </c>
      <c r="H4" s="2">
        <v>-750</v>
      </c>
      <c r="I4">
        <f t="shared" si="0"/>
        <v>30</v>
      </c>
      <c r="J4">
        <f t="shared" si="1"/>
        <v>8404</v>
      </c>
      <c r="K4" s="2">
        <f t="shared" si="2"/>
        <v>209511.72</v>
      </c>
      <c r="L4">
        <f t="shared" si="3"/>
        <v>69</v>
      </c>
      <c r="N4" s="2"/>
      <c r="R4" s="5" t="s">
        <v>291</v>
      </c>
      <c r="S4" s="8">
        <f>NPV(S5,H2:H73,)</f>
        <v>-46159.206761448688</v>
      </c>
    </row>
    <row r="5" spans="1:20" x14ac:dyDescent="0.3">
      <c r="A5" t="s">
        <v>20</v>
      </c>
      <c r="B5">
        <v>28.94</v>
      </c>
      <c r="C5">
        <v>25.5</v>
      </c>
      <c r="D5">
        <v>29.01</v>
      </c>
      <c r="E5">
        <v>25.45</v>
      </c>
      <c r="F5" t="s">
        <v>148</v>
      </c>
      <c r="G5" s="1">
        <v>0.16650000000000001</v>
      </c>
      <c r="H5" s="2">
        <v>-750</v>
      </c>
      <c r="I5">
        <f t="shared" si="0"/>
        <v>26</v>
      </c>
      <c r="J5">
        <f t="shared" si="1"/>
        <v>8374</v>
      </c>
      <c r="K5" s="2">
        <f t="shared" si="2"/>
        <v>242343.56</v>
      </c>
      <c r="L5">
        <f t="shared" si="3"/>
        <v>68</v>
      </c>
      <c r="N5" s="2"/>
      <c r="O5" s="6"/>
      <c r="P5" s="7"/>
      <c r="R5" s="5" t="s">
        <v>292</v>
      </c>
      <c r="S5" s="9">
        <f>(1+T5)^(1/12)-1</f>
        <v>4.0741237836483535E-3</v>
      </c>
      <c r="T5" s="4">
        <v>0.05</v>
      </c>
    </row>
    <row r="6" spans="1:20" x14ac:dyDescent="0.3">
      <c r="A6" t="s">
        <v>22</v>
      </c>
      <c r="B6">
        <v>24.81</v>
      </c>
      <c r="C6">
        <v>25.51</v>
      </c>
      <c r="D6">
        <v>27.41</v>
      </c>
      <c r="E6">
        <v>23.74</v>
      </c>
      <c r="F6" t="s">
        <v>149</v>
      </c>
      <c r="G6" s="1">
        <v>-2.5100000000000001E-2</v>
      </c>
      <c r="H6" s="2">
        <v>-750</v>
      </c>
      <c r="I6">
        <f t="shared" si="0"/>
        <v>134</v>
      </c>
      <c r="J6">
        <f t="shared" si="1"/>
        <v>8348</v>
      </c>
      <c r="K6" s="2">
        <f t="shared" si="2"/>
        <v>207113.87999999998</v>
      </c>
      <c r="L6">
        <f t="shared" si="3"/>
        <v>67</v>
      </c>
      <c r="N6" s="2"/>
      <c r="O6" s="6"/>
      <c r="P6" s="7"/>
    </row>
    <row r="7" spans="1:20" x14ac:dyDescent="0.3">
      <c r="A7" t="s">
        <v>24</v>
      </c>
      <c r="B7">
        <v>25.45</v>
      </c>
      <c r="C7">
        <v>22.14</v>
      </c>
      <c r="D7">
        <v>27.01</v>
      </c>
      <c r="E7">
        <v>21.73</v>
      </c>
      <c r="F7" t="s">
        <v>150</v>
      </c>
      <c r="G7" s="1">
        <v>0.14419999999999999</v>
      </c>
      <c r="H7" s="2">
        <v>-750</v>
      </c>
      <c r="I7">
        <f t="shared" si="0"/>
        <v>29</v>
      </c>
      <c r="J7">
        <f t="shared" si="1"/>
        <v>8214</v>
      </c>
      <c r="K7" s="2">
        <f t="shared" si="2"/>
        <v>209046.3</v>
      </c>
      <c r="L7">
        <f t="shared" si="3"/>
        <v>66</v>
      </c>
      <c r="N7" s="2"/>
      <c r="O7" s="6">
        <v>44777</v>
      </c>
      <c r="P7" s="7">
        <v>0.31319999999999998</v>
      </c>
    </row>
    <row r="8" spans="1:20" x14ac:dyDescent="0.3">
      <c r="A8" t="s">
        <v>26</v>
      </c>
      <c r="B8">
        <v>22.24</v>
      </c>
      <c r="C8">
        <v>21.8</v>
      </c>
      <c r="D8">
        <v>22.87</v>
      </c>
      <c r="E8">
        <v>20.7</v>
      </c>
      <c r="F8" t="s">
        <v>151</v>
      </c>
      <c r="G8" s="1">
        <v>9.9000000000000008E-3</v>
      </c>
      <c r="H8" s="2">
        <v>-750</v>
      </c>
      <c r="I8">
        <f t="shared" si="0"/>
        <v>34</v>
      </c>
      <c r="J8">
        <f t="shared" si="1"/>
        <v>8185</v>
      </c>
      <c r="K8" s="2">
        <f t="shared" si="2"/>
        <v>182034.4</v>
      </c>
      <c r="L8">
        <f t="shared" si="3"/>
        <v>65</v>
      </c>
      <c r="N8" s="2"/>
      <c r="O8" s="6"/>
      <c r="P8" s="7"/>
    </row>
    <row r="9" spans="1:20" x14ac:dyDescent="0.3">
      <c r="A9" t="s">
        <v>28</v>
      </c>
      <c r="B9">
        <v>22.03</v>
      </c>
      <c r="C9">
        <v>25.16</v>
      </c>
      <c r="D9">
        <v>25.17</v>
      </c>
      <c r="E9">
        <v>20.68</v>
      </c>
      <c r="F9" t="s">
        <v>152</v>
      </c>
      <c r="G9" s="1">
        <v>-0.1196</v>
      </c>
      <c r="H9" s="2">
        <v>-750</v>
      </c>
      <c r="I9">
        <f t="shared" si="0"/>
        <v>34</v>
      </c>
      <c r="J9">
        <f t="shared" si="1"/>
        <v>8151</v>
      </c>
      <c r="K9" s="2">
        <f t="shared" si="2"/>
        <v>179566.53</v>
      </c>
      <c r="L9">
        <f t="shared" si="3"/>
        <v>64</v>
      </c>
      <c r="N9" s="2"/>
      <c r="O9" s="6"/>
      <c r="P9" s="7"/>
    </row>
    <row r="10" spans="1:20" x14ac:dyDescent="0.3">
      <c r="A10" t="s">
        <v>30</v>
      </c>
      <c r="B10">
        <v>25.02</v>
      </c>
      <c r="C10">
        <v>22.85</v>
      </c>
      <c r="D10">
        <v>25.47</v>
      </c>
      <c r="E10">
        <v>21.11</v>
      </c>
      <c r="F10" t="s">
        <v>153</v>
      </c>
      <c r="G10" s="1">
        <v>9.74E-2</v>
      </c>
      <c r="H10" s="2">
        <v>-750</v>
      </c>
      <c r="I10">
        <f t="shared" si="0"/>
        <v>30</v>
      </c>
      <c r="J10">
        <f t="shared" si="1"/>
        <v>8117</v>
      </c>
      <c r="K10" s="2">
        <f t="shared" si="2"/>
        <v>203087.34</v>
      </c>
      <c r="L10">
        <f t="shared" si="3"/>
        <v>63</v>
      </c>
      <c r="N10" s="2"/>
      <c r="O10" s="6"/>
      <c r="P10" s="7"/>
    </row>
    <row r="11" spans="1:20" x14ac:dyDescent="0.3">
      <c r="A11" t="s">
        <v>32</v>
      </c>
      <c r="B11">
        <v>22.8</v>
      </c>
      <c r="C11">
        <v>25.88</v>
      </c>
      <c r="D11">
        <v>26.58</v>
      </c>
      <c r="E11">
        <v>22.63</v>
      </c>
      <c r="F11" t="s">
        <v>154</v>
      </c>
      <c r="G11" s="1">
        <v>-0.1133</v>
      </c>
      <c r="H11" s="2">
        <v>-750</v>
      </c>
      <c r="I11">
        <f t="shared" si="0"/>
        <v>33</v>
      </c>
      <c r="J11">
        <f t="shared" si="1"/>
        <v>8087</v>
      </c>
      <c r="K11" s="2">
        <f t="shared" si="2"/>
        <v>184383.6</v>
      </c>
      <c r="L11">
        <f t="shared" si="3"/>
        <v>62</v>
      </c>
      <c r="N11" s="2"/>
      <c r="O11" s="6"/>
      <c r="P11" s="7"/>
    </row>
    <row r="12" spans="1:20" x14ac:dyDescent="0.3">
      <c r="A12" t="s">
        <v>34</v>
      </c>
      <c r="B12">
        <v>25.71</v>
      </c>
      <c r="C12">
        <v>25.4</v>
      </c>
      <c r="D12">
        <v>27.72</v>
      </c>
      <c r="E12">
        <v>22.47</v>
      </c>
      <c r="F12" t="s">
        <v>155</v>
      </c>
      <c r="G12" s="1">
        <v>1.3599999999999999E-2</v>
      </c>
      <c r="H12" s="2">
        <v>-750</v>
      </c>
      <c r="I12">
        <f t="shared" si="0"/>
        <v>75</v>
      </c>
      <c r="J12">
        <f t="shared" si="1"/>
        <v>8054</v>
      </c>
      <c r="K12" s="2">
        <f t="shared" si="2"/>
        <v>207068.34</v>
      </c>
      <c r="L12">
        <f t="shared" si="3"/>
        <v>61</v>
      </c>
      <c r="N12" s="2"/>
      <c r="O12" s="6"/>
      <c r="P12" s="7"/>
    </row>
    <row r="13" spans="1:20" x14ac:dyDescent="0.3">
      <c r="A13" t="s">
        <v>36</v>
      </c>
      <c r="B13">
        <v>25.36</v>
      </c>
      <c r="C13">
        <v>23.82</v>
      </c>
      <c r="D13">
        <v>26.3</v>
      </c>
      <c r="E13">
        <v>21.85</v>
      </c>
      <c r="F13" t="s">
        <v>156</v>
      </c>
      <c r="G13" s="1">
        <v>6.2899999999999998E-2</v>
      </c>
      <c r="H13" s="2">
        <v>-750</v>
      </c>
      <c r="I13">
        <f t="shared" si="0"/>
        <v>30</v>
      </c>
      <c r="J13">
        <f t="shared" si="1"/>
        <v>7979</v>
      </c>
      <c r="K13" s="2">
        <f t="shared" si="2"/>
        <v>202347.44</v>
      </c>
      <c r="L13">
        <f t="shared" si="3"/>
        <v>60</v>
      </c>
      <c r="N13" s="2"/>
      <c r="O13" s="6">
        <v>44566</v>
      </c>
      <c r="P13" s="7">
        <v>0.14699999999999999</v>
      </c>
    </row>
    <row r="14" spans="1:20" x14ac:dyDescent="0.3">
      <c r="A14" t="s">
        <v>38</v>
      </c>
      <c r="B14">
        <v>23.86</v>
      </c>
      <c r="C14">
        <v>20.37</v>
      </c>
      <c r="D14">
        <v>24.17</v>
      </c>
      <c r="E14">
        <v>17.8</v>
      </c>
      <c r="F14" t="s">
        <v>157</v>
      </c>
      <c r="G14" s="1">
        <v>0.16009999999999999</v>
      </c>
      <c r="H14" s="2">
        <v>-750</v>
      </c>
      <c r="I14">
        <f t="shared" si="0"/>
        <v>54</v>
      </c>
      <c r="J14">
        <f t="shared" si="1"/>
        <v>7949</v>
      </c>
      <c r="K14" s="2">
        <f t="shared" si="2"/>
        <v>189663.13999999998</v>
      </c>
      <c r="L14">
        <f t="shared" si="3"/>
        <v>59</v>
      </c>
      <c r="N14" s="2"/>
      <c r="O14" s="6"/>
      <c r="P14" s="7"/>
    </row>
    <row r="15" spans="1:20" x14ac:dyDescent="0.3">
      <c r="A15" t="s">
        <v>40</v>
      </c>
      <c r="B15">
        <v>20.57</v>
      </c>
      <c r="C15">
        <v>20.67</v>
      </c>
      <c r="D15">
        <v>23.03</v>
      </c>
      <c r="E15">
        <v>19.989999999999998</v>
      </c>
      <c r="F15" t="s">
        <v>158</v>
      </c>
      <c r="G15" s="1">
        <v>6.0000000000000001E-3</v>
      </c>
      <c r="H15" s="2">
        <v>-750</v>
      </c>
      <c r="I15">
        <f>ROUND((750 + (J16 * P16))/B15, 0)</f>
        <v>36</v>
      </c>
      <c r="J15">
        <f t="shared" si="1"/>
        <v>7895</v>
      </c>
      <c r="K15" s="2">
        <f t="shared" si="2"/>
        <v>162400.15</v>
      </c>
      <c r="L15">
        <f t="shared" si="3"/>
        <v>58</v>
      </c>
      <c r="N15" s="2"/>
      <c r="O15" s="6">
        <v>44550</v>
      </c>
      <c r="P15" s="7">
        <v>6.8000000000000005E-2</v>
      </c>
    </row>
    <row r="16" spans="1:20" x14ac:dyDescent="0.3">
      <c r="A16" t="s">
        <v>42</v>
      </c>
      <c r="B16">
        <v>20.45</v>
      </c>
      <c r="C16">
        <v>22.6</v>
      </c>
      <c r="D16">
        <v>24.2</v>
      </c>
      <c r="E16">
        <v>19.04</v>
      </c>
      <c r="F16" t="s">
        <v>159</v>
      </c>
      <c r="G16" s="1">
        <v>-7.1400000000000005E-2</v>
      </c>
      <c r="H16" s="2">
        <v>-750</v>
      </c>
      <c r="I16">
        <f t="shared" si="0"/>
        <v>37</v>
      </c>
      <c r="J16">
        <f t="shared" si="1"/>
        <v>7859</v>
      </c>
      <c r="K16" s="2">
        <f t="shared" si="2"/>
        <v>160716.54999999999</v>
      </c>
      <c r="L16">
        <f t="shared" si="3"/>
        <v>57</v>
      </c>
      <c r="N16" s="2"/>
      <c r="O16" s="6"/>
      <c r="P16" s="7"/>
    </row>
    <row r="17" spans="1:16" x14ac:dyDescent="0.3">
      <c r="A17" t="s">
        <v>44</v>
      </c>
      <c r="B17">
        <v>22.02</v>
      </c>
      <c r="C17">
        <v>24.6</v>
      </c>
      <c r="D17">
        <v>25.71</v>
      </c>
      <c r="E17">
        <v>20.97</v>
      </c>
      <c r="F17" t="s">
        <v>160</v>
      </c>
      <c r="G17" s="1">
        <v>-0.1037</v>
      </c>
      <c r="H17" s="2">
        <v>-750</v>
      </c>
      <c r="I17">
        <f t="shared" si="0"/>
        <v>34</v>
      </c>
      <c r="J17">
        <f t="shared" si="1"/>
        <v>7822</v>
      </c>
      <c r="K17" s="2">
        <f t="shared" si="2"/>
        <v>172240.44</v>
      </c>
      <c r="L17">
        <f t="shared" si="3"/>
        <v>56</v>
      </c>
      <c r="N17" s="2"/>
    </row>
    <row r="18" spans="1:16" x14ac:dyDescent="0.3">
      <c r="A18" t="s">
        <v>46</v>
      </c>
      <c r="B18">
        <v>24.57</v>
      </c>
      <c r="C18">
        <v>27.69</v>
      </c>
      <c r="D18">
        <v>27.82</v>
      </c>
      <c r="E18">
        <v>24.32</v>
      </c>
      <c r="F18" t="s">
        <v>161</v>
      </c>
      <c r="G18" s="1">
        <v>-0.10970000000000001</v>
      </c>
      <c r="H18" s="2">
        <v>-750</v>
      </c>
      <c r="I18">
        <f t="shared" si="0"/>
        <v>84</v>
      </c>
      <c r="J18">
        <f t="shared" si="1"/>
        <v>7788</v>
      </c>
      <c r="K18" s="2">
        <f t="shared" si="2"/>
        <v>191351.16</v>
      </c>
      <c r="L18">
        <f t="shared" si="3"/>
        <v>55</v>
      </c>
      <c r="N18" s="2"/>
    </row>
    <row r="19" spans="1:16" x14ac:dyDescent="0.3">
      <c r="A19" t="s">
        <v>48</v>
      </c>
      <c r="B19">
        <v>27.59</v>
      </c>
      <c r="C19">
        <v>29.2</v>
      </c>
      <c r="D19">
        <v>31.88</v>
      </c>
      <c r="E19">
        <v>26.1</v>
      </c>
      <c r="F19" t="s">
        <v>162</v>
      </c>
      <c r="G19" s="1">
        <v>-3.4200000000000001E-2</v>
      </c>
      <c r="H19" s="2">
        <v>-750</v>
      </c>
      <c r="I19">
        <f t="shared" si="0"/>
        <v>27</v>
      </c>
      <c r="J19">
        <f t="shared" si="1"/>
        <v>7704</v>
      </c>
      <c r="K19" s="2">
        <f t="shared" si="2"/>
        <v>212553.36</v>
      </c>
      <c r="L19">
        <f t="shared" si="3"/>
        <v>54</v>
      </c>
      <c r="N19" s="2"/>
      <c r="O19" s="6">
        <v>44413</v>
      </c>
      <c r="P19" s="7">
        <v>0.17</v>
      </c>
    </row>
    <row r="20" spans="1:16" x14ac:dyDescent="0.3">
      <c r="A20" t="s">
        <v>50</v>
      </c>
      <c r="B20">
        <v>28.57</v>
      </c>
      <c r="C20">
        <v>29.77</v>
      </c>
      <c r="D20">
        <v>31.96</v>
      </c>
      <c r="E20">
        <v>28.12</v>
      </c>
      <c r="F20" t="s">
        <v>163</v>
      </c>
      <c r="G20" s="1">
        <v>-4.1099999999999998E-2</v>
      </c>
      <c r="H20" s="2">
        <v>-750</v>
      </c>
      <c r="I20">
        <f t="shared" si="0"/>
        <v>26</v>
      </c>
      <c r="J20">
        <f t="shared" si="1"/>
        <v>7677</v>
      </c>
      <c r="K20" s="2">
        <f t="shared" si="2"/>
        <v>219331.89</v>
      </c>
      <c r="L20">
        <f t="shared" si="3"/>
        <v>53</v>
      </c>
      <c r="N20" s="2"/>
    </row>
    <row r="21" spans="1:16" x14ac:dyDescent="0.3">
      <c r="A21" t="s">
        <v>52</v>
      </c>
      <c r="B21">
        <v>29.8</v>
      </c>
      <c r="C21">
        <v>30.71</v>
      </c>
      <c r="D21">
        <v>30.71</v>
      </c>
      <c r="E21">
        <v>28.54</v>
      </c>
      <c r="F21" t="s">
        <v>164</v>
      </c>
      <c r="G21" s="1">
        <v>-1.7999999999999999E-2</v>
      </c>
      <c r="H21" s="2">
        <v>-750</v>
      </c>
      <c r="I21">
        <f t="shared" si="0"/>
        <v>25</v>
      </c>
      <c r="J21">
        <f t="shared" si="1"/>
        <v>7651</v>
      </c>
      <c r="K21" s="2">
        <f t="shared" si="2"/>
        <v>227999.80000000002</v>
      </c>
      <c r="L21">
        <f t="shared" si="3"/>
        <v>52</v>
      </c>
      <c r="N21" s="2"/>
    </row>
    <row r="22" spans="1:16" x14ac:dyDescent="0.3">
      <c r="A22" t="s">
        <v>53</v>
      </c>
      <c r="B22">
        <v>30.34</v>
      </c>
      <c r="C22">
        <v>26.73</v>
      </c>
      <c r="D22">
        <v>30.7</v>
      </c>
      <c r="E22">
        <v>26.05</v>
      </c>
      <c r="F22" t="s">
        <v>165</v>
      </c>
      <c r="G22" s="1">
        <v>0.15359999999999999</v>
      </c>
      <c r="H22" s="2">
        <v>-750</v>
      </c>
      <c r="I22">
        <f t="shared" si="0"/>
        <v>25</v>
      </c>
      <c r="J22">
        <f t="shared" si="1"/>
        <v>7626</v>
      </c>
      <c r="K22" s="2">
        <f t="shared" si="2"/>
        <v>231372.84</v>
      </c>
      <c r="L22">
        <f t="shared" si="3"/>
        <v>51</v>
      </c>
      <c r="N22" s="2"/>
      <c r="O22" s="6"/>
      <c r="P22" s="7"/>
    </row>
    <row r="23" spans="1:16" x14ac:dyDescent="0.3">
      <c r="A23" t="s">
        <v>55</v>
      </c>
      <c r="B23">
        <v>26.3</v>
      </c>
      <c r="C23">
        <v>23.74</v>
      </c>
      <c r="D23">
        <v>26.4</v>
      </c>
      <c r="E23">
        <v>22.83</v>
      </c>
      <c r="F23" t="s">
        <v>166</v>
      </c>
      <c r="G23" s="1">
        <v>0.1103</v>
      </c>
      <c r="H23" s="2">
        <v>-750</v>
      </c>
      <c r="I23">
        <f t="shared" si="0"/>
        <v>29</v>
      </c>
      <c r="J23">
        <f t="shared" si="1"/>
        <v>7601</v>
      </c>
      <c r="K23" s="2">
        <f t="shared" si="2"/>
        <v>199906.30000000002</v>
      </c>
      <c r="L23">
        <f t="shared" si="3"/>
        <v>50</v>
      </c>
      <c r="N23" s="2"/>
    </row>
    <row r="24" spans="1:16" x14ac:dyDescent="0.3">
      <c r="A24" t="s">
        <v>57</v>
      </c>
      <c r="B24">
        <v>23.69</v>
      </c>
      <c r="C24">
        <v>25.14</v>
      </c>
      <c r="D24">
        <v>25.55</v>
      </c>
      <c r="E24">
        <v>21.14</v>
      </c>
      <c r="F24" t="s">
        <v>167</v>
      </c>
      <c r="G24" s="1">
        <v>-4.5199999999999997E-2</v>
      </c>
      <c r="H24" s="2">
        <v>-750</v>
      </c>
      <c r="I24">
        <f t="shared" si="0"/>
        <v>32</v>
      </c>
      <c r="J24">
        <f t="shared" si="1"/>
        <v>7572</v>
      </c>
      <c r="K24" s="2">
        <f t="shared" si="2"/>
        <v>179380.68000000002</v>
      </c>
      <c r="L24">
        <f t="shared" si="3"/>
        <v>49</v>
      </c>
      <c r="N24" s="2"/>
    </row>
    <row r="25" spans="1:16" x14ac:dyDescent="0.3">
      <c r="A25" t="s">
        <v>59</v>
      </c>
      <c r="B25">
        <v>24.81</v>
      </c>
      <c r="C25">
        <v>23.87</v>
      </c>
      <c r="D25">
        <v>28.28</v>
      </c>
      <c r="E25">
        <v>23.25</v>
      </c>
      <c r="F25" t="s">
        <v>168</v>
      </c>
      <c r="G25" s="1">
        <v>6.93E-2</v>
      </c>
      <c r="H25" s="2">
        <v>-750</v>
      </c>
      <c r="I25">
        <f t="shared" si="0"/>
        <v>214</v>
      </c>
      <c r="J25">
        <f t="shared" si="1"/>
        <v>7540</v>
      </c>
      <c r="K25" s="2">
        <f t="shared" si="2"/>
        <v>187067.4</v>
      </c>
      <c r="L25">
        <f t="shared" si="3"/>
        <v>48</v>
      </c>
      <c r="N25" s="2"/>
    </row>
    <row r="26" spans="1:16" x14ac:dyDescent="0.3">
      <c r="A26" t="s">
        <v>61</v>
      </c>
      <c r="B26">
        <v>23.2</v>
      </c>
      <c r="C26">
        <v>23.03</v>
      </c>
      <c r="D26">
        <v>24.3</v>
      </c>
      <c r="E26">
        <v>21.13</v>
      </c>
      <c r="F26" t="s">
        <v>169</v>
      </c>
      <c r="G26" s="1">
        <v>1.84E-2</v>
      </c>
      <c r="H26" s="2">
        <v>-750</v>
      </c>
      <c r="I26">
        <f>ROUND((750 + (J27 * P27))/B26, 0)</f>
        <v>32</v>
      </c>
      <c r="J26">
        <f t="shared" si="1"/>
        <v>7326</v>
      </c>
      <c r="K26" s="2">
        <f t="shared" si="2"/>
        <v>169963.19999999998</v>
      </c>
      <c r="L26">
        <f t="shared" si="3"/>
        <v>47</v>
      </c>
      <c r="N26" s="2"/>
      <c r="O26" s="6">
        <v>44202</v>
      </c>
      <c r="P26" s="7">
        <v>0.623</v>
      </c>
    </row>
    <row r="27" spans="1:16" x14ac:dyDescent="0.3">
      <c r="A27" t="s">
        <v>63</v>
      </c>
      <c r="B27">
        <v>22.78</v>
      </c>
      <c r="C27">
        <v>19.34</v>
      </c>
      <c r="D27">
        <v>23.34</v>
      </c>
      <c r="E27">
        <v>18.91</v>
      </c>
      <c r="F27" t="s">
        <v>170</v>
      </c>
      <c r="G27" s="1">
        <v>0.18659999999999999</v>
      </c>
      <c r="H27" s="2">
        <v>-750</v>
      </c>
      <c r="I27">
        <f t="shared" si="0"/>
        <v>33</v>
      </c>
      <c r="J27">
        <f t="shared" si="1"/>
        <v>7294</v>
      </c>
      <c r="K27" s="2">
        <f t="shared" si="2"/>
        <v>166157.32</v>
      </c>
      <c r="L27">
        <f t="shared" si="3"/>
        <v>46</v>
      </c>
      <c r="N27" s="2"/>
    </row>
    <row r="28" spans="1:16" x14ac:dyDescent="0.3">
      <c r="A28" t="s">
        <v>64</v>
      </c>
      <c r="B28">
        <v>19.2</v>
      </c>
      <c r="C28">
        <v>17.93</v>
      </c>
      <c r="D28">
        <v>20.34</v>
      </c>
      <c r="E28">
        <v>17.25</v>
      </c>
      <c r="F28" t="s">
        <v>171</v>
      </c>
      <c r="G28" s="1">
        <v>9.2700000000000005E-2</v>
      </c>
      <c r="H28" s="2">
        <v>-750</v>
      </c>
      <c r="I28">
        <f t="shared" si="0"/>
        <v>39</v>
      </c>
      <c r="J28">
        <f t="shared" si="1"/>
        <v>7261</v>
      </c>
      <c r="K28" s="2">
        <f t="shared" si="2"/>
        <v>139411.19999999998</v>
      </c>
      <c r="L28">
        <f t="shared" si="3"/>
        <v>45</v>
      </c>
      <c r="N28" s="2"/>
    </row>
    <row r="29" spans="1:16" x14ac:dyDescent="0.3">
      <c r="A29" t="s">
        <v>66</v>
      </c>
      <c r="B29">
        <v>17.57</v>
      </c>
      <c r="C29">
        <v>17.57</v>
      </c>
      <c r="D29">
        <v>19.8</v>
      </c>
      <c r="E29">
        <v>16.79</v>
      </c>
      <c r="F29" t="s">
        <v>172</v>
      </c>
      <c r="G29" s="1">
        <v>-4.7999999999999996E-3</v>
      </c>
      <c r="H29" s="2">
        <v>-750</v>
      </c>
      <c r="I29">
        <f t="shared" si="0"/>
        <v>43</v>
      </c>
      <c r="J29">
        <f t="shared" si="1"/>
        <v>7222</v>
      </c>
      <c r="K29" s="2">
        <f t="shared" si="2"/>
        <v>126890.54000000001</v>
      </c>
      <c r="L29">
        <f t="shared" si="3"/>
        <v>44</v>
      </c>
      <c r="N29" s="2"/>
    </row>
    <row r="30" spans="1:16" x14ac:dyDescent="0.3">
      <c r="A30" t="s">
        <v>68</v>
      </c>
      <c r="B30">
        <v>17.66</v>
      </c>
      <c r="C30">
        <v>19.420000000000002</v>
      </c>
      <c r="D30">
        <v>20.51</v>
      </c>
      <c r="E30">
        <v>17.14</v>
      </c>
      <c r="F30" t="s">
        <v>173</v>
      </c>
      <c r="G30" s="1">
        <v>-9.3100000000000002E-2</v>
      </c>
      <c r="H30" s="2">
        <v>-750</v>
      </c>
      <c r="I30">
        <f t="shared" si="0"/>
        <v>42</v>
      </c>
      <c r="J30">
        <f t="shared" si="1"/>
        <v>7179</v>
      </c>
      <c r="K30" s="2">
        <f t="shared" si="2"/>
        <v>126781.14</v>
      </c>
      <c r="L30">
        <f t="shared" si="3"/>
        <v>43</v>
      </c>
      <c r="N30" s="2"/>
    </row>
    <row r="31" spans="1:16" x14ac:dyDescent="0.3">
      <c r="A31" t="s">
        <v>70</v>
      </c>
      <c r="B31">
        <v>19.47</v>
      </c>
      <c r="C31">
        <v>21.33</v>
      </c>
      <c r="D31">
        <v>22.26</v>
      </c>
      <c r="E31">
        <v>18.79</v>
      </c>
      <c r="F31" t="s">
        <v>174</v>
      </c>
      <c r="G31" s="1">
        <v>-7.0499999999999993E-2</v>
      </c>
      <c r="H31" s="2">
        <v>-750</v>
      </c>
      <c r="I31">
        <f t="shared" si="0"/>
        <v>247</v>
      </c>
      <c r="J31">
        <f t="shared" si="1"/>
        <v>7137</v>
      </c>
      <c r="K31" s="2">
        <f t="shared" si="2"/>
        <v>138957.38999999998</v>
      </c>
      <c r="L31">
        <f t="shared" si="3"/>
        <v>42</v>
      </c>
      <c r="N31" s="2"/>
    </row>
    <row r="32" spans="1:16" x14ac:dyDescent="0.3">
      <c r="A32" t="s">
        <v>71</v>
      </c>
      <c r="B32">
        <v>20.95</v>
      </c>
      <c r="C32">
        <v>18.899999999999999</v>
      </c>
      <c r="D32">
        <v>22.61</v>
      </c>
      <c r="E32">
        <v>18.239999999999998</v>
      </c>
      <c r="F32" t="s">
        <v>175</v>
      </c>
      <c r="G32" s="1">
        <v>0.13719999999999999</v>
      </c>
      <c r="H32" s="2">
        <v>-750</v>
      </c>
      <c r="I32">
        <f t="shared" si="0"/>
        <v>36</v>
      </c>
      <c r="J32">
        <f t="shared" si="1"/>
        <v>6890</v>
      </c>
      <c r="K32" s="2">
        <f t="shared" si="2"/>
        <v>144345.5</v>
      </c>
      <c r="L32">
        <f t="shared" si="3"/>
        <v>41</v>
      </c>
      <c r="N32" s="2"/>
      <c r="O32" s="6">
        <v>44034</v>
      </c>
      <c r="P32" s="7">
        <v>0.58899999999999997</v>
      </c>
    </row>
    <row r="33" spans="1:16" x14ac:dyDescent="0.3">
      <c r="A33" t="s">
        <v>73</v>
      </c>
      <c r="B33">
        <v>18.420000000000002</v>
      </c>
      <c r="C33">
        <v>11.76</v>
      </c>
      <c r="D33">
        <v>19.7</v>
      </c>
      <c r="E33">
        <v>11.6</v>
      </c>
      <c r="F33" t="s">
        <v>176</v>
      </c>
      <c r="G33" s="1">
        <v>0.56630000000000003</v>
      </c>
      <c r="H33" s="2">
        <v>-750</v>
      </c>
      <c r="I33">
        <f t="shared" si="0"/>
        <v>41</v>
      </c>
      <c r="J33">
        <f t="shared" si="1"/>
        <v>6854</v>
      </c>
      <c r="K33" s="2">
        <f t="shared" si="2"/>
        <v>126250.68000000001</v>
      </c>
      <c r="L33">
        <f t="shared" si="3"/>
        <v>40</v>
      </c>
      <c r="N33" s="2"/>
    </row>
    <row r="34" spans="1:16" x14ac:dyDescent="0.3">
      <c r="A34" t="s">
        <v>75</v>
      </c>
      <c r="B34">
        <v>11.76</v>
      </c>
      <c r="C34">
        <v>9.77</v>
      </c>
      <c r="D34">
        <v>12.53</v>
      </c>
      <c r="E34">
        <v>8.68</v>
      </c>
      <c r="F34" t="s">
        <v>177</v>
      </c>
      <c r="G34" s="1">
        <v>0.15459999999999999</v>
      </c>
      <c r="H34" s="2">
        <v>-750</v>
      </c>
      <c r="I34">
        <f t="shared" si="0"/>
        <v>64</v>
      </c>
      <c r="J34">
        <f t="shared" si="1"/>
        <v>6813</v>
      </c>
      <c r="K34" s="2">
        <f t="shared" si="2"/>
        <v>80120.88</v>
      </c>
      <c r="L34">
        <f t="shared" si="3"/>
        <v>39</v>
      </c>
      <c r="N34" s="2"/>
    </row>
    <row r="35" spans="1:16" x14ac:dyDescent="0.3">
      <c r="A35" t="s">
        <v>77</v>
      </c>
      <c r="B35">
        <v>10.18</v>
      </c>
      <c r="C35">
        <v>7.7</v>
      </c>
      <c r="D35">
        <v>11.03</v>
      </c>
      <c r="E35">
        <v>7.1</v>
      </c>
      <c r="F35" t="s">
        <v>178</v>
      </c>
      <c r="G35" s="1">
        <v>0.27260000000000001</v>
      </c>
      <c r="H35" s="2">
        <v>-750</v>
      </c>
      <c r="I35">
        <f t="shared" si="0"/>
        <v>74</v>
      </c>
      <c r="J35">
        <f t="shared" si="1"/>
        <v>6749</v>
      </c>
      <c r="K35" s="2">
        <f t="shared" si="2"/>
        <v>68704.819999999992</v>
      </c>
      <c r="L35">
        <f t="shared" si="3"/>
        <v>38</v>
      </c>
      <c r="N35" s="2"/>
    </row>
    <row r="36" spans="1:16" x14ac:dyDescent="0.3">
      <c r="A36" t="s">
        <v>79</v>
      </c>
      <c r="B36">
        <v>8</v>
      </c>
      <c r="C36">
        <v>15.96</v>
      </c>
      <c r="D36">
        <v>16.63</v>
      </c>
      <c r="E36">
        <v>6.15</v>
      </c>
      <c r="F36" t="s">
        <v>179</v>
      </c>
      <c r="G36" s="1">
        <v>-0.50800000000000001</v>
      </c>
      <c r="H36" s="2">
        <v>-750</v>
      </c>
      <c r="I36">
        <f t="shared" si="0"/>
        <v>94</v>
      </c>
      <c r="J36">
        <f t="shared" si="1"/>
        <v>6675</v>
      </c>
      <c r="K36" s="2">
        <f t="shared" si="2"/>
        <v>53400</v>
      </c>
      <c r="L36">
        <f t="shared" si="3"/>
        <v>37</v>
      </c>
      <c r="N36" s="2"/>
    </row>
    <row r="37" spans="1:16" x14ac:dyDescent="0.3">
      <c r="A37" t="s">
        <v>81</v>
      </c>
      <c r="B37">
        <v>16.27</v>
      </c>
      <c r="C37">
        <v>18.27</v>
      </c>
      <c r="D37">
        <v>20.149999999999999</v>
      </c>
      <c r="E37">
        <v>14.98</v>
      </c>
      <c r="F37" t="s">
        <v>180</v>
      </c>
      <c r="G37" s="1">
        <v>-9.9199999999999997E-2</v>
      </c>
      <c r="H37" s="2">
        <v>-750</v>
      </c>
      <c r="I37">
        <f t="shared" si="0"/>
        <v>286</v>
      </c>
      <c r="J37">
        <f t="shared" si="1"/>
        <v>6581</v>
      </c>
      <c r="K37" s="2">
        <f t="shared" si="2"/>
        <v>107072.87</v>
      </c>
      <c r="L37">
        <f t="shared" si="3"/>
        <v>36</v>
      </c>
      <c r="N37" s="2"/>
    </row>
    <row r="38" spans="1:16" x14ac:dyDescent="0.3">
      <c r="A38" t="s">
        <v>83</v>
      </c>
      <c r="B38">
        <v>18.059999999999999</v>
      </c>
      <c r="C38">
        <v>18.18</v>
      </c>
      <c r="D38">
        <v>19</v>
      </c>
      <c r="E38">
        <v>17.48</v>
      </c>
      <c r="F38" t="s">
        <v>181</v>
      </c>
      <c r="G38" s="1">
        <v>-6.7000000000000002E-3</v>
      </c>
      <c r="H38" s="2">
        <v>-750</v>
      </c>
      <c r="I38">
        <f t="shared" si="0"/>
        <v>42</v>
      </c>
      <c r="J38">
        <f t="shared" si="1"/>
        <v>6295</v>
      </c>
      <c r="K38" s="2">
        <f t="shared" si="2"/>
        <v>113687.7</v>
      </c>
      <c r="L38">
        <f t="shared" si="3"/>
        <v>35</v>
      </c>
      <c r="N38" s="2"/>
      <c r="O38" s="6">
        <v>43836</v>
      </c>
      <c r="P38" s="7">
        <v>0.62</v>
      </c>
    </row>
    <row r="39" spans="1:16" x14ac:dyDescent="0.3">
      <c r="A39" t="s">
        <v>85</v>
      </c>
      <c r="B39">
        <v>18.18</v>
      </c>
      <c r="C39">
        <v>16.72</v>
      </c>
      <c r="D39">
        <v>18.5</v>
      </c>
      <c r="E39">
        <v>16.190000000000001</v>
      </c>
      <c r="F39" t="s">
        <v>182</v>
      </c>
      <c r="G39" s="1">
        <v>8.3699999999999997E-2</v>
      </c>
      <c r="H39" s="2">
        <v>-750</v>
      </c>
      <c r="I39">
        <f t="shared" si="0"/>
        <v>41</v>
      </c>
      <c r="J39">
        <f t="shared" si="1"/>
        <v>6253</v>
      </c>
      <c r="K39" s="2">
        <f t="shared" si="2"/>
        <v>113679.54</v>
      </c>
      <c r="L39">
        <f t="shared" si="3"/>
        <v>34</v>
      </c>
      <c r="N39" s="2"/>
    </row>
    <row r="40" spans="1:16" x14ac:dyDescent="0.3">
      <c r="A40" t="s">
        <v>87</v>
      </c>
      <c r="B40">
        <v>16.78</v>
      </c>
      <c r="C40">
        <v>15.68</v>
      </c>
      <c r="D40">
        <v>17.18</v>
      </c>
      <c r="E40">
        <v>15.16</v>
      </c>
      <c r="F40" t="s">
        <v>183</v>
      </c>
      <c r="G40" s="1">
        <v>8.14E-2</v>
      </c>
      <c r="H40" s="2">
        <v>-750</v>
      </c>
      <c r="I40">
        <f t="shared" si="0"/>
        <v>45</v>
      </c>
      <c r="J40">
        <f t="shared" si="1"/>
        <v>6212</v>
      </c>
      <c r="K40" s="2">
        <f t="shared" si="2"/>
        <v>104237.36</v>
      </c>
      <c r="L40">
        <f t="shared" si="3"/>
        <v>33</v>
      </c>
      <c r="N40" s="2"/>
    </row>
    <row r="41" spans="1:16" x14ac:dyDescent="0.3">
      <c r="A41" t="s">
        <v>89</v>
      </c>
      <c r="B41">
        <v>15.51</v>
      </c>
      <c r="C41">
        <v>13.97</v>
      </c>
      <c r="D41">
        <v>15.82</v>
      </c>
      <c r="E41">
        <v>11.93</v>
      </c>
      <c r="F41" t="s">
        <v>184</v>
      </c>
      <c r="G41" s="1">
        <v>0.1095</v>
      </c>
      <c r="H41" s="2">
        <v>-750</v>
      </c>
      <c r="I41">
        <f t="shared" si="0"/>
        <v>48</v>
      </c>
      <c r="J41">
        <f t="shared" si="1"/>
        <v>6167</v>
      </c>
      <c r="K41" s="2">
        <f t="shared" si="2"/>
        <v>95650.17</v>
      </c>
      <c r="L41">
        <f t="shared" si="3"/>
        <v>32</v>
      </c>
      <c r="N41" s="2"/>
    </row>
    <row r="42" spans="1:16" x14ac:dyDescent="0.3">
      <c r="A42" t="s">
        <v>90</v>
      </c>
      <c r="B42">
        <v>13.98</v>
      </c>
      <c r="C42">
        <v>13.73</v>
      </c>
      <c r="D42">
        <v>14.23</v>
      </c>
      <c r="E42">
        <v>11.77</v>
      </c>
      <c r="F42" t="s">
        <v>185</v>
      </c>
      <c r="G42" s="1">
        <v>-5.0000000000000001E-4</v>
      </c>
      <c r="H42" s="2">
        <v>-750</v>
      </c>
      <c r="I42">
        <f t="shared" si="0"/>
        <v>349</v>
      </c>
      <c r="J42">
        <f t="shared" si="1"/>
        <v>6119</v>
      </c>
      <c r="K42" s="2">
        <f t="shared" si="2"/>
        <v>85543.62</v>
      </c>
      <c r="L42">
        <f t="shared" si="3"/>
        <v>31</v>
      </c>
      <c r="N42" s="2"/>
    </row>
    <row r="43" spans="1:16" x14ac:dyDescent="0.3">
      <c r="A43" t="s">
        <v>92</v>
      </c>
      <c r="B43">
        <v>13.99</v>
      </c>
      <c r="C43">
        <v>14.12</v>
      </c>
      <c r="D43">
        <v>16.34</v>
      </c>
      <c r="E43">
        <v>9.5500000000000007</v>
      </c>
      <c r="F43" t="s">
        <v>186</v>
      </c>
      <c r="G43" s="1">
        <v>-8.8000000000000005E-3</v>
      </c>
      <c r="H43" s="2">
        <v>-750</v>
      </c>
      <c r="I43">
        <f t="shared" si="0"/>
        <v>54</v>
      </c>
      <c r="J43">
        <f t="shared" si="1"/>
        <v>5770</v>
      </c>
      <c r="K43" s="2">
        <f t="shared" si="2"/>
        <v>80722.3</v>
      </c>
      <c r="L43">
        <f t="shared" si="3"/>
        <v>30</v>
      </c>
      <c r="N43" s="2"/>
      <c r="O43" s="6">
        <v>43685</v>
      </c>
      <c r="P43" s="7">
        <v>0.71499999999999997</v>
      </c>
    </row>
    <row r="44" spans="1:16" x14ac:dyDescent="0.3">
      <c r="A44" t="s">
        <v>94</v>
      </c>
      <c r="B44">
        <v>14.11</v>
      </c>
      <c r="C44">
        <v>12.23</v>
      </c>
      <c r="D44">
        <v>14.63</v>
      </c>
      <c r="E44">
        <v>11.6</v>
      </c>
      <c r="F44" t="s">
        <v>187</v>
      </c>
      <c r="G44" s="1">
        <v>0.17449999999999999</v>
      </c>
      <c r="H44" s="2">
        <v>-750</v>
      </c>
      <c r="I44">
        <f t="shared" si="0"/>
        <v>53</v>
      </c>
      <c r="J44">
        <f t="shared" si="1"/>
        <v>5716</v>
      </c>
      <c r="K44" s="2">
        <f t="shared" si="2"/>
        <v>80652.759999999995</v>
      </c>
      <c r="L44">
        <f t="shared" si="3"/>
        <v>29</v>
      </c>
      <c r="N44" s="2"/>
    </row>
    <row r="45" spans="1:16" x14ac:dyDescent="0.3">
      <c r="A45" t="s">
        <v>95</v>
      </c>
      <c r="B45">
        <v>12.02</v>
      </c>
      <c r="C45">
        <v>11.18</v>
      </c>
      <c r="D45">
        <v>12.02</v>
      </c>
      <c r="E45">
        <v>10.56</v>
      </c>
      <c r="F45" t="s">
        <v>188</v>
      </c>
      <c r="G45" s="1">
        <v>8.8800000000000004E-2</v>
      </c>
      <c r="H45" s="2">
        <v>-750</v>
      </c>
      <c r="I45">
        <f t="shared" si="0"/>
        <v>62</v>
      </c>
      <c r="J45">
        <f t="shared" si="1"/>
        <v>5663</v>
      </c>
      <c r="K45" s="2">
        <f t="shared" si="2"/>
        <v>68069.259999999995</v>
      </c>
      <c r="L45">
        <f t="shared" si="3"/>
        <v>28</v>
      </c>
      <c r="N45" s="2"/>
    </row>
    <row r="46" spans="1:16" x14ac:dyDescent="0.3">
      <c r="A46" t="s">
        <v>97</v>
      </c>
      <c r="B46">
        <v>11.04</v>
      </c>
      <c r="C46">
        <v>9.75</v>
      </c>
      <c r="D46">
        <v>11.41</v>
      </c>
      <c r="E46">
        <v>9.1</v>
      </c>
      <c r="F46" t="s">
        <v>189</v>
      </c>
      <c r="G46" s="1">
        <v>0.1293</v>
      </c>
      <c r="H46" s="2">
        <v>-750</v>
      </c>
      <c r="I46">
        <f t="shared" si="0"/>
        <v>68</v>
      </c>
      <c r="J46">
        <f t="shared" si="1"/>
        <v>5601</v>
      </c>
      <c r="K46" s="2">
        <f t="shared" si="2"/>
        <v>61835.039999999994</v>
      </c>
      <c r="L46">
        <f t="shared" si="3"/>
        <v>27</v>
      </c>
      <c r="N46" s="2"/>
    </row>
    <row r="47" spans="1:16" x14ac:dyDescent="0.3">
      <c r="A47" t="s">
        <v>99</v>
      </c>
      <c r="B47">
        <v>9.77</v>
      </c>
      <c r="C47">
        <v>8.56</v>
      </c>
      <c r="D47">
        <v>9.7899999999999991</v>
      </c>
      <c r="E47">
        <v>8.4499999999999993</v>
      </c>
      <c r="F47" t="s">
        <v>190</v>
      </c>
      <c r="G47" s="1">
        <v>0.1431</v>
      </c>
      <c r="H47" s="2">
        <v>-750</v>
      </c>
      <c r="I47">
        <f t="shared" si="0"/>
        <v>77</v>
      </c>
      <c r="J47">
        <f t="shared" si="1"/>
        <v>5533</v>
      </c>
      <c r="K47" s="2">
        <f t="shared" si="2"/>
        <v>54057.409999999996</v>
      </c>
      <c r="L47">
        <f t="shared" si="3"/>
        <v>26</v>
      </c>
      <c r="N47" s="2"/>
    </row>
    <row r="48" spans="1:16" x14ac:dyDescent="0.3">
      <c r="A48" t="s">
        <v>100</v>
      </c>
      <c r="B48">
        <v>8.5500000000000007</v>
      </c>
      <c r="C48">
        <v>8.09</v>
      </c>
      <c r="D48">
        <v>8.65</v>
      </c>
      <c r="E48">
        <v>7.57</v>
      </c>
      <c r="F48" t="s">
        <v>191</v>
      </c>
      <c r="G48" s="1">
        <v>0.06</v>
      </c>
      <c r="H48" s="2">
        <v>-750</v>
      </c>
      <c r="I48">
        <f t="shared" si="0"/>
        <v>88</v>
      </c>
      <c r="J48">
        <f t="shared" si="1"/>
        <v>5456</v>
      </c>
      <c r="K48" s="2">
        <f t="shared" si="2"/>
        <v>46648.800000000003</v>
      </c>
      <c r="L48">
        <f t="shared" si="3"/>
        <v>25</v>
      </c>
      <c r="N48" s="2"/>
    </row>
    <row r="49" spans="1:16" x14ac:dyDescent="0.3">
      <c r="A49" t="s">
        <v>102</v>
      </c>
      <c r="B49">
        <v>8.07</v>
      </c>
      <c r="C49">
        <v>7</v>
      </c>
      <c r="D49">
        <v>8.41</v>
      </c>
      <c r="E49">
        <v>6.9</v>
      </c>
      <c r="F49" t="s">
        <v>192</v>
      </c>
      <c r="G49" s="1">
        <v>0.15409999999999999</v>
      </c>
      <c r="H49" s="2">
        <v>-750</v>
      </c>
      <c r="I49">
        <f t="shared" si="0"/>
        <v>510</v>
      </c>
      <c r="J49">
        <f t="shared" si="1"/>
        <v>5368</v>
      </c>
      <c r="K49" s="2">
        <f t="shared" si="2"/>
        <v>43319.76</v>
      </c>
      <c r="L49">
        <f t="shared" si="3"/>
        <v>24</v>
      </c>
      <c r="N49" s="2"/>
    </row>
    <row r="50" spans="1:16" x14ac:dyDescent="0.3">
      <c r="A50" t="s">
        <v>104</v>
      </c>
      <c r="B50">
        <v>6.99</v>
      </c>
      <c r="C50">
        <v>5.44</v>
      </c>
      <c r="D50">
        <v>7.1</v>
      </c>
      <c r="E50">
        <v>5.44</v>
      </c>
      <c r="F50" t="s">
        <v>193</v>
      </c>
      <c r="G50" s="1">
        <v>0.28910000000000002</v>
      </c>
      <c r="H50" s="2">
        <v>-750</v>
      </c>
      <c r="I50">
        <f t="shared" si="0"/>
        <v>107</v>
      </c>
      <c r="J50">
        <f t="shared" si="1"/>
        <v>4858</v>
      </c>
      <c r="K50" s="2">
        <f t="shared" si="2"/>
        <v>33957.42</v>
      </c>
      <c r="L50">
        <f t="shared" si="3"/>
        <v>23</v>
      </c>
      <c r="N50" s="2"/>
      <c r="O50" s="6">
        <v>43472</v>
      </c>
      <c r="P50" s="7">
        <v>0.69299999999999995</v>
      </c>
    </row>
    <row r="51" spans="1:16" x14ac:dyDescent="0.3">
      <c r="A51" t="s">
        <v>106</v>
      </c>
      <c r="B51">
        <v>5.42</v>
      </c>
      <c r="C51">
        <v>5.12</v>
      </c>
      <c r="D51">
        <v>5.49</v>
      </c>
      <c r="E51">
        <v>4.8899999999999997</v>
      </c>
      <c r="F51" t="s">
        <v>194</v>
      </c>
      <c r="G51" s="1">
        <v>6.3200000000000006E-2</v>
      </c>
      <c r="H51" s="2">
        <v>-750</v>
      </c>
      <c r="I51">
        <f t="shared" si="0"/>
        <v>138</v>
      </c>
      <c r="J51">
        <f t="shared" si="1"/>
        <v>4751</v>
      </c>
      <c r="K51" s="2">
        <f t="shared" si="2"/>
        <v>25750.42</v>
      </c>
      <c r="L51">
        <f t="shared" si="3"/>
        <v>22</v>
      </c>
      <c r="N51" s="2"/>
    </row>
    <row r="52" spans="1:16" x14ac:dyDescent="0.3">
      <c r="A52" t="s">
        <v>108</v>
      </c>
      <c r="B52">
        <v>5.0999999999999996</v>
      </c>
      <c r="C52">
        <v>4.55</v>
      </c>
      <c r="D52">
        <v>5.16</v>
      </c>
      <c r="E52">
        <v>4.53</v>
      </c>
      <c r="F52" t="s">
        <v>195</v>
      </c>
      <c r="G52" s="1">
        <v>0.12039999999999999</v>
      </c>
      <c r="H52" s="2">
        <v>-750</v>
      </c>
      <c r="I52">
        <f t="shared" si="0"/>
        <v>147</v>
      </c>
      <c r="J52">
        <f t="shared" si="1"/>
        <v>4613</v>
      </c>
      <c r="K52" s="2">
        <f t="shared" si="2"/>
        <v>23526.3</v>
      </c>
      <c r="L52">
        <f t="shared" si="3"/>
        <v>21</v>
      </c>
      <c r="N52" s="2"/>
    </row>
    <row r="53" spans="1:16" x14ac:dyDescent="0.3">
      <c r="A53" t="s">
        <v>110</v>
      </c>
      <c r="B53">
        <v>4.55</v>
      </c>
      <c r="C53">
        <v>4.92</v>
      </c>
      <c r="D53">
        <v>4.92</v>
      </c>
      <c r="E53">
        <v>4.34</v>
      </c>
      <c r="F53" t="s">
        <v>196</v>
      </c>
      <c r="G53" s="1">
        <v>-7.1800000000000003E-2</v>
      </c>
      <c r="H53" s="2">
        <v>-750</v>
      </c>
      <c r="I53">
        <f t="shared" si="0"/>
        <v>165</v>
      </c>
      <c r="J53">
        <f t="shared" si="1"/>
        <v>4466</v>
      </c>
      <c r="K53" s="2">
        <f t="shared" si="2"/>
        <v>20320.3</v>
      </c>
      <c r="L53">
        <f t="shared" si="3"/>
        <v>20</v>
      </c>
      <c r="N53" s="2"/>
    </row>
    <row r="54" spans="1:16" x14ac:dyDescent="0.3">
      <c r="A54" t="s">
        <v>112</v>
      </c>
      <c r="B54">
        <v>4.9000000000000004</v>
      </c>
      <c r="C54">
        <v>4.72</v>
      </c>
      <c r="D54">
        <v>5.01</v>
      </c>
      <c r="E54">
        <v>4.47</v>
      </c>
      <c r="F54" t="s">
        <v>197</v>
      </c>
      <c r="G54" s="1">
        <v>3.9E-2</v>
      </c>
      <c r="H54" s="2">
        <v>-750</v>
      </c>
      <c r="I54">
        <f t="shared" si="0"/>
        <v>655</v>
      </c>
      <c r="J54">
        <f t="shared" si="1"/>
        <v>4301</v>
      </c>
      <c r="K54" s="2">
        <f t="shared" si="2"/>
        <v>21074.9</v>
      </c>
      <c r="L54">
        <f t="shared" si="3"/>
        <v>19</v>
      </c>
      <c r="N54" s="2"/>
    </row>
    <row r="55" spans="1:16" x14ac:dyDescent="0.3">
      <c r="A55" t="s">
        <v>114</v>
      </c>
      <c r="B55">
        <v>4.72</v>
      </c>
      <c r="C55">
        <v>4.37</v>
      </c>
      <c r="D55">
        <v>4.82</v>
      </c>
      <c r="E55">
        <v>4.26</v>
      </c>
      <c r="F55" t="s">
        <v>198</v>
      </c>
      <c r="G55" s="1">
        <v>7.0699999999999999E-2</v>
      </c>
      <c r="H55" s="2">
        <v>-750</v>
      </c>
      <c r="I55">
        <f t="shared" si="0"/>
        <v>159</v>
      </c>
      <c r="J55">
        <f t="shared" si="1"/>
        <v>3646</v>
      </c>
      <c r="K55" s="2">
        <f t="shared" si="2"/>
        <v>17209.12</v>
      </c>
      <c r="L55">
        <f t="shared" si="3"/>
        <v>18</v>
      </c>
      <c r="N55" s="2"/>
      <c r="O55" s="6">
        <v>43325</v>
      </c>
      <c r="P55" s="7">
        <v>0.67400000000000004</v>
      </c>
    </row>
    <row r="56" spans="1:16" x14ac:dyDescent="0.3">
      <c r="A56" t="s">
        <v>116</v>
      </c>
      <c r="B56">
        <v>4.41</v>
      </c>
      <c r="C56">
        <v>4.0599999999999996</v>
      </c>
      <c r="D56">
        <v>4.67</v>
      </c>
      <c r="E56">
        <v>3.95</v>
      </c>
      <c r="F56" t="s">
        <v>199</v>
      </c>
      <c r="G56" s="1">
        <v>7.0300000000000001E-2</v>
      </c>
      <c r="H56" s="2">
        <v>-750</v>
      </c>
      <c r="I56">
        <f t="shared" si="0"/>
        <v>170</v>
      </c>
      <c r="J56">
        <f t="shared" si="1"/>
        <v>3487</v>
      </c>
      <c r="K56" s="2">
        <f t="shared" si="2"/>
        <v>15377.67</v>
      </c>
      <c r="L56">
        <f t="shared" si="3"/>
        <v>17</v>
      </c>
      <c r="N56" s="2"/>
    </row>
    <row r="57" spans="1:16" x14ac:dyDescent="0.3">
      <c r="A57" t="s">
        <v>118</v>
      </c>
      <c r="B57">
        <v>4.12</v>
      </c>
      <c r="C57">
        <v>4.3899999999999997</v>
      </c>
      <c r="D57">
        <v>4.4400000000000004</v>
      </c>
      <c r="E57">
        <v>3.7</v>
      </c>
      <c r="F57" t="s">
        <v>200</v>
      </c>
      <c r="G57" s="1">
        <v>-4.8800000000000003E-2</v>
      </c>
      <c r="H57" s="2">
        <v>-750</v>
      </c>
      <c r="I57">
        <f t="shared" si="0"/>
        <v>182</v>
      </c>
      <c r="J57">
        <f t="shared" si="1"/>
        <v>3317</v>
      </c>
      <c r="K57" s="2">
        <f t="shared" si="2"/>
        <v>13666.04</v>
      </c>
      <c r="L57">
        <f t="shared" si="3"/>
        <v>16</v>
      </c>
      <c r="N57" s="2"/>
    </row>
    <row r="58" spans="1:16" x14ac:dyDescent="0.3">
      <c r="A58" t="s">
        <v>120</v>
      </c>
      <c r="B58">
        <v>4.33</v>
      </c>
      <c r="C58">
        <v>4.9800000000000004</v>
      </c>
      <c r="D58">
        <v>5</v>
      </c>
      <c r="E58">
        <v>4.2</v>
      </c>
      <c r="F58" t="s">
        <v>201</v>
      </c>
      <c r="G58" s="1">
        <v>-0.13089999999999999</v>
      </c>
      <c r="H58" s="2">
        <v>-750</v>
      </c>
      <c r="I58">
        <f t="shared" si="0"/>
        <v>173</v>
      </c>
      <c r="J58">
        <f t="shared" si="1"/>
        <v>3135</v>
      </c>
      <c r="K58" s="2">
        <f t="shared" si="2"/>
        <v>13574.550000000001</v>
      </c>
      <c r="L58">
        <f t="shared" si="3"/>
        <v>15</v>
      </c>
      <c r="N58" s="2"/>
    </row>
    <row r="59" spans="1:16" x14ac:dyDescent="0.3">
      <c r="A59" t="s">
        <v>121</v>
      </c>
      <c r="B59">
        <v>4.9800000000000004</v>
      </c>
      <c r="C59">
        <v>5.04</v>
      </c>
      <c r="D59">
        <v>5.14</v>
      </c>
      <c r="E59">
        <v>4.87</v>
      </c>
      <c r="F59" t="s">
        <v>202</v>
      </c>
      <c r="G59" s="1">
        <v>-2.7E-2</v>
      </c>
      <c r="H59" s="2">
        <v>-750</v>
      </c>
      <c r="I59">
        <f t="shared" si="0"/>
        <v>151</v>
      </c>
      <c r="J59">
        <f t="shared" si="1"/>
        <v>2962</v>
      </c>
      <c r="K59" s="2">
        <f t="shared" si="2"/>
        <v>14750.760000000002</v>
      </c>
      <c r="L59">
        <f t="shared" si="3"/>
        <v>14</v>
      </c>
      <c r="N59" s="2"/>
    </row>
    <row r="60" spans="1:16" x14ac:dyDescent="0.3">
      <c r="A60" t="s">
        <v>123</v>
      </c>
      <c r="B60">
        <v>5.12</v>
      </c>
      <c r="C60">
        <v>5.15</v>
      </c>
      <c r="D60">
        <v>5.18</v>
      </c>
      <c r="E60">
        <v>4.58</v>
      </c>
      <c r="F60" t="s">
        <v>203</v>
      </c>
      <c r="G60" s="1">
        <v>-1.6999999999999999E-3</v>
      </c>
      <c r="H60" s="2">
        <v>-750</v>
      </c>
      <c r="I60">
        <f t="shared" si="0"/>
        <v>146</v>
      </c>
      <c r="J60">
        <f t="shared" si="1"/>
        <v>2811</v>
      </c>
      <c r="K60" s="2">
        <f t="shared" si="2"/>
        <v>14392.32</v>
      </c>
      <c r="L60">
        <f t="shared" si="3"/>
        <v>13</v>
      </c>
      <c r="N60" s="2"/>
    </row>
    <row r="61" spans="1:16" x14ac:dyDescent="0.3">
      <c r="A61" t="s">
        <v>125</v>
      </c>
      <c r="B61">
        <v>5.13</v>
      </c>
      <c r="C61">
        <v>4.74</v>
      </c>
      <c r="D61">
        <v>5.28</v>
      </c>
      <c r="E61">
        <v>4.47</v>
      </c>
      <c r="F61" t="s">
        <v>204</v>
      </c>
      <c r="G61" s="1">
        <v>8.9399999999999993E-2</v>
      </c>
      <c r="H61" s="2">
        <v>-750</v>
      </c>
      <c r="I61">
        <f t="shared" si="0"/>
        <v>443</v>
      </c>
      <c r="J61">
        <f t="shared" si="1"/>
        <v>2665</v>
      </c>
      <c r="K61" s="2">
        <f t="shared" si="2"/>
        <v>13671.449999999999</v>
      </c>
      <c r="L61">
        <f t="shared" si="3"/>
        <v>12</v>
      </c>
      <c r="N61" s="2"/>
    </row>
    <row r="62" spans="1:16" x14ac:dyDescent="0.3">
      <c r="A62" t="s">
        <v>127</v>
      </c>
      <c r="B62">
        <v>4.71</v>
      </c>
      <c r="C62">
        <v>4.0999999999999996</v>
      </c>
      <c r="D62">
        <v>4.9000000000000004</v>
      </c>
      <c r="E62">
        <v>4</v>
      </c>
      <c r="F62" t="s">
        <v>205</v>
      </c>
      <c r="G62" s="1">
        <v>0.15509999999999999</v>
      </c>
      <c r="H62" s="2">
        <v>-750</v>
      </c>
      <c r="I62">
        <f t="shared" si="0"/>
        <v>159</v>
      </c>
      <c r="J62">
        <f t="shared" si="1"/>
        <v>2222</v>
      </c>
      <c r="K62" s="2">
        <f t="shared" si="2"/>
        <v>10465.620000000001</v>
      </c>
      <c r="L62">
        <f t="shared" si="3"/>
        <v>11</v>
      </c>
      <c r="N62" s="2"/>
      <c r="O62" s="6">
        <v>43104</v>
      </c>
      <c r="P62" s="7">
        <v>0.68500000000000005</v>
      </c>
    </row>
    <row r="63" spans="1:16" x14ac:dyDescent="0.3">
      <c r="A63" t="s">
        <v>128</v>
      </c>
      <c r="B63">
        <v>4.08</v>
      </c>
      <c r="C63">
        <v>4.08</v>
      </c>
      <c r="D63">
        <v>4.34</v>
      </c>
      <c r="E63">
        <v>3.98</v>
      </c>
      <c r="F63" t="s">
        <v>206</v>
      </c>
      <c r="G63" s="1">
        <v>0</v>
      </c>
      <c r="H63" s="2">
        <v>-750</v>
      </c>
      <c r="I63">
        <f t="shared" si="0"/>
        <v>184</v>
      </c>
      <c r="J63">
        <f t="shared" si="1"/>
        <v>2063</v>
      </c>
      <c r="K63" s="2">
        <f t="shared" si="2"/>
        <v>8417.0400000000009</v>
      </c>
      <c r="L63">
        <f t="shared" si="3"/>
        <v>10</v>
      </c>
    </row>
    <row r="64" spans="1:16" x14ac:dyDescent="0.3">
      <c r="A64" t="s">
        <v>130</v>
      </c>
      <c r="B64">
        <v>4.08</v>
      </c>
      <c r="C64">
        <v>4.72</v>
      </c>
      <c r="D64">
        <v>4.72</v>
      </c>
      <c r="E64">
        <v>3.98</v>
      </c>
      <c r="F64" t="s">
        <v>207</v>
      </c>
      <c r="G64" s="1">
        <v>-0.1368</v>
      </c>
      <c r="H64" s="2">
        <v>-750</v>
      </c>
      <c r="I64">
        <f t="shared" si="0"/>
        <v>184</v>
      </c>
      <c r="J64">
        <f t="shared" si="1"/>
        <v>1879</v>
      </c>
      <c r="K64" s="2">
        <f t="shared" si="2"/>
        <v>7666.32</v>
      </c>
      <c r="L64">
        <f t="shared" si="3"/>
        <v>9</v>
      </c>
    </row>
    <row r="65" spans="1:12" x14ac:dyDescent="0.3">
      <c r="A65" t="s">
        <v>131</v>
      </c>
      <c r="B65">
        <v>4.72</v>
      </c>
      <c r="C65">
        <v>4.08</v>
      </c>
      <c r="D65">
        <v>4.9400000000000004</v>
      </c>
      <c r="E65">
        <v>3.88</v>
      </c>
      <c r="F65" t="s">
        <v>208</v>
      </c>
      <c r="G65" s="1">
        <v>0.1676</v>
      </c>
      <c r="H65" s="2">
        <v>-750</v>
      </c>
      <c r="I65">
        <f t="shared" si="0"/>
        <v>159</v>
      </c>
      <c r="J65">
        <f t="shared" si="1"/>
        <v>1695</v>
      </c>
      <c r="K65" s="2">
        <f t="shared" si="2"/>
        <v>8000.4</v>
      </c>
      <c r="L65">
        <f t="shared" si="3"/>
        <v>8</v>
      </c>
    </row>
    <row r="66" spans="1:12" x14ac:dyDescent="0.3">
      <c r="A66" t="s">
        <v>132</v>
      </c>
      <c r="B66">
        <v>4.05</v>
      </c>
      <c r="C66">
        <v>3.65</v>
      </c>
      <c r="D66">
        <v>4.16</v>
      </c>
      <c r="E66">
        <v>3.5</v>
      </c>
      <c r="F66" t="s">
        <v>209</v>
      </c>
      <c r="G66" s="1">
        <v>0.15359999999999999</v>
      </c>
      <c r="H66" s="2">
        <v>-750</v>
      </c>
      <c r="I66">
        <f t="shared" ref="I66:I72" si="4">ROUND((750 + (J67 * P67))/B66, 0)</f>
        <v>185</v>
      </c>
      <c r="J66">
        <f t="shared" ref="J66:J72" si="5">I66+J67</f>
        <v>1536</v>
      </c>
      <c r="K66" s="2">
        <f t="shared" si="2"/>
        <v>6220.7999999999993</v>
      </c>
      <c r="L66">
        <f t="shared" si="3"/>
        <v>7</v>
      </c>
    </row>
    <row r="67" spans="1:12" x14ac:dyDescent="0.3">
      <c r="A67" t="s">
        <v>134</v>
      </c>
      <c r="B67">
        <v>3.51</v>
      </c>
      <c r="C67">
        <v>3.22</v>
      </c>
      <c r="D67">
        <v>3.6</v>
      </c>
      <c r="E67">
        <v>3.02</v>
      </c>
      <c r="F67" t="s">
        <v>210</v>
      </c>
      <c r="G67" s="1">
        <v>7.4999999999999997E-2</v>
      </c>
      <c r="H67" s="2">
        <v>-750</v>
      </c>
      <c r="I67">
        <f t="shared" si="4"/>
        <v>214</v>
      </c>
      <c r="J67">
        <f t="shared" si="5"/>
        <v>1351</v>
      </c>
      <c r="K67" s="2">
        <f t="shared" ref="K67:K72" si="6">J67*B67</f>
        <v>4742.0099999999993</v>
      </c>
      <c r="L67">
        <f t="shared" ref="L67:L72" si="7">L68+1</f>
        <v>6</v>
      </c>
    </row>
    <row r="68" spans="1:12" x14ac:dyDescent="0.3">
      <c r="A68" t="s">
        <v>135</v>
      </c>
      <c r="B68">
        <v>3.26</v>
      </c>
      <c r="C68">
        <v>3.08</v>
      </c>
      <c r="D68">
        <v>3.54</v>
      </c>
      <c r="E68">
        <v>3.08</v>
      </c>
      <c r="F68" t="s">
        <v>211</v>
      </c>
      <c r="G68" s="1">
        <v>0.1002</v>
      </c>
      <c r="H68" s="2">
        <v>-750</v>
      </c>
      <c r="I68">
        <f t="shared" si="4"/>
        <v>230</v>
      </c>
      <c r="J68">
        <f t="shared" si="5"/>
        <v>1137</v>
      </c>
      <c r="K68" s="2">
        <f t="shared" si="6"/>
        <v>3706.62</v>
      </c>
      <c r="L68">
        <f t="shared" si="7"/>
        <v>5</v>
      </c>
    </row>
    <row r="69" spans="1:12" x14ac:dyDescent="0.3">
      <c r="A69" t="s">
        <v>137</v>
      </c>
      <c r="B69">
        <v>2.97</v>
      </c>
      <c r="C69">
        <v>2.91</v>
      </c>
      <c r="D69">
        <v>3</v>
      </c>
      <c r="E69">
        <v>2.59</v>
      </c>
      <c r="F69" t="s">
        <v>212</v>
      </c>
      <c r="G69" s="1">
        <v>2.12E-2</v>
      </c>
      <c r="H69" s="2">
        <v>-750</v>
      </c>
      <c r="I69">
        <f t="shared" si="4"/>
        <v>253</v>
      </c>
      <c r="J69">
        <f t="shared" si="5"/>
        <v>907</v>
      </c>
      <c r="K69" s="2">
        <f t="shared" si="6"/>
        <v>2693.79</v>
      </c>
      <c r="L69">
        <f t="shared" si="7"/>
        <v>4</v>
      </c>
    </row>
    <row r="70" spans="1:12" x14ac:dyDescent="0.3">
      <c r="A70" t="s">
        <v>139</v>
      </c>
      <c r="B70">
        <v>2.9</v>
      </c>
      <c r="C70">
        <v>3.69</v>
      </c>
      <c r="D70">
        <v>3.97</v>
      </c>
      <c r="E70">
        <v>2.9</v>
      </c>
      <c r="F70" t="s">
        <v>213</v>
      </c>
      <c r="G70" s="1">
        <v>-0.21390000000000001</v>
      </c>
      <c r="H70" s="2">
        <v>-750</v>
      </c>
      <c r="I70">
        <f t="shared" si="4"/>
        <v>259</v>
      </c>
      <c r="J70">
        <f t="shared" si="5"/>
        <v>654</v>
      </c>
      <c r="K70" s="2">
        <f t="shared" si="6"/>
        <v>1896.6</v>
      </c>
      <c r="L70">
        <f t="shared" si="7"/>
        <v>3</v>
      </c>
    </row>
    <row r="71" spans="1:12" x14ac:dyDescent="0.3">
      <c r="A71" t="s">
        <v>140</v>
      </c>
      <c r="B71">
        <v>3.69</v>
      </c>
      <c r="C71">
        <v>3.88</v>
      </c>
      <c r="D71">
        <v>4.08</v>
      </c>
      <c r="E71">
        <v>3.49</v>
      </c>
      <c r="F71" t="s">
        <v>214</v>
      </c>
      <c r="G71" s="1">
        <v>-5.2600000000000001E-2</v>
      </c>
      <c r="H71" s="2">
        <v>-750</v>
      </c>
      <c r="I71">
        <f t="shared" si="4"/>
        <v>203</v>
      </c>
      <c r="J71">
        <f t="shared" si="5"/>
        <v>395</v>
      </c>
      <c r="K71" s="2">
        <f t="shared" si="6"/>
        <v>1457.55</v>
      </c>
      <c r="L71">
        <f t="shared" si="7"/>
        <v>2</v>
      </c>
    </row>
    <row r="72" spans="1:12" x14ac:dyDescent="0.3">
      <c r="A72" t="s">
        <v>141</v>
      </c>
      <c r="B72">
        <v>3.9</v>
      </c>
      <c r="C72">
        <v>3.73</v>
      </c>
      <c r="D72">
        <v>4</v>
      </c>
      <c r="E72">
        <v>3.49</v>
      </c>
      <c r="F72" t="s">
        <v>215</v>
      </c>
      <c r="G72" s="1">
        <v>4.3999999999999997E-2</v>
      </c>
      <c r="H72" s="2">
        <v>-750</v>
      </c>
      <c r="I72">
        <f t="shared" si="4"/>
        <v>192</v>
      </c>
      <c r="J72">
        <f t="shared" si="5"/>
        <v>192</v>
      </c>
      <c r="K72" s="2">
        <f t="shared" si="6"/>
        <v>748.8</v>
      </c>
      <c r="L72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819A-9CF2-427C-8F23-BE36889015FE}">
  <dimension ref="A1:T74"/>
  <sheetViews>
    <sheetView topLeftCell="S1" workbookViewId="0">
      <selection activeCell="S5" sqref="S5"/>
    </sheetView>
  </sheetViews>
  <sheetFormatPr defaultRowHeight="14.4" x14ac:dyDescent="0.3"/>
  <cols>
    <col min="1" max="1" width="13.88671875" customWidth="1"/>
    <col min="8" max="8" width="9.6640625" bestFit="1" customWidth="1"/>
    <col min="11" max="11" width="17.33203125" customWidth="1"/>
    <col min="13" max="13" width="13.5546875" customWidth="1"/>
    <col min="14" max="14" width="13.44140625" customWidth="1"/>
    <col min="15" max="15" width="16.109375" customWidth="1"/>
    <col min="16" max="16" width="15.88671875" customWidth="1"/>
    <col min="19" max="19" width="15.88671875" customWidth="1"/>
    <col min="20" max="20" width="12.5546875" customWidth="1"/>
    <col min="21" max="21" width="13.109375" customWidth="1"/>
    <col min="22" max="22" width="14.5546875" customWidth="1"/>
    <col min="25" max="25" width="16.88671875" customWidth="1"/>
    <col min="27" max="27" width="16.44140625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293</v>
      </c>
      <c r="I1" s="5" t="s">
        <v>7</v>
      </c>
      <c r="J1" s="5" t="s">
        <v>8</v>
      </c>
      <c r="K1" s="5" t="s">
        <v>9</v>
      </c>
      <c r="L1" s="5" t="s">
        <v>10</v>
      </c>
      <c r="O1" s="5" t="s">
        <v>143</v>
      </c>
      <c r="P1" s="5" t="s">
        <v>144</v>
      </c>
      <c r="S1" s="5" t="s">
        <v>11</v>
      </c>
      <c r="T1" s="5" t="s">
        <v>12</v>
      </c>
    </row>
    <row r="2" spans="1:20" x14ac:dyDescent="0.3">
      <c r="A2" t="s">
        <v>13</v>
      </c>
      <c r="B2">
        <v>25.78</v>
      </c>
      <c r="C2">
        <v>24.43</v>
      </c>
      <c r="D2">
        <v>26.47</v>
      </c>
      <c r="E2">
        <v>23.83</v>
      </c>
      <c r="F2" t="s">
        <v>216</v>
      </c>
      <c r="G2" s="1">
        <v>3.1199999999999999E-2</v>
      </c>
      <c r="H2" s="2">
        <v>-750</v>
      </c>
      <c r="I2">
        <f t="shared" ref="I2:I65" si="0">ROUND((750 + (J3 * P3))/B2, 0)</f>
        <v>31</v>
      </c>
      <c r="J2">
        <f t="shared" ref="J2:J65" si="1">I2+J3</f>
        <v>2763</v>
      </c>
      <c r="K2" s="2">
        <f>J2*B2</f>
        <v>71230.14</v>
      </c>
      <c r="L2">
        <f>L3+1</f>
        <v>73</v>
      </c>
      <c r="O2" s="5"/>
      <c r="P2" s="2">
        <v>1.4999999999999999E-2</v>
      </c>
      <c r="R2" s="5" t="s">
        <v>15</v>
      </c>
      <c r="S2" s="3">
        <v>7.0319729699999996E-3</v>
      </c>
      <c r="T2" s="4">
        <f>(S2 + 1) ^ (12) - 1</f>
        <v>8.7725008958759565E-2</v>
      </c>
    </row>
    <row r="3" spans="1:20" x14ac:dyDescent="0.3">
      <c r="A3" t="s">
        <v>16</v>
      </c>
      <c r="B3">
        <v>25</v>
      </c>
      <c r="C3">
        <v>25.11</v>
      </c>
      <c r="D3">
        <v>26.13</v>
      </c>
      <c r="E3">
        <v>22.62</v>
      </c>
      <c r="F3" t="s">
        <v>217</v>
      </c>
      <c r="G3" s="1">
        <v>-1.8800000000000001E-2</v>
      </c>
      <c r="H3" s="2">
        <v>-750</v>
      </c>
      <c r="I3">
        <f t="shared" si="0"/>
        <v>32</v>
      </c>
      <c r="J3">
        <f t="shared" si="1"/>
        <v>2732</v>
      </c>
      <c r="K3" s="2">
        <f t="shared" ref="K3:K66" si="2">J3*B3</f>
        <v>68300</v>
      </c>
      <c r="L3">
        <f t="shared" ref="L3:L66" si="3">L4+1</f>
        <v>72</v>
      </c>
      <c r="P3" s="2">
        <v>1.4999999999999999E-2</v>
      </c>
    </row>
    <row r="4" spans="1:20" x14ac:dyDescent="0.3">
      <c r="A4" t="s">
        <v>18</v>
      </c>
      <c r="B4">
        <v>25.48</v>
      </c>
      <c r="C4">
        <v>30.38</v>
      </c>
      <c r="D4">
        <v>30.66</v>
      </c>
      <c r="E4">
        <v>24.42</v>
      </c>
      <c r="F4" t="s">
        <v>218</v>
      </c>
      <c r="G4" s="1">
        <v>-0.16189999999999999</v>
      </c>
      <c r="H4" s="2">
        <v>-750</v>
      </c>
      <c r="I4">
        <f t="shared" si="0"/>
        <v>31</v>
      </c>
      <c r="J4">
        <f t="shared" si="1"/>
        <v>2700</v>
      </c>
      <c r="K4" s="2">
        <f t="shared" si="2"/>
        <v>68796</v>
      </c>
      <c r="L4">
        <f t="shared" si="3"/>
        <v>71</v>
      </c>
      <c r="P4" s="2">
        <v>1.4999999999999999E-2</v>
      </c>
    </row>
    <row r="5" spans="1:20" x14ac:dyDescent="0.3">
      <c r="A5" t="s">
        <v>20</v>
      </c>
      <c r="B5">
        <v>30.4</v>
      </c>
      <c r="C5">
        <v>28.79</v>
      </c>
      <c r="D5">
        <v>31.28</v>
      </c>
      <c r="E5">
        <v>28.35</v>
      </c>
      <c r="F5" t="s">
        <v>219</v>
      </c>
      <c r="G5" s="1">
        <v>8.4099999999999994E-2</v>
      </c>
      <c r="H5" s="2">
        <v>-750</v>
      </c>
      <c r="I5">
        <f t="shared" si="0"/>
        <v>26</v>
      </c>
      <c r="J5">
        <f t="shared" si="1"/>
        <v>2669</v>
      </c>
      <c r="K5" s="2">
        <f t="shared" si="2"/>
        <v>81137.599999999991</v>
      </c>
      <c r="L5">
        <f t="shared" si="3"/>
        <v>70</v>
      </c>
      <c r="P5" s="2">
        <v>1.4999999999999999E-2</v>
      </c>
      <c r="R5" s="5" t="s">
        <v>291</v>
      </c>
      <c r="S5" s="8">
        <f>NPV(S6,H2:H74,)</f>
        <v>-47276.25897782269</v>
      </c>
    </row>
    <row r="6" spans="1:20" x14ac:dyDescent="0.3">
      <c r="A6" t="s">
        <v>22</v>
      </c>
      <c r="B6">
        <v>28.04</v>
      </c>
      <c r="C6">
        <v>26.04</v>
      </c>
      <c r="D6">
        <v>28.98</v>
      </c>
      <c r="E6">
        <v>25.52</v>
      </c>
      <c r="F6" t="s">
        <v>220</v>
      </c>
      <c r="G6" s="1">
        <v>8.7900000000000006E-2</v>
      </c>
      <c r="H6" s="2">
        <v>-750</v>
      </c>
      <c r="I6">
        <f t="shared" si="0"/>
        <v>28</v>
      </c>
      <c r="J6">
        <f t="shared" si="1"/>
        <v>2643</v>
      </c>
      <c r="K6" s="2">
        <f t="shared" si="2"/>
        <v>74109.72</v>
      </c>
      <c r="L6">
        <f t="shared" si="3"/>
        <v>69</v>
      </c>
      <c r="P6" s="2">
        <v>1.4999999999999999E-2</v>
      </c>
      <c r="R6" s="5" t="s">
        <v>292</v>
      </c>
      <c r="S6" s="9">
        <f>(1+T6)^(1/12)-1</f>
        <v>4.0741237836483535E-3</v>
      </c>
      <c r="T6" s="4">
        <v>0.05</v>
      </c>
    </row>
    <row r="7" spans="1:20" x14ac:dyDescent="0.3">
      <c r="A7" t="s">
        <v>24</v>
      </c>
      <c r="B7">
        <v>25.78</v>
      </c>
      <c r="C7">
        <v>23.55</v>
      </c>
      <c r="D7">
        <v>27.17</v>
      </c>
      <c r="E7">
        <v>22.95</v>
      </c>
      <c r="F7" t="s">
        <v>221</v>
      </c>
      <c r="G7" s="1">
        <v>0.106</v>
      </c>
      <c r="H7" s="2">
        <v>-750</v>
      </c>
      <c r="I7">
        <f t="shared" si="0"/>
        <v>31</v>
      </c>
      <c r="J7">
        <f t="shared" si="1"/>
        <v>2615</v>
      </c>
      <c r="K7" s="2">
        <f t="shared" si="2"/>
        <v>67414.7</v>
      </c>
      <c r="L7">
        <f t="shared" si="3"/>
        <v>68</v>
      </c>
      <c r="P7" s="2">
        <v>1.4999999999999999E-2</v>
      </c>
    </row>
    <row r="8" spans="1:20" x14ac:dyDescent="0.3">
      <c r="A8" t="s">
        <v>26</v>
      </c>
      <c r="B8">
        <v>23.31</v>
      </c>
      <c r="C8">
        <v>22.02</v>
      </c>
      <c r="D8">
        <v>23.66</v>
      </c>
      <c r="E8">
        <v>21.35</v>
      </c>
      <c r="F8" t="s">
        <v>222</v>
      </c>
      <c r="G8" s="1">
        <v>4.2700000000000002E-2</v>
      </c>
      <c r="H8" s="2">
        <v>-750</v>
      </c>
      <c r="I8">
        <f t="shared" si="0"/>
        <v>34</v>
      </c>
      <c r="J8">
        <f t="shared" si="1"/>
        <v>2584</v>
      </c>
      <c r="K8" s="2">
        <f t="shared" si="2"/>
        <v>60233.039999999994</v>
      </c>
      <c r="L8">
        <f t="shared" si="3"/>
        <v>67</v>
      </c>
      <c r="P8" s="2">
        <v>1.4999999999999999E-2</v>
      </c>
    </row>
    <row r="9" spans="1:20" x14ac:dyDescent="0.3">
      <c r="A9" t="s">
        <v>28</v>
      </c>
      <c r="B9">
        <v>22.35</v>
      </c>
      <c r="C9">
        <v>25.92</v>
      </c>
      <c r="D9">
        <v>25.95</v>
      </c>
      <c r="E9">
        <v>22.21</v>
      </c>
      <c r="F9" t="s">
        <v>223</v>
      </c>
      <c r="G9" s="1">
        <v>-0.1328</v>
      </c>
      <c r="H9" s="2">
        <v>-750</v>
      </c>
      <c r="I9">
        <f t="shared" si="0"/>
        <v>35</v>
      </c>
      <c r="J9">
        <f t="shared" si="1"/>
        <v>2550</v>
      </c>
      <c r="K9" s="2">
        <f t="shared" si="2"/>
        <v>56992.5</v>
      </c>
      <c r="L9">
        <f t="shared" si="3"/>
        <v>66</v>
      </c>
      <c r="P9" s="2">
        <v>1.4999999999999999E-2</v>
      </c>
    </row>
    <row r="10" spans="1:20" x14ac:dyDescent="0.3">
      <c r="A10" t="s">
        <v>30</v>
      </c>
      <c r="B10">
        <v>25.78</v>
      </c>
      <c r="C10">
        <v>23.52</v>
      </c>
      <c r="D10">
        <v>26.05</v>
      </c>
      <c r="E10">
        <v>22.56</v>
      </c>
      <c r="F10" t="s">
        <v>224</v>
      </c>
      <c r="G10" s="1">
        <v>9.6699999999999994E-2</v>
      </c>
      <c r="H10" s="2">
        <v>-750</v>
      </c>
      <c r="I10">
        <f t="shared" si="0"/>
        <v>31</v>
      </c>
      <c r="J10">
        <f t="shared" si="1"/>
        <v>2515</v>
      </c>
      <c r="K10" s="2">
        <f t="shared" si="2"/>
        <v>64836.700000000004</v>
      </c>
      <c r="L10">
        <f t="shared" si="3"/>
        <v>65</v>
      </c>
      <c r="P10" s="2">
        <v>1.4999999999999999E-2</v>
      </c>
    </row>
    <row r="11" spans="1:20" x14ac:dyDescent="0.3">
      <c r="A11" t="s">
        <v>32</v>
      </c>
      <c r="B11">
        <v>23.5</v>
      </c>
      <c r="C11">
        <v>27.27</v>
      </c>
      <c r="D11">
        <v>27.45</v>
      </c>
      <c r="E11">
        <v>23.5</v>
      </c>
      <c r="F11" t="s">
        <v>225</v>
      </c>
      <c r="G11" s="1">
        <v>-0.1308</v>
      </c>
      <c r="H11" s="2">
        <v>-750</v>
      </c>
      <c r="I11">
        <f t="shared" si="0"/>
        <v>33</v>
      </c>
      <c r="J11">
        <f t="shared" si="1"/>
        <v>2484</v>
      </c>
      <c r="K11" s="2">
        <f t="shared" si="2"/>
        <v>58374</v>
      </c>
      <c r="L11">
        <f t="shared" si="3"/>
        <v>64</v>
      </c>
      <c r="P11" s="2">
        <v>1.4999999999999999E-2</v>
      </c>
    </row>
    <row r="12" spans="1:20" x14ac:dyDescent="0.3">
      <c r="A12" t="s">
        <v>34</v>
      </c>
      <c r="B12">
        <v>27.04</v>
      </c>
      <c r="C12">
        <v>24.77</v>
      </c>
      <c r="D12">
        <v>27.63</v>
      </c>
      <c r="E12">
        <v>23.41</v>
      </c>
      <c r="F12" t="s">
        <v>226</v>
      </c>
      <c r="G12" s="1">
        <v>7.9699999999999993E-2</v>
      </c>
      <c r="H12" s="2">
        <v>-750</v>
      </c>
      <c r="I12">
        <f t="shared" si="0"/>
        <v>29</v>
      </c>
      <c r="J12">
        <f t="shared" si="1"/>
        <v>2451</v>
      </c>
      <c r="K12" s="2">
        <f t="shared" si="2"/>
        <v>66275.039999999994</v>
      </c>
      <c r="L12">
        <f t="shared" si="3"/>
        <v>63</v>
      </c>
      <c r="P12" s="2">
        <v>1.4999999999999999E-2</v>
      </c>
    </row>
    <row r="13" spans="1:20" x14ac:dyDescent="0.3">
      <c r="A13" t="s">
        <v>36</v>
      </c>
      <c r="B13">
        <v>25.04</v>
      </c>
      <c r="C13">
        <v>24.85</v>
      </c>
      <c r="D13">
        <v>26.53</v>
      </c>
      <c r="E13">
        <v>23.93</v>
      </c>
      <c r="F13" t="s">
        <v>227</v>
      </c>
      <c r="G13" s="1">
        <v>6.7999999999999996E-3</v>
      </c>
      <c r="H13" s="2">
        <v>-750</v>
      </c>
      <c r="I13">
        <f t="shared" si="0"/>
        <v>31</v>
      </c>
      <c r="J13">
        <f t="shared" si="1"/>
        <v>2422</v>
      </c>
      <c r="K13" s="2">
        <f t="shared" si="2"/>
        <v>60646.879999999997</v>
      </c>
      <c r="L13">
        <f t="shared" si="3"/>
        <v>62</v>
      </c>
      <c r="P13" s="2">
        <v>1.4999999999999999E-2</v>
      </c>
    </row>
    <row r="14" spans="1:20" x14ac:dyDescent="0.3">
      <c r="A14" t="s">
        <v>38</v>
      </c>
      <c r="B14">
        <v>24.88</v>
      </c>
      <c r="C14">
        <v>20.79</v>
      </c>
      <c r="D14">
        <v>25.05</v>
      </c>
      <c r="E14">
        <v>20.71</v>
      </c>
      <c r="F14" t="s">
        <v>228</v>
      </c>
      <c r="G14" s="1">
        <v>0.21010000000000001</v>
      </c>
      <c r="H14" s="2">
        <v>-750</v>
      </c>
      <c r="I14">
        <f t="shared" si="0"/>
        <v>32</v>
      </c>
      <c r="J14">
        <f t="shared" si="1"/>
        <v>2391</v>
      </c>
      <c r="K14" s="2">
        <f t="shared" si="2"/>
        <v>59488.079999999994</v>
      </c>
      <c r="L14">
        <f t="shared" si="3"/>
        <v>61</v>
      </c>
      <c r="P14" s="2">
        <v>1.4999999999999999E-2</v>
      </c>
    </row>
    <row r="15" spans="1:20" x14ac:dyDescent="0.3">
      <c r="A15" t="s">
        <v>40</v>
      </c>
      <c r="B15">
        <v>20.56</v>
      </c>
      <c r="C15">
        <v>22.14</v>
      </c>
      <c r="D15">
        <v>23.32</v>
      </c>
      <c r="E15">
        <v>20.52</v>
      </c>
      <c r="F15" t="s">
        <v>229</v>
      </c>
      <c r="G15" s="1">
        <v>-6.3200000000000006E-2</v>
      </c>
      <c r="H15" s="2">
        <v>-750</v>
      </c>
      <c r="I15">
        <f t="shared" si="0"/>
        <v>38</v>
      </c>
      <c r="J15">
        <f t="shared" si="1"/>
        <v>2359</v>
      </c>
      <c r="K15" s="2">
        <f t="shared" si="2"/>
        <v>48501.039999999994</v>
      </c>
      <c r="L15">
        <f t="shared" si="3"/>
        <v>60</v>
      </c>
      <c r="P15" s="2">
        <v>1.4999999999999999E-2</v>
      </c>
    </row>
    <row r="16" spans="1:20" x14ac:dyDescent="0.3">
      <c r="A16" t="s">
        <v>42</v>
      </c>
      <c r="B16">
        <v>21.94</v>
      </c>
      <c r="C16">
        <v>22.97</v>
      </c>
      <c r="D16">
        <v>24.09</v>
      </c>
      <c r="E16">
        <v>21.4</v>
      </c>
      <c r="F16" t="s">
        <v>230</v>
      </c>
      <c r="G16" s="1">
        <v>-2.76E-2</v>
      </c>
      <c r="H16" s="2">
        <v>-750</v>
      </c>
      <c r="I16">
        <f t="shared" si="0"/>
        <v>36</v>
      </c>
      <c r="J16">
        <f t="shared" si="1"/>
        <v>2321</v>
      </c>
      <c r="K16" s="2">
        <f t="shared" si="2"/>
        <v>50922.740000000005</v>
      </c>
      <c r="L16">
        <f t="shared" si="3"/>
        <v>59</v>
      </c>
      <c r="O16" s="6">
        <v>44530</v>
      </c>
      <c r="P16" s="7">
        <v>1.4999999999999999E-2</v>
      </c>
    </row>
    <row r="17" spans="1:16" x14ac:dyDescent="0.3">
      <c r="A17" t="s">
        <v>44</v>
      </c>
      <c r="B17">
        <v>22.57</v>
      </c>
      <c r="C17">
        <v>23.52</v>
      </c>
      <c r="D17">
        <v>24.57</v>
      </c>
      <c r="E17">
        <v>22.18</v>
      </c>
      <c r="F17" t="s">
        <v>231</v>
      </c>
      <c r="G17" s="1">
        <v>-3.3599999999999998E-2</v>
      </c>
      <c r="H17" s="2">
        <v>-750</v>
      </c>
      <c r="I17">
        <f t="shared" si="0"/>
        <v>35</v>
      </c>
      <c r="J17">
        <f t="shared" si="1"/>
        <v>2285</v>
      </c>
      <c r="K17" s="2">
        <f t="shared" si="2"/>
        <v>51572.45</v>
      </c>
      <c r="L17">
        <f t="shared" si="3"/>
        <v>58</v>
      </c>
      <c r="O17" s="6">
        <v>44498</v>
      </c>
      <c r="P17" s="7">
        <v>1.4999999999999999E-2</v>
      </c>
    </row>
    <row r="18" spans="1:16" x14ac:dyDescent="0.3">
      <c r="A18" t="s">
        <v>46</v>
      </c>
      <c r="B18">
        <v>23.35</v>
      </c>
      <c r="C18">
        <v>25.07</v>
      </c>
      <c r="D18">
        <v>25.53</v>
      </c>
      <c r="E18">
        <v>21.68</v>
      </c>
      <c r="F18" t="s">
        <v>232</v>
      </c>
      <c r="G18" s="1">
        <v>-6.4500000000000002E-2</v>
      </c>
      <c r="H18" s="2">
        <v>-750</v>
      </c>
      <c r="I18">
        <f t="shared" si="0"/>
        <v>34</v>
      </c>
      <c r="J18">
        <f t="shared" si="1"/>
        <v>2250</v>
      </c>
      <c r="K18" s="2">
        <f t="shared" si="2"/>
        <v>52537.5</v>
      </c>
      <c r="L18">
        <f t="shared" si="3"/>
        <v>57</v>
      </c>
      <c r="O18" s="6">
        <v>44469</v>
      </c>
      <c r="P18" s="7">
        <v>1.4999999999999999E-2</v>
      </c>
    </row>
    <row r="19" spans="1:16" x14ac:dyDescent="0.3">
      <c r="A19" t="s">
        <v>48</v>
      </c>
      <c r="B19">
        <v>24.96</v>
      </c>
      <c r="C19">
        <v>24.76</v>
      </c>
      <c r="D19">
        <v>25.33</v>
      </c>
      <c r="E19">
        <v>23.56</v>
      </c>
      <c r="F19" t="s">
        <v>233</v>
      </c>
      <c r="G19" s="1">
        <v>2.5100000000000001E-2</v>
      </c>
      <c r="H19" s="2">
        <v>-750</v>
      </c>
      <c r="I19">
        <f t="shared" si="0"/>
        <v>31</v>
      </c>
      <c r="J19">
        <f t="shared" si="1"/>
        <v>2216</v>
      </c>
      <c r="K19" s="2">
        <f t="shared" si="2"/>
        <v>55311.360000000001</v>
      </c>
      <c r="L19">
        <f t="shared" si="3"/>
        <v>56</v>
      </c>
      <c r="O19" s="6">
        <v>44439</v>
      </c>
      <c r="P19" s="7">
        <v>1.4999999999999999E-2</v>
      </c>
    </row>
    <row r="20" spans="1:16" x14ac:dyDescent="0.3">
      <c r="A20" t="s">
        <v>50</v>
      </c>
      <c r="B20">
        <v>24.35</v>
      </c>
      <c r="C20">
        <v>23.94</v>
      </c>
      <c r="D20">
        <v>25.09</v>
      </c>
      <c r="E20">
        <v>22.99</v>
      </c>
      <c r="F20" t="s">
        <v>234</v>
      </c>
      <c r="G20" s="1">
        <v>1.7299999999999999E-2</v>
      </c>
      <c r="H20" s="2">
        <v>-750</v>
      </c>
      <c r="I20">
        <f t="shared" si="0"/>
        <v>32</v>
      </c>
      <c r="J20">
        <f t="shared" si="1"/>
        <v>2185</v>
      </c>
      <c r="K20" s="2">
        <f t="shared" si="2"/>
        <v>53204.75</v>
      </c>
      <c r="L20">
        <f t="shared" si="3"/>
        <v>55</v>
      </c>
      <c r="O20" s="6">
        <v>44407</v>
      </c>
      <c r="P20" s="7">
        <v>1.4999999999999999E-2</v>
      </c>
    </row>
    <row r="21" spans="1:16" x14ac:dyDescent="0.3">
      <c r="A21" t="s">
        <v>52</v>
      </c>
      <c r="B21">
        <v>23.94</v>
      </c>
      <c r="C21">
        <v>23.97</v>
      </c>
      <c r="D21">
        <v>27.58</v>
      </c>
      <c r="E21">
        <v>23.91</v>
      </c>
      <c r="F21" t="s">
        <v>235</v>
      </c>
      <c r="G21" s="1">
        <v>9.2999999999999992E-3</v>
      </c>
      <c r="H21" s="2">
        <v>-750</v>
      </c>
      <c r="I21">
        <f t="shared" si="0"/>
        <v>33</v>
      </c>
      <c r="J21">
        <f t="shared" si="1"/>
        <v>2153</v>
      </c>
      <c r="K21" s="2">
        <f t="shared" si="2"/>
        <v>51542.82</v>
      </c>
      <c r="L21">
        <f t="shared" si="3"/>
        <v>54</v>
      </c>
      <c r="O21" s="6">
        <v>44377</v>
      </c>
      <c r="P21" s="7">
        <v>1.4999999999999999E-2</v>
      </c>
    </row>
    <row r="22" spans="1:16" x14ac:dyDescent="0.3">
      <c r="A22" t="s">
        <v>53</v>
      </c>
      <c r="B22">
        <v>23.71</v>
      </c>
      <c r="C22">
        <v>22.2</v>
      </c>
      <c r="D22">
        <v>24.03</v>
      </c>
      <c r="E22">
        <v>21.25</v>
      </c>
      <c r="F22" t="s">
        <v>236</v>
      </c>
      <c r="G22" s="1">
        <v>7.5399999999999995E-2</v>
      </c>
      <c r="H22" s="2">
        <v>-750</v>
      </c>
      <c r="I22">
        <f t="shared" si="0"/>
        <v>33</v>
      </c>
      <c r="J22">
        <f t="shared" si="1"/>
        <v>2120</v>
      </c>
      <c r="K22" s="2">
        <f t="shared" si="2"/>
        <v>50265.200000000004</v>
      </c>
      <c r="L22">
        <f t="shared" si="3"/>
        <v>53</v>
      </c>
      <c r="O22" s="6">
        <v>44347</v>
      </c>
      <c r="P22" s="7">
        <v>1.4999999999999999E-2</v>
      </c>
    </row>
    <row r="23" spans="1:16" x14ac:dyDescent="0.3">
      <c r="A23" t="s">
        <v>55</v>
      </c>
      <c r="B23">
        <v>22.05</v>
      </c>
      <c r="C23">
        <v>22.49</v>
      </c>
      <c r="D23">
        <v>22.71</v>
      </c>
      <c r="E23">
        <v>21.18</v>
      </c>
      <c r="F23" t="s">
        <v>237</v>
      </c>
      <c r="G23" s="1">
        <v>-1.3100000000000001E-2</v>
      </c>
      <c r="H23" s="2">
        <v>-750</v>
      </c>
      <c r="I23">
        <f t="shared" si="0"/>
        <v>35</v>
      </c>
      <c r="J23">
        <f t="shared" si="1"/>
        <v>2087</v>
      </c>
      <c r="K23" s="2">
        <f t="shared" si="2"/>
        <v>46018.35</v>
      </c>
      <c r="L23">
        <f t="shared" si="3"/>
        <v>52</v>
      </c>
      <c r="O23" s="6">
        <v>44316</v>
      </c>
      <c r="P23" s="7">
        <v>1.4999999999999999E-2</v>
      </c>
    </row>
    <row r="24" spans="1:16" x14ac:dyDescent="0.3">
      <c r="A24" t="s">
        <v>57</v>
      </c>
      <c r="B24">
        <v>22.35</v>
      </c>
      <c r="C24">
        <v>20.65</v>
      </c>
      <c r="D24">
        <v>22.9</v>
      </c>
      <c r="E24">
        <v>19.079999999999998</v>
      </c>
      <c r="F24" t="s">
        <v>238</v>
      </c>
      <c r="G24" s="1">
        <v>9.74E-2</v>
      </c>
      <c r="H24" s="2">
        <v>-750</v>
      </c>
      <c r="I24">
        <f t="shared" si="0"/>
        <v>44</v>
      </c>
      <c r="J24">
        <f t="shared" si="1"/>
        <v>2052</v>
      </c>
      <c r="K24" s="2">
        <f t="shared" si="2"/>
        <v>45862.200000000004</v>
      </c>
      <c r="L24">
        <f t="shared" si="3"/>
        <v>51</v>
      </c>
      <c r="O24" s="6">
        <v>44286</v>
      </c>
      <c r="P24" s="7">
        <v>1.4999999999999999E-2</v>
      </c>
    </row>
    <row r="25" spans="1:16" x14ac:dyDescent="0.3">
      <c r="A25" t="s">
        <v>59</v>
      </c>
      <c r="B25">
        <v>20.36</v>
      </c>
      <c r="C25">
        <v>22.98</v>
      </c>
      <c r="D25">
        <v>23.32</v>
      </c>
      <c r="E25">
        <v>20.23</v>
      </c>
      <c r="F25" t="s">
        <v>239</v>
      </c>
      <c r="G25" s="1">
        <v>-9.2899999999999996E-2</v>
      </c>
      <c r="H25" s="2">
        <v>-750</v>
      </c>
      <c r="I25">
        <f t="shared" si="0"/>
        <v>38</v>
      </c>
      <c r="J25">
        <f t="shared" si="1"/>
        <v>2008</v>
      </c>
      <c r="K25" s="2">
        <f t="shared" si="2"/>
        <v>40882.879999999997</v>
      </c>
      <c r="L25">
        <f t="shared" si="3"/>
        <v>50</v>
      </c>
      <c r="O25" s="6">
        <v>44252</v>
      </c>
      <c r="P25" s="7">
        <f>0.096+0.015</f>
        <v>0.111</v>
      </c>
    </row>
    <row r="26" spans="1:16" x14ac:dyDescent="0.3">
      <c r="A26" t="s">
        <v>61</v>
      </c>
      <c r="B26">
        <v>22.45</v>
      </c>
      <c r="C26">
        <v>25.29</v>
      </c>
      <c r="D26">
        <v>26.44</v>
      </c>
      <c r="E26">
        <v>22.07</v>
      </c>
      <c r="F26" t="s">
        <v>240</v>
      </c>
      <c r="G26" s="1">
        <v>-0.1021</v>
      </c>
      <c r="H26" s="2">
        <v>-750</v>
      </c>
      <c r="I26">
        <f t="shared" si="0"/>
        <v>35</v>
      </c>
      <c r="J26">
        <f t="shared" si="1"/>
        <v>1970</v>
      </c>
      <c r="K26" s="2">
        <f t="shared" si="2"/>
        <v>44226.5</v>
      </c>
      <c r="L26">
        <f t="shared" si="3"/>
        <v>49</v>
      </c>
      <c r="O26" s="6">
        <v>44225</v>
      </c>
      <c r="P26" s="7">
        <v>1.4999999999999999E-2</v>
      </c>
    </row>
    <row r="27" spans="1:16" x14ac:dyDescent="0.3">
      <c r="A27" t="s">
        <v>63</v>
      </c>
      <c r="B27">
        <v>25</v>
      </c>
      <c r="C27">
        <v>22.91</v>
      </c>
      <c r="D27">
        <v>25.63</v>
      </c>
      <c r="E27">
        <v>22.83</v>
      </c>
      <c r="F27" t="s">
        <v>241</v>
      </c>
      <c r="G27" s="1">
        <v>0.1103</v>
      </c>
      <c r="H27" s="2">
        <v>-750</v>
      </c>
      <c r="I27">
        <f t="shared" si="0"/>
        <v>31</v>
      </c>
      <c r="J27">
        <f t="shared" si="1"/>
        <v>1935</v>
      </c>
      <c r="K27" s="2">
        <f t="shared" si="2"/>
        <v>48375</v>
      </c>
      <c r="L27">
        <f t="shared" si="3"/>
        <v>48</v>
      </c>
      <c r="O27" s="6">
        <v>44195</v>
      </c>
      <c r="P27" s="7">
        <v>1.4999999999999999E-2</v>
      </c>
    </row>
    <row r="28" spans="1:16" x14ac:dyDescent="0.3">
      <c r="A28" t="s">
        <v>64</v>
      </c>
      <c r="B28">
        <v>22.51</v>
      </c>
      <c r="C28">
        <v>18.84</v>
      </c>
      <c r="D28">
        <v>23.79</v>
      </c>
      <c r="E28">
        <v>18.690000000000001</v>
      </c>
      <c r="F28" t="s">
        <v>242</v>
      </c>
      <c r="G28" s="1">
        <v>0.21709999999999999</v>
      </c>
      <c r="H28" s="2">
        <v>-750</v>
      </c>
      <c r="I28">
        <f t="shared" si="0"/>
        <v>35</v>
      </c>
      <c r="J28">
        <f t="shared" si="1"/>
        <v>1904</v>
      </c>
      <c r="K28" s="2">
        <f t="shared" si="2"/>
        <v>42859.040000000001</v>
      </c>
      <c r="L28">
        <f t="shared" si="3"/>
        <v>47</v>
      </c>
      <c r="O28" s="6">
        <v>44165</v>
      </c>
      <c r="P28" s="7">
        <v>1.4999999999999999E-2</v>
      </c>
    </row>
    <row r="29" spans="1:16" x14ac:dyDescent="0.3">
      <c r="A29" t="s">
        <v>66</v>
      </c>
      <c r="B29">
        <v>18.5</v>
      </c>
      <c r="C29">
        <v>17.77</v>
      </c>
      <c r="D29">
        <v>20.72</v>
      </c>
      <c r="E29">
        <v>17.47</v>
      </c>
      <c r="F29" t="s">
        <v>243</v>
      </c>
      <c r="G29" s="1">
        <v>4.4299999999999999E-2</v>
      </c>
      <c r="H29" s="2">
        <v>-750</v>
      </c>
      <c r="I29">
        <f t="shared" si="0"/>
        <v>42</v>
      </c>
      <c r="J29">
        <f t="shared" si="1"/>
        <v>1869</v>
      </c>
      <c r="K29" s="2">
        <f t="shared" si="2"/>
        <v>34576.5</v>
      </c>
      <c r="L29">
        <f t="shared" si="3"/>
        <v>46</v>
      </c>
      <c r="O29" s="6">
        <v>44134</v>
      </c>
      <c r="P29" s="7">
        <v>1.4999999999999999E-2</v>
      </c>
    </row>
    <row r="30" spans="1:16" x14ac:dyDescent="0.3">
      <c r="A30" t="s">
        <v>68</v>
      </c>
      <c r="B30">
        <v>17.71</v>
      </c>
      <c r="C30">
        <v>18.79</v>
      </c>
      <c r="D30">
        <v>20.079999999999998</v>
      </c>
      <c r="E30">
        <v>17.559999999999999</v>
      </c>
      <c r="F30" t="s">
        <v>244</v>
      </c>
      <c r="G30" s="1">
        <v>-4.3999999999999997E-2</v>
      </c>
      <c r="H30" s="2">
        <v>-750</v>
      </c>
      <c r="I30">
        <f t="shared" si="0"/>
        <v>44</v>
      </c>
      <c r="J30">
        <f t="shared" si="1"/>
        <v>1827</v>
      </c>
      <c r="K30" s="2">
        <f t="shared" si="2"/>
        <v>32356.170000000002</v>
      </c>
      <c r="L30">
        <f t="shared" si="3"/>
        <v>45</v>
      </c>
      <c r="O30" s="6">
        <v>44104</v>
      </c>
      <c r="P30" s="7">
        <v>1.4999999999999999E-2</v>
      </c>
    </row>
    <row r="31" spans="1:16" x14ac:dyDescent="0.3">
      <c r="A31" t="s">
        <v>70</v>
      </c>
      <c r="B31">
        <v>18.53</v>
      </c>
      <c r="C31">
        <v>21.28</v>
      </c>
      <c r="D31">
        <v>21.75</v>
      </c>
      <c r="E31">
        <v>18.5</v>
      </c>
      <c r="F31" t="s">
        <v>245</v>
      </c>
      <c r="G31" s="1">
        <v>-0.12180000000000001</v>
      </c>
      <c r="H31" s="2">
        <v>-750</v>
      </c>
      <c r="I31">
        <f t="shared" si="0"/>
        <v>42</v>
      </c>
      <c r="J31">
        <f t="shared" si="1"/>
        <v>1783</v>
      </c>
      <c r="K31" s="2">
        <f t="shared" si="2"/>
        <v>33038.990000000005</v>
      </c>
      <c r="L31">
        <f t="shared" si="3"/>
        <v>44</v>
      </c>
      <c r="O31" s="6">
        <v>44074</v>
      </c>
      <c r="P31" s="7">
        <v>1.4999999999999999E-2</v>
      </c>
    </row>
    <row r="32" spans="1:16" x14ac:dyDescent="0.3">
      <c r="A32" t="s">
        <v>71</v>
      </c>
      <c r="B32">
        <v>21.1</v>
      </c>
      <c r="C32">
        <v>20.09</v>
      </c>
      <c r="D32">
        <v>22.35</v>
      </c>
      <c r="E32">
        <v>20.04</v>
      </c>
      <c r="F32" t="s">
        <v>246</v>
      </c>
      <c r="G32" s="1">
        <v>5.7200000000000001E-2</v>
      </c>
      <c r="H32" s="2">
        <v>-750</v>
      </c>
      <c r="I32">
        <f t="shared" si="0"/>
        <v>37</v>
      </c>
      <c r="J32">
        <f t="shared" si="1"/>
        <v>1741</v>
      </c>
      <c r="K32" s="2">
        <f t="shared" si="2"/>
        <v>36735.100000000006</v>
      </c>
      <c r="L32">
        <f t="shared" si="3"/>
        <v>43</v>
      </c>
      <c r="O32" s="6">
        <v>44043</v>
      </c>
      <c r="P32" s="7">
        <v>1.4999999999999999E-2</v>
      </c>
    </row>
    <row r="33" spans="1:16" x14ac:dyDescent="0.3">
      <c r="A33" t="s">
        <v>73</v>
      </c>
      <c r="B33">
        <v>19.96</v>
      </c>
      <c r="C33">
        <v>17.899999999999999</v>
      </c>
      <c r="D33">
        <v>22.51</v>
      </c>
      <c r="E33">
        <v>17.8</v>
      </c>
      <c r="F33" t="s">
        <v>247</v>
      </c>
      <c r="G33" s="1">
        <v>0.1053</v>
      </c>
      <c r="H33" s="2">
        <v>-750</v>
      </c>
      <c r="I33">
        <f t="shared" si="0"/>
        <v>39</v>
      </c>
      <c r="J33">
        <f t="shared" si="1"/>
        <v>1704</v>
      </c>
      <c r="K33" s="2">
        <f t="shared" si="2"/>
        <v>34011.840000000004</v>
      </c>
      <c r="L33">
        <f t="shared" si="3"/>
        <v>42</v>
      </c>
      <c r="O33" s="6">
        <v>44012</v>
      </c>
      <c r="P33" s="7">
        <v>1.4999999999999999E-2</v>
      </c>
    </row>
    <row r="34" spans="1:16" x14ac:dyDescent="0.3">
      <c r="A34" t="s">
        <v>75</v>
      </c>
      <c r="B34">
        <v>18.059999999999999</v>
      </c>
      <c r="C34">
        <v>17.2</v>
      </c>
      <c r="D34">
        <v>19.14</v>
      </c>
      <c r="E34">
        <v>16.25</v>
      </c>
      <c r="F34" t="s">
        <v>248</v>
      </c>
      <c r="G34" s="1">
        <v>1.2500000000000001E-2</v>
      </c>
      <c r="H34" s="2">
        <v>-750</v>
      </c>
      <c r="I34">
        <f t="shared" si="0"/>
        <v>43</v>
      </c>
      <c r="J34">
        <f t="shared" si="1"/>
        <v>1665</v>
      </c>
      <c r="K34" s="2">
        <f t="shared" si="2"/>
        <v>30069.899999999998</v>
      </c>
      <c r="L34">
        <f t="shared" si="3"/>
        <v>41</v>
      </c>
      <c r="O34" s="6">
        <v>43980</v>
      </c>
      <c r="P34" s="7">
        <v>1.4999999999999999E-2</v>
      </c>
    </row>
    <row r="35" spans="1:16" x14ac:dyDescent="0.3">
      <c r="A35" t="s">
        <v>77</v>
      </c>
      <c r="B35">
        <v>17.829999999999998</v>
      </c>
      <c r="C35">
        <v>17.399999999999999</v>
      </c>
      <c r="D35">
        <v>19.7</v>
      </c>
      <c r="E35">
        <v>15.67</v>
      </c>
      <c r="F35" t="s">
        <v>249</v>
      </c>
      <c r="G35" s="1">
        <v>-1.32E-2</v>
      </c>
      <c r="H35" s="2">
        <v>-750</v>
      </c>
      <c r="I35">
        <f t="shared" si="0"/>
        <v>43</v>
      </c>
      <c r="J35">
        <f t="shared" si="1"/>
        <v>1622</v>
      </c>
      <c r="K35" s="2">
        <f t="shared" si="2"/>
        <v>28920.26</v>
      </c>
      <c r="L35">
        <f t="shared" si="3"/>
        <v>40</v>
      </c>
      <c r="O35" s="6">
        <v>43951</v>
      </c>
      <c r="P35" s="7">
        <v>1.4999999999999999E-2</v>
      </c>
    </row>
    <row r="36" spans="1:16" x14ac:dyDescent="0.3">
      <c r="A36" t="s">
        <v>79</v>
      </c>
      <c r="B36">
        <v>18.07</v>
      </c>
      <c r="C36">
        <v>24.97</v>
      </c>
      <c r="D36">
        <v>25.27</v>
      </c>
      <c r="E36">
        <v>15.65</v>
      </c>
      <c r="F36" t="s">
        <v>250</v>
      </c>
      <c r="G36" s="1">
        <v>-0.27810000000000001</v>
      </c>
      <c r="H36" s="2">
        <v>-750</v>
      </c>
      <c r="I36">
        <f t="shared" si="0"/>
        <v>83</v>
      </c>
      <c r="J36">
        <f t="shared" si="1"/>
        <v>1579</v>
      </c>
      <c r="K36" s="2">
        <f t="shared" si="2"/>
        <v>28532.53</v>
      </c>
      <c r="L36">
        <f t="shared" si="3"/>
        <v>39</v>
      </c>
      <c r="O36" s="6">
        <v>43921</v>
      </c>
      <c r="P36" s="7">
        <v>1.4999999999999999E-2</v>
      </c>
    </row>
    <row r="37" spans="1:16" x14ac:dyDescent="0.3">
      <c r="A37" t="s">
        <v>81</v>
      </c>
      <c r="B37">
        <v>25.03</v>
      </c>
      <c r="C37">
        <v>25.05</v>
      </c>
      <c r="D37">
        <v>26.93</v>
      </c>
      <c r="E37">
        <v>23.91</v>
      </c>
      <c r="F37" t="s">
        <v>251</v>
      </c>
      <c r="G37" s="1">
        <v>5.1999999999999998E-3</v>
      </c>
      <c r="H37" s="2">
        <v>-750</v>
      </c>
      <c r="I37">
        <f t="shared" si="0"/>
        <v>31</v>
      </c>
      <c r="J37">
        <f t="shared" si="1"/>
        <v>1496</v>
      </c>
      <c r="K37" s="2">
        <f t="shared" si="2"/>
        <v>37444.880000000005</v>
      </c>
      <c r="L37">
        <f t="shared" si="3"/>
        <v>38</v>
      </c>
      <c r="O37" s="6">
        <v>43881</v>
      </c>
      <c r="P37" s="7">
        <f>0.483+0.015</f>
        <v>0.498</v>
      </c>
    </row>
    <row r="38" spans="1:16" x14ac:dyDescent="0.3">
      <c r="A38" t="s">
        <v>83</v>
      </c>
      <c r="B38">
        <v>24.9</v>
      </c>
      <c r="C38">
        <v>28.29</v>
      </c>
      <c r="D38">
        <v>29.02</v>
      </c>
      <c r="E38">
        <v>24.69</v>
      </c>
      <c r="F38" t="s">
        <v>252</v>
      </c>
      <c r="G38" s="1">
        <v>-0.115</v>
      </c>
      <c r="H38" s="2">
        <v>-750</v>
      </c>
      <c r="I38">
        <f t="shared" si="0"/>
        <v>31</v>
      </c>
      <c r="J38">
        <f t="shared" si="1"/>
        <v>1465</v>
      </c>
      <c r="K38" s="2">
        <f t="shared" si="2"/>
        <v>36478.5</v>
      </c>
      <c r="L38">
        <f t="shared" si="3"/>
        <v>37</v>
      </c>
      <c r="O38" s="6">
        <v>43861</v>
      </c>
      <c r="P38" s="7">
        <v>1.4999999999999999E-2</v>
      </c>
    </row>
    <row r="39" spans="1:16" x14ac:dyDescent="0.3">
      <c r="A39" t="s">
        <v>85</v>
      </c>
      <c r="B39">
        <v>28.14</v>
      </c>
      <c r="C39">
        <v>26.46</v>
      </c>
      <c r="D39">
        <v>28.59</v>
      </c>
      <c r="E39">
        <v>26.4</v>
      </c>
      <c r="F39" t="s">
        <v>253</v>
      </c>
      <c r="G39" s="1">
        <v>6.7199999999999996E-2</v>
      </c>
      <c r="H39" s="2">
        <v>-750</v>
      </c>
      <c r="I39">
        <f t="shared" si="0"/>
        <v>27</v>
      </c>
      <c r="J39">
        <f t="shared" si="1"/>
        <v>1434</v>
      </c>
      <c r="K39" s="2">
        <f t="shared" si="2"/>
        <v>40352.76</v>
      </c>
      <c r="L39">
        <f t="shared" si="3"/>
        <v>36</v>
      </c>
      <c r="O39" s="6">
        <v>43829</v>
      </c>
      <c r="P39" s="7">
        <v>1.4999999999999999E-2</v>
      </c>
    </row>
    <row r="40" spans="1:16" x14ac:dyDescent="0.3">
      <c r="A40" t="s">
        <v>87</v>
      </c>
      <c r="B40">
        <v>26.37</v>
      </c>
      <c r="C40">
        <v>27.78</v>
      </c>
      <c r="D40">
        <v>28.78</v>
      </c>
      <c r="E40">
        <v>25.78</v>
      </c>
      <c r="F40" t="s">
        <v>254</v>
      </c>
      <c r="G40" s="1">
        <v>-3.9100000000000003E-2</v>
      </c>
      <c r="H40" s="2">
        <v>-750</v>
      </c>
      <c r="I40">
        <f t="shared" si="0"/>
        <v>29</v>
      </c>
      <c r="J40">
        <f t="shared" si="1"/>
        <v>1407</v>
      </c>
      <c r="K40" s="2">
        <f t="shared" si="2"/>
        <v>37102.590000000004</v>
      </c>
      <c r="L40">
        <f t="shared" si="3"/>
        <v>35</v>
      </c>
      <c r="O40" s="6">
        <v>43798</v>
      </c>
      <c r="P40" s="7">
        <v>1.4999999999999999E-2</v>
      </c>
    </row>
    <row r="41" spans="1:16" x14ac:dyDescent="0.3">
      <c r="A41" t="s">
        <v>89</v>
      </c>
      <c r="B41">
        <v>27.44</v>
      </c>
      <c r="C41">
        <v>26.67</v>
      </c>
      <c r="D41">
        <v>28.42</v>
      </c>
      <c r="E41">
        <v>24.66</v>
      </c>
      <c r="F41" t="s">
        <v>255</v>
      </c>
      <c r="G41" s="1">
        <v>3.4700000000000002E-2</v>
      </c>
      <c r="H41" s="2">
        <v>-750</v>
      </c>
      <c r="I41">
        <f t="shared" si="0"/>
        <v>28</v>
      </c>
      <c r="J41">
        <f t="shared" si="1"/>
        <v>1378</v>
      </c>
      <c r="K41" s="2">
        <f t="shared" si="2"/>
        <v>37812.32</v>
      </c>
      <c r="L41">
        <f t="shared" si="3"/>
        <v>34</v>
      </c>
      <c r="O41" s="6">
        <v>43769</v>
      </c>
      <c r="P41" s="7">
        <v>1.4999999999999999E-2</v>
      </c>
    </row>
    <row r="42" spans="1:16" x14ac:dyDescent="0.3">
      <c r="A42" t="s">
        <v>90</v>
      </c>
      <c r="B42">
        <v>26.52</v>
      </c>
      <c r="C42">
        <v>25.66</v>
      </c>
      <c r="D42">
        <v>27.56</v>
      </c>
      <c r="E42">
        <v>24.81</v>
      </c>
      <c r="F42" t="s">
        <v>256</v>
      </c>
      <c r="G42" s="1">
        <v>3.2599999999999997E-2</v>
      </c>
      <c r="H42" s="2">
        <v>-750</v>
      </c>
      <c r="I42">
        <f t="shared" si="0"/>
        <v>67</v>
      </c>
      <c r="J42">
        <f t="shared" si="1"/>
        <v>1350</v>
      </c>
      <c r="K42" s="2">
        <f t="shared" si="2"/>
        <v>35802</v>
      </c>
      <c r="L42">
        <f t="shared" si="3"/>
        <v>33</v>
      </c>
      <c r="O42" s="6">
        <v>43738</v>
      </c>
      <c r="P42" s="7">
        <v>1.4999999999999999E-2</v>
      </c>
    </row>
    <row r="43" spans="1:16" x14ac:dyDescent="0.3">
      <c r="A43" t="s">
        <v>92</v>
      </c>
      <c r="B43">
        <v>25.68</v>
      </c>
      <c r="C43">
        <v>26.04</v>
      </c>
      <c r="D43">
        <v>27.63</v>
      </c>
      <c r="E43">
        <v>24.74</v>
      </c>
      <c r="F43" t="s">
        <v>257</v>
      </c>
      <c r="G43" s="1">
        <v>-2.3999999999999998E-3</v>
      </c>
      <c r="H43" s="2">
        <v>-750</v>
      </c>
      <c r="I43">
        <f t="shared" si="0"/>
        <v>30</v>
      </c>
      <c r="J43">
        <f t="shared" si="1"/>
        <v>1283</v>
      </c>
      <c r="K43" s="2">
        <f t="shared" si="2"/>
        <v>32947.440000000002</v>
      </c>
      <c r="L43">
        <f t="shared" si="3"/>
        <v>32</v>
      </c>
      <c r="O43" s="6">
        <v>43692</v>
      </c>
      <c r="P43" s="7">
        <f>0.787+0.015</f>
        <v>0.80200000000000005</v>
      </c>
    </row>
    <row r="44" spans="1:16" x14ac:dyDescent="0.3">
      <c r="A44" t="s">
        <v>94</v>
      </c>
      <c r="B44">
        <v>25.74</v>
      </c>
      <c r="C44">
        <v>27.19</v>
      </c>
      <c r="D44">
        <v>27.91</v>
      </c>
      <c r="E44">
        <v>25.66</v>
      </c>
      <c r="F44" t="s">
        <v>258</v>
      </c>
      <c r="G44" s="1">
        <v>-3.9300000000000002E-2</v>
      </c>
      <c r="H44" s="2">
        <v>-750</v>
      </c>
      <c r="I44">
        <f t="shared" si="0"/>
        <v>30</v>
      </c>
      <c r="J44">
        <f t="shared" si="1"/>
        <v>1253</v>
      </c>
      <c r="K44" s="2">
        <f t="shared" si="2"/>
        <v>32252.219999999998</v>
      </c>
      <c r="L44">
        <f t="shared" si="3"/>
        <v>31</v>
      </c>
      <c r="O44" s="6">
        <v>43677</v>
      </c>
      <c r="P44" s="7">
        <v>1.4999999999999999E-2</v>
      </c>
    </row>
    <row r="45" spans="1:16" x14ac:dyDescent="0.3">
      <c r="A45" t="s">
        <v>95</v>
      </c>
      <c r="B45">
        <v>26.8</v>
      </c>
      <c r="C45">
        <v>26.01</v>
      </c>
      <c r="D45">
        <v>27.04</v>
      </c>
      <c r="E45">
        <v>24.74</v>
      </c>
      <c r="F45" t="s">
        <v>259</v>
      </c>
      <c r="G45" s="1">
        <v>3.6400000000000002E-2</v>
      </c>
      <c r="H45" s="2">
        <v>-750</v>
      </c>
      <c r="I45">
        <f t="shared" si="0"/>
        <v>29</v>
      </c>
      <c r="J45">
        <f t="shared" si="1"/>
        <v>1223</v>
      </c>
      <c r="K45" s="2">
        <f t="shared" si="2"/>
        <v>32776.400000000001</v>
      </c>
      <c r="L45">
        <f t="shared" si="3"/>
        <v>30</v>
      </c>
      <c r="O45" s="6">
        <v>43644</v>
      </c>
      <c r="P45" s="7">
        <v>1.4999999999999999E-2</v>
      </c>
    </row>
    <row r="46" spans="1:16" x14ac:dyDescent="0.3">
      <c r="A46" t="s">
        <v>97</v>
      </c>
      <c r="B46">
        <v>25.86</v>
      </c>
      <c r="C46">
        <v>24.87</v>
      </c>
      <c r="D46">
        <v>26.15</v>
      </c>
      <c r="E46">
        <v>22.98</v>
      </c>
      <c r="F46" t="s">
        <v>260</v>
      </c>
      <c r="G46" s="1">
        <v>3.5000000000000003E-2</v>
      </c>
      <c r="H46" s="2">
        <v>-750</v>
      </c>
      <c r="I46">
        <f t="shared" si="0"/>
        <v>30</v>
      </c>
      <c r="J46">
        <f t="shared" si="1"/>
        <v>1194</v>
      </c>
      <c r="K46" s="2">
        <f t="shared" si="2"/>
        <v>30876.84</v>
      </c>
      <c r="L46">
        <f t="shared" si="3"/>
        <v>29</v>
      </c>
      <c r="O46" s="6">
        <v>43616</v>
      </c>
      <c r="P46" s="7">
        <v>1.4999999999999999E-2</v>
      </c>
    </row>
    <row r="47" spans="1:16" x14ac:dyDescent="0.3">
      <c r="A47" t="s">
        <v>99</v>
      </c>
      <c r="B47">
        <v>24.98</v>
      </c>
      <c r="C47">
        <v>25.62</v>
      </c>
      <c r="D47">
        <v>25.7</v>
      </c>
      <c r="E47">
        <v>23.63</v>
      </c>
      <c r="F47" t="s">
        <v>261</v>
      </c>
      <c r="G47" s="1">
        <v>-1.7000000000000001E-2</v>
      </c>
      <c r="H47" s="2">
        <v>-750</v>
      </c>
      <c r="I47">
        <f t="shared" si="0"/>
        <v>31</v>
      </c>
      <c r="J47">
        <f t="shared" si="1"/>
        <v>1164</v>
      </c>
      <c r="K47" s="2">
        <f t="shared" si="2"/>
        <v>29076.720000000001</v>
      </c>
      <c r="L47">
        <f t="shared" si="3"/>
        <v>28</v>
      </c>
      <c r="O47" s="6">
        <v>43585</v>
      </c>
      <c r="P47" s="7">
        <v>1.4999999999999999E-2</v>
      </c>
    </row>
    <row r="48" spans="1:16" x14ac:dyDescent="0.3">
      <c r="A48" t="s">
        <v>100</v>
      </c>
      <c r="B48">
        <v>25.41</v>
      </c>
      <c r="C48">
        <v>26.19</v>
      </c>
      <c r="D48">
        <v>27.8</v>
      </c>
      <c r="E48">
        <v>24.1</v>
      </c>
      <c r="F48" t="s">
        <v>262</v>
      </c>
      <c r="G48" s="1">
        <v>-2.23E-2</v>
      </c>
      <c r="H48" s="2">
        <v>-750</v>
      </c>
      <c r="I48">
        <f t="shared" si="0"/>
        <v>74</v>
      </c>
      <c r="J48">
        <f t="shared" si="1"/>
        <v>1133</v>
      </c>
      <c r="K48" s="2">
        <f t="shared" si="2"/>
        <v>28789.53</v>
      </c>
      <c r="L48">
        <f t="shared" si="3"/>
        <v>27</v>
      </c>
      <c r="O48" s="6">
        <v>43553</v>
      </c>
      <c r="P48" s="7">
        <v>1.4999999999999999E-2</v>
      </c>
    </row>
    <row r="49" spans="1:16" x14ac:dyDescent="0.3">
      <c r="A49" t="s">
        <v>102</v>
      </c>
      <c r="B49">
        <v>25.99</v>
      </c>
      <c r="C49">
        <v>27.13</v>
      </c>
      <c r="D49">
        <v>27.96</v>
      </c>
      <c r="E49">
        <v>25.34</v>
      </c>
      <c r="F49" t="s">
        <v>263</v>
      </c>
      <c r="G49" s="1">
        <v>-4.5900000000000003E-2</v>
      </c>
      <c r="H49" s="2">
        <v>-750</v>
      </c>
      <c r="I49">
        <f t="shared" si="0"/>
        <v>29</v>
      </c>
      <c r="J49">
        <f t="shared" si="1"/>
        <v>1059</v>
      </c>
      <c r="K49" s="2">
        <f t="shared" si="2"/>
        <v>27523.41</v>
      </c>
      <c r="L49">
        <f t="shared" si="3"/>
        <v>26</v>
      </c>
      <c r="O49" s="6">
        <v>43517</v>
      </c>
      <c r="P49" s="7">
        <f>1.051+0.015</f>
        <v>1.0659999999999998</v>
      </c>
    </row>
    <row r="50" spans="1:16" x14ac:dyDescent="0.3">
      <c r="A50" t="s">
        <v>104</v>
      </c>
      <c r="B50">
        <v>27.24</v>
      </c>
      <c r="C50">
        <v>24.9</v>
      </c>
      <c r="D50">
        <v>27.67</v>
      </c>
      <c r="E50">
        <v>24.83</v>
      </c>
      <c r="F50" t="s">
        <v>264</v>
      </c>
      <c r="G50" s="1">
        <v>9.2899999999999996E-2</v>
      </c>
      <c r="H50" s="2">
        <v>-750</v>
      </c>
      <c r="I50">
        <f t="shared" si="0"/>
        <v>28</v>
      </c>
      <c r="J50">
        <f t="shared" si="1"/>
        <v>1030</v>
      </c>
      <c r="K50" s="2">
        <f t="shared" si="2"/>
        <v>28057.199999999997</v>
      </c>
      <c r="L50">
        <f t="shared" si="3"/>
        <v>25</v>
      </c>
      <c r="O50" s="6">
        <v>43496</v>
      </c>
      <c r="P50" s="7">
        <v>1.4999999999999999E-2</v>
      </c>
    </row>
    <row r="51" spans="1:16" x14ac:dyDescent="0.3">
      <c r="A51" t="s">
        <v>106</v>
      </c>
      <c r="B51">
        <v>24.93</v>
      </c>
      <c r="C51">
        <v>25.83</v>
      </c>
      <c r="D51">
        <v>25.83</v>
      </c>
      <c r="E51">
        <v>23.36</v>
      </c>
      <c r="F51" t="s">
        <v>265</v>
      </c>
      <c r="G51" s="1">
        <v>-1.37E-2</v>
      </c>
      <c r="H51" s="2">
        <v>-750</v>
      </c>
      <c r="I51">
        <f t="shared" si="0"/>
        <v>31</v>
      </c>
      <c r="J51">
        <f t="shared" si="1"/>
        <v>1002</v>
      </c>
      <c r="K51" s="2">
        <f t="shared" si="2"/>
        <v>24979.86</v>
      </c>
      <c r="L51">
        <f t="shared" si="3"/>
        <v>24</v>
      </c>
      <c r="O51" s="6">
        <v>43462</v>
      </c>
      <c r="P51" s="7">
        <v>1.4999999999999999E-2</v>
      </c>
    </row>
    <row r="52" spans="1:16" x14ac:dyDescent="0.3">
      <c r="A52" t="s">
        <v>108</v>
      </c>
      <c r="B52">
        <v>25.28</v>
      </c>
      <c r="C52">
        <v>23.16</v>
      </c>
      <c r="D52">
        <v>25.84</v>
      </c>
      <c r="E52">
        <v>22.84</v>
      </c>
      <c r="F52" t="s">
        <v>266</v>
      </c>
      <c r="G52" s="1">
        <v>9.74E-2</v>
      </c>
      <c r="H52" s="2">
        <v>-750</v>
      </c>
      <c r="I52">
        <f t="shared" si="0"/>
        <v>30</v>
      </c>
      <c r="J52">
        <f t="shared" si="1"/>
        <v>971</v>
      </c>
      <c r="K52" s="2">
        <f t="shared" si="2"/>
        <v>24546.880000000001</v>
      </c>
      <c r="L52">
        <f t="shared" si="3"/>
        <v>23</v>
      </c>
      <c r="O52" s="6">
        <v>43434</v>
      </c>
      <c r="P52" s="7">
        <v>1.4999999999999999E-2</v>
      </c>
    </row>
    <row r="53" spans="1:16" x14ac:dyDescent="0.3">
      <c r="A53" t="s">
        <v>110</v>
      </c>
      <c r="B53">
        <v>23.03</v>
      </c>
      <c r="C53">
        <v>20.69</v>
      </c>
      <c r="D53">
        <v>24.36</v>
      </c>
      <c r="E53">
        <v>20.22</v>
      </c>
      <c r="F53" t="s">
        <v>267</v>
      </c>
      <c r="G53" s="1">
        <v>0.1164</v>
      </c>
      <c r="H53" s="2">
        <v>-750</v>
      </c>
      <c r="I53">
        <f t="shared" si="0"/>
        <v>33</v>
      </c>
      <c r="J53">
        <f t="shared" si="1"/>
        <v>941</v>
      </c>
      <c r="K53" s="2">
        <f t="shared" si="2"/>
        <v>21671.23</v>
      </c>
      <c r="L53">
        <f t="shared" si="3"/>
        <v>22</v>
      </c>
      <c r="O53" s="6">
        <v>43404</v>
      </c>
      <c r="P53" s="7">
        <v>1.4999999999999999E-2</v>
      </c>
    </row>
    <row r="54" spans="1:16" x14ac:dyDescent="0.3">
      <c r="A54" t="s">
        <v>112</v>
      </c>
      <c r="B54">
        <v>20.63</v>
      </c>
      <c r="C54">
        <v>19.46</v>
      </c>
      <c r="D54">
        <v>20.81</v>
      </c>
      <c r="E54">
        <v>19.079999999999998</v>
      </c>
      <c r="F54" t="s">
        <v>268</v>
      </c>
      <c r="G54" s="1">
        <v>4.4400000000000002E-2</v>
      </c>
      <c r="H54" s="2">
        <v>-750</v>
      </c>
      <c r="I54">
        <f t="shared" si="0"/>
        <v>61</v>
      </c>
      <c r="J54">
        <f t="shared" si="1"/>
        <v>908</v>
      </c>
      <c r="K54" s="2">
        <f t="shared" si="2"/>
        <v>18732.04</v>
      </c>
      <c r="L54">
        <f t="shared" si="3"/>
        <v>21</v>
      </c>
      <c r="O54" s="6">
        <v>43371</v>
      </c>
      <c r="P54" s="7">
        <v>1.4999999999999999E-2</v>
      </c>
    </row>
    <row r="55" spans="1:16" x14ac:dyDescent="0.3">
      <c r="A55" t="s">
        <v>114</v>
      </c>
      <c r="B55">
        <v>19.75</v>
      </c>
      <c r="C55">
        <v>20.65</v>
      </c>
      <c r="D55">
        <v>21.66</v>
      </c>
      <c r="E55">
        <v>19.25</v>
      </c>
      <c r="F55" t="s">
        <v>269</v>
      </c>
      <c r="G55" s="1">
        <v>-4.3700000000000003E-2</v>
      </c>
      <c r="H55" s="2">
        <v>-750</v>
      </c>
      <c r="I55">
        <f t="shared" si="0"/>
        <v>39</v>
      </c>
      <c r="J55">
        <f t="shared" si="1"/>
        <v>847</v>
      </c>
      <c r="K55" s="2">
        <f t="shared" si="2"/>
        <v>16728.25</v>
      </c>
      <c r="L55">
        <f t="shared" si="3"/>
        <v>20</v>
      </c>
      <c r="O55" s="6">
        <v>43329</v>
      </c>
      <c r="P55" s="7">
        <f>0.624-0.015</f>
        <v>0.60899999999999999</v>
      </c>
    </row>
    <row r="56" spans="1:16" x14ac:dyDescent="0.3">
      <c r="A56" t="s">
        <v>116</v>
      </c>
      <c r="B56">
        <v>20.66</v>
      </c>
      <c r="C56">
        <v>18.32</v>
      </c>
      <c r="D56">
        <v>21.71</v>
      </c>
      <c r="E56">
        <v>18.23</v>
      </c>
      <c r="F56" t="s">
        <v>270</v>
      </c>
      <c r="G56" s="1">
        <v>0.1159</v>
      </c>
      <c r="H56" s="2">
        <v>-750</v>
      </c>
      <c r="I56">
        <f t="shared" si="0"/>
        <v>37</v>
      </c>
      <c r="J56">
        <f t="shared" si="1"/>
        <v>808</v>
      </c>
      <c r="K56" s="2">
        <f t="shared" si="2"/>
        <v>16693.28</v>
      </c>
      <c r="L56">
        <f t="shared" si="3"/>
        <v>19</v>
      </c>
      <c r="O56" s="6">
        <v>43312</v>
      </c>
      <c r="P56" s="7">
        <v>1.4999999999999999E-2</v>
      </c>
    </row>
    <row r="57" spans="1:16" x14ac:dyDescent="0.3">
      <c r="A57" t="s">
        <v>118</v>
      </c>
      <c r="B57">
        <v>18.510000000000002</v>
      </c>
      <c r="C57">
        <v>19.97</v>
      </c>
      <c r="D57">
        <v>20.64</v>
      </c>
      <c r="E57">
        <v>17.100000000000001</v>
      </c>
      <c r="F57" t="s">
        <v>271</v>
      </c>
      <c r="G57" s="1">
        <v>-6.1100000000000002E-2</v>
      </c>
      <c r="H57" s="2">
        <v>-750</v>
      </c>
      <c r="I57">
        <f t="shared" si="0"/>
        <v>41</v>
      </c>
      <c r="J57">
        <f t="shared" si="1"/>
        <v>771</v>
      </c>
      <c r="K57" s="2">
        <f t="shared" si="2"/>
        <v>14271.210000000001</v>
      </c>
      <c r="L57">
        <f t="shared" si="3"/>
        <v>18</v>
      </c>
      <c r="O57" s="6">
        <v>43280</v>
      </c>
      <c r="P57" s="7">
        <v>1.4999999999999999E-2</v>
      </c>
    </row>
    <row r="58" spans="1:16" x14ac:dyDescent="0.3">
      <c r="A58" t="s">
        <v>120</v>
      </c>
      <c r="B58">
        <v>19.71</v>
      </c>
      <c r="C58">
        <v>23.01</v>
      </c>
      <c r="D58">
        <v>23.07</v>
      </c>
      <c r="E58">
        <v>19.48</v>
      </c>
      <c r="F58" t="s">
        <v>272</v>
      </c>
      <c r="G58" s="1">
        <v>-0.15720000000000001</v>
      </c>
      <c r="H58" s="2">
        <v>-750</v>
      </c>
      <c r="I58">
        <f t="shared" si="0"/>
        <v>39</v>
      </c>
      <c r="J58">
        <f t="shared" si="1"/>
        <v>730</v>
      </c>
      <c r="K58" s="2">
        <f t="shared" si="2"/>
        <v>14388.300000000001</v>
      </c>
      <c r="L58">
        <f t="shared" si="3"/>
        <v>17</v>
      </c>
      <c r="O58" s="6">
        <v>43250</v>
      </c>
      <c r="P58" s="7">
        <v>1.4999999999999999E-2</v>
      </c>
    </row>
    <row r="59" spans="1:16" x14ac:dyDescent="0.3">
      <c r="A59" t="s">
        <v>121</v>
      </c>
      <c r="B59">
        <v>23.39</v>
      </c>
      <c r="C59">
        <v>23.5</v>
      </c>
      <c r="D59">
        <v>23.97</v>
      </c>
      <c r="E59">
        <v>22.7</v>
      </c>
      <c r="F59" t="s">
        <v>273</v>
      </c>
      <c r="G59" s="1">
        <v>-5.5999999999999999E-3</v>
      </c>
      <c r="H59" s="2">
        <v>-750</v>
      </c>
      <c r="I59">
        <f t="shared" si="0"/>
        <v>32</v>
      </c>
      <c r="J59">
        <f t="shared" si="1"/>
        <v>691</v>
      </c>
      <c r="K59" s="2">
        <f t="shared" si="2"/>
        <v>16162.49</v>
      </c>
      <c r="L59">
        <f t="shared" si="3"/>
        <v>16</v>
      </c>
      <c r="O59" s="6">
        <v>43220</v>
      </c>
      <c r="P59" s="7">
        <v>1.4999999999999999E-2</v>
      </c>
    </row>
    <row r="60" spans="1:16" x14ac:dyDescent="0.3">
      <c r="A60" t="s">
        <v>123</v>
      </c>
      <c r="B60">
        <v>23.52</v>
      </c>
      <c r="C60">
        <v>23.2</v>
      </c>
      <c r="D60">
        <v>24.27</v>
      </c>
      <c r="E60">
        <v>22.67</v>
      </c>
      <c r="F60" t="s">
        <v>274</v>
      </c>
      <c r="G60" s="1">
        <v>1.8800000000000001E-2</v>
      </c>
      <c r="H60" s="2">
        <v>-750</v>
      </c>
      <c r="I60">
        <f t="shared" si="0"/>
        <v>60</v>
      </c>
      <c r="J60">
        <f t="shared" si="1"/>
        <v>659</v>
      </c>
      <c r="K60" s="2">
        <f t="shared" si="2"/>
        <v>15499.68</v>
      </c>
      <c r="L60">
        <f t="shared" si="3"/>
        <v>15</v>
      </c>
      <c r="O60" s="6">
        <v>43188</v>
      </c>
      <c r="P60" s="7">
        <v>1.4999999999999999E-2</v>
      </c>
    </row>
    <row r="61" spans="1:16" x14ac:dyDescent="0.3">
      <c r="A61" t="s">
        <v>125</v>
      </c>
      <c r="B61">
        <v>23.09</v>
      </c>
      <c r="C61">
        <v>22.75</v>
      </c>
      <c r="D61">
        <v>24.45</v>
      </c>
      <c r="E61">
        <v>21.74</v>
      </c>
      <c r="F61" t="s">
        <v>275</v>
      </c>
      <c r="G61" s="1">
        <v>7.1999999999999998E-3</v>
      </c>
      <c r="H61" s="2">
        <v>-750</v>
      </c>
      <c r="I61">
        <f t="shared" si="0"/>
        <v>33</v>
      </c>
      <c r="J61">
        <f t="shared" si="1"/>
        <v>599</v>
      </c>
      <c r="K61" s="2">
        <f t="shared" si="2"/>
        <v>13830.91</v>
      </c>
      <c r="L61">
        <f t="shared" si="3"/>
        <v>14</v>
      </c>
      <c r="O61" s="6">
        <v>43146</v>
      </c>
      <c r="P61">
        <v>1.1089999999999998</v>
      </c>
    </row>
    <row r="62" spans="1:16" x14ac:dyDescent="0.3">
      <c r="A62" t="s">
        <v>127</v>
      </c>
      <c r="B62">
        <v>22.92</v>
      </c>
      <c r="C62">
        <v>18.77</v>
      </c>
      <c r="D62">
        <v>23.3</v>
      </c>
      <c r="E62">
        <v>18.77</v>
      </c>
      <c r="F62" t="s">
        <v>276</v>
      </c>
      <c r="G62" s="1">
        <v>0.2278</v>
      </c>
      <c r="H62" s="2">
        <v>-750</v>
      </c>
      <c r="I62">
        <f t="shared" si="0"/>
        <v>33</v>
      </c>
      <c r="J62">
        <f t="shared" si="1"/>
        <v>566</v>
      </c>
      <c r="K62" s="2">
        <f t="shared" si="2"/>
        <v>12972.720000000001</v>
      </c>
      <c r="L62">
        <f t="shared" si="3"/>
        <v>13</v>
      </c>
      <c r="O62" s="6">
        <v>43131</v>
      </c>
      <c r="P62" s="7">
        <v>1.4999999999999999E-2</v>
      </c>
    </row>
    <row r="63" spans="1:16" x14ac:dyDescent="0.3">
      <c r="A63" t="s">
        <v>128</v>
      </c>
      <c r="B63">
        <v>18.670000000000002</v>
      </c>
      <c r="C63">
        <v>17.95</v>
      </c>
      <c r="D63">
        <v>18.850000000000001</v>
      </c>
      <c r="E63">
        <v>17.78</v>
      </c>
      <c r="F63" t="s">
        <v>277</v>
      </c>
      <c r="G63" s="1">
        <v>3.5799999999999998E-2</v>
      </c>
      <c r="H63" s="2">
        <v>-750</v>
      </c>
      <c r="I63">
        <f t="shared" si="0"/>
        <v>41</v>
      </c>
      <c r="J63">
        <f t="shared" si="1"/>
        <v>533</v>
      </c>
      <c r="K63" s="2">
        <f t="shared" si="2"/>
        <v>9951.11</v>
      </c>
      <c r="L63">
        <f t="shared" si="3"/>
        <v>12</v>
      </c>
      <c r="O63" s="6">
        <v>43097</v>
      </c>
      <c r="P63" s="7">
        <v>1.4999999999999999E-2</v>
      </c>
    </row>
    <row r="64" spans="1:16" x14ac:dyDescent="0.3">
      <c r="A64" t="s">
        <v>130</v>
      </c>
      <c r="B64">
        <v>18.03</v>
      </c>
      <c r="C64">
        <v>18.54</v>
      </c>
      <c r="D64">
        <v>19.13</v>
      </c>
      <c r="E64">
        <v>17.86</v>
      </c>
      <c r="F64" t="s">
        <v>278</v>
      </c>
      <c r="G64" s="1">
        <v>-1.8200000000000001E-2</v>
      </c>
      <c r="H64" s="2">
        <v>-750</v>
      </c>
      <c r="I64">
        <f t="shared" si="0"/>
        <v>42</v>
      </c>
      <c r="J64">
        <f t="shared" si="1"/>
        <v>492</v>
      </c>
      <c r="K64" s="2">
        <f t="shared" si="2"/>
        <v>8870.76</v>
      </c>
      <c r="L64">
        <f t="shared" si="3"/>
        <v>11</v>
      </c>
      <c r="O64" s="6">
        <v>43069</v>
      </c>
      <c r="P64" s="7">
        <v>1.4999999999999999E-2</v>
      </c>
    </row>
    <row r="65" spans="1:16" x14ac:dyDescent="0.3">
      <c r="A65" t="s">
        <v>131</v>
      </c>
      <c r="B65">
        <v>18.36</v>
      </c>
      <c r="C65">
        <v>18.84</v>
      </c>
      <c r="D65">
        <v>19.989999999999998</v>
      </c>
      <c r="E65">
        <v>18.260000000000002</v>
      </c>
      <c r="F65" t="s">
        <v>279</v>
      </c>
      <c r="G65" s="1">
        <v>-2.9700000000000001E-2</v>
      </c>
      <c r="H65" s="2">
        <v>-750</v>
      </c>
      <c r="I65">
        <f t="shared" si="0"/>
        <v>41</v>
      </c>
      <c r="J65">
        <f t="shared" si="1"/>
        <v>450</v>
      </c>
      <c r="K65" s="2">
        <f t="shared" si="2"/>
        <v>8262</v>
      </c>
      <c r="L65">
        <f t="shared" si="3"/>
        <v>10</v>
      </c>
      <c r="O65" s="6">
        <v>43039</v>
      </c>
      <c r="P65" s="7">
        <v>1.4999999999999999E-2</v>
      </c>
    </row>
    <row r="66" spans="1:16" x14ac:dyDescent="0.3">
      <c r="A66" t="s">
        <v>132</v>
      </c>
      <c r="B66">
        <v>18.920000000000002</v>
      </c>
      <c r="C66">
        <v>17.739999999999998</v>
      </c>
      <c r="D66">
        <v>19.239999999999998</v>
      </c>
      <c r="E66">
        <v>17.68</v>
      </c>
      <c r="F66" t="s">
        <v>280</v>
      </c>
      <c r="G66" s="1">
        <v>7.4700000000000003E-2</v>
      </c>
      <c r="H66" s="2">
        <v>-750</v>
      </c>
      <c r="I66">
        <f t="shared" ref="I66:I72" si="4">ROUND((750 + (J67 * P67))/B66, 0)</f>
        <v>40</v>
      </c>
      <c r="J66">
        <f t="shared" ref="J66:J74" si="5">I66+J67</f>
        <v>409</v>
      </c>
      <c r="K66" s="2">
        <f t="shared" si="2"/>
        <v>7738.2800000000007</v>
      </c>
      <c r="L66">
        <f t="shared" si="3"/>
        <v>9</v>
      </c>
      <c r="O66" s="6">
        <v>43007</v>
      </c>
      <c r="P66" s="7">
        <v>1.4999999999999999E-2</v>
      </c>
    </row>
    <row r="67" spans="1:16" x14ac:dyDescent="0.3">
      <c r="A67" t="s">
        <v>134</v>
      </c>
      <c r="B67">
        <v>17.61</v>
      </c>
      <c r="C67">
        <v>16.420000000000002</v>
      </c>
      <c r="D67">
        <v>18.05</v>
      </c>
      <c r="E67">
        <v>16.37</v>
      </c>
      <c r="F67" t="s">
        <v>281</v>
      </c>
      <c r="G67" s="1">
        <v>9.2499999999999999E-2</v>
      </c>
      <c r="H67" s="2">
        <v>-750</v>
      </c>
      <c r="I67">
        <f t="shared" si="4"/>
        <v>43</v>
      </c>
      <c r="J67">
        <f t="shared" si="5"/>
        <v>369</v>
      </c>
      <c r="K67" s="2">
        <f t="shared" ref="K67:K74" si="6">J67*B67</f>
        <v>6498.09</v>
      </c>
      <c r="L67">
        <f t="shared" ref="L67:L73" si="7">L68+1</f>
        <v>8</v>
      </c>
      <c r="O67" s="6">
        <v>42978</v>
      </c>
      <c r="P67" s="7">
        <v>1.4999999999999999E-2</v>
      </c>
    </row>
    <row r="68" spans="1:16" x14ac:dyDescent="0.3">
      <c r="A68" t="s">
        <v>135</v>
      </c>
      <c r="B68">
        <v>16.11</v>
      </c>
      <c r="C68">
        <v>15.95</v>
      </c>
      <c r="D68">
        <v>16.29</v>
      </c>
      <c r="E68">
        <v>15.52</v>
      </c>
      <c r="F68" t="s">
        <v>282</v>
      </c>
      <c r="G68" s="1">
        <v>1.5900000000000001E-2</v>
      </c>
      <c r="H68" s="2">
        <v>-750</v>
      </c>
      <c r="I68">
        <f t="shared" si="4"/>
        <v>47</v>
      </c>
      <c r="J68">
        <f t="shared" si="5"/>
        <v>326</v>
      </c>
      <c r="K68" s="2">
        <f t="shared" si="6"/>
        <v>5251.86</v>
      </c>
      <c r="L68">
        <f t="shared" si="7"/>
        <v>7</v>
      </c>
      <c r="O68" s="6">
        <v>42947</v>
      </c>
      <c r="P68" s="7">
        <v>1.4999999999999999E-2</v>
      </c>
    </row>
    <row r="69" spans="1:16" x14ac:dyDescent="0.3">
      <c r="A69" t="s">
        <v>137</v>
      </c>
      <c r="B69">
        <v>15.86</v>
      </c>
      <c r="C69">
        <v>15.4</v>
      </c>
      <c r="D69">
        <v>15.96</v>
      </c>
      <c r="E69">
        <v>15.09</v>
      </c>
      <c r="F69" t="s">
        <v>283</v>
      </c>
      <c r="G69" s="1">
        <v>3.4200000000000001E-2</v>
      </c>
      <c r="H69" s="2">
        <v>-750</v>
      </c>
      <c r="I69">
        <f t="shared" si="4"/>
        <v>48</v>
      </c>
      <c r="J69">
        <f t="shared" si="5"/>
        <v>279</v>
      </c>
      <c r="K69" s="2">
        <f t="shared" si="6"/>
        <v>4424.9399999999996</v>
      </c>
      <c r="L69">
        <f t="shared" si="7"/>
        <v>6</v>
      </c>
      <c r="O69" s="6">
        <v>42916</v>
      </c>
      <c r="P69" s="7">
        <v>1.4999999999999999E-2</v>
      </c>
    </row>
    <row r="70" spans="1:16" x14ac:dyDescent="0.3">
      <c r="A70" t="s">
        <v>139</v>
      </c>
      <c r="B70">
        <v>15.34</v>
      </c>
      <c r="C70">
        <v>17.079999999999998</v>
      </c>
      <c r="D70">
        <v>17.45</v>
      </c>
      <c r="E70">
        <v>13.68</v>
      </c>
      <c r="F70" t="s">
        <v>284</v>
      </c>
      <c r="G70" s="1">
        <v>-9.4200000000000006E-2</v>
      </c>
      <c r="H70" s="2">
        <v>-750</v>
      </c>
      <c r="I70">
        <f t="shared" si="4"/>
        <v>49</v>
      </c>
      <c r="J70">
        <f t="shared" si="5"/>
        <v>231</v>
      </c>
      <c r="K70" s="2">
        <f t="shared" si="6"/>
        <v>3543.54</v>
      </c>
      <c r="L70">
        <f t="shared" si="7"/>
        <v>5</v>
      </c>
      <c r="O70" s="6">
        <v>42886</v>
      </c>
      <c r="P70" s="7">
        <v>1.4999999999999999E-2</v>
      </c>
    </row>
    <row r="71" spans="1:16" x14ac:dyDescent="0.3">
      <c r="A71" t="s">
        <v>140</v>
      </c>
      <c r="B71">
        <v>16.93</v>
      </c>
      <c r="C71">
        <v>16.38</v>
      </c>
      <c r="D71">
        <v>17.04</v>
      </c>
      <c r="E71">
        <v>16.010000000000002</v>
      </c>
      <c r="F71" t="s">
        <v>285</v>
      </c>
      <c r="G71" s="1">
        <v>3.6299999999999999E-2</v>
      </c>
      <c r="H71" s="2">
        <v>-750</v>
      </c>
      <c r="I71">
        <f t="shared" si="4"/>
        <v>44</v>
      </c>
      <c r="J71">
        <f t="shared" si="5"/>
        <v>182</v>
      </c>
      <c r="K71" s="2">
        <f t="shared" si="6"/>
        <v>3081.2599999999998</v>
      </c>
      <c r="L71">
        <f t="shared" si="7"/>
        <v>4</v>
      </c>
      <c r="O71" s="6">
        <v>42853</v>
      </c>
      <c r="P71" s="7">
        <v>1.4999999999999999E-2</v>
      </c>
    </row>
    <row r="72" spans="1:16" x14ac:dyDescent="0.3">
      <c r="A72" t="s">
        <v>141</v>
      </c>
      <c r="B72">
        <v>16.34</v>
      </c>
      <c r="C72">
        <v>17.34</v>
      </c>
      <c r="D72">
        <v>17.440000000000001</v>
      </c>
      <c r="E72">
        <v>16.04</v>
      </c>
      <c r="F72" t="s">
        <v>286</v>
      </c>
      <c r="G72" s="1">
        <v>-5.2900000000000003E-2</v>
      </c>
      <c r="H72" s="2">
        <v>-750</v>
      </c>
      <c r="I72">
        <f t="shared" si="4"/>
        <v>46</v>
      </c>
      <c r="J72">
        <f t="shared" si="5"/>
        <v>138</v>
      </c>
      <c r="K72" s="2">
        <f t="shared" si="6"/>
        <v>2254.92</v>
      </c>
      <c r="L72">
        <f t="shared" si="7"/>
        <v>3</v>
      </c>
      <c r="O72" s="6">
        <v>42825</v>
      </c>
      <c r="P72" s="7">
        <v>1.4999999999999999E-2</v>
      </c>
    </row>
    <row r="73" spans="1:16" x14ac:dyDescent="0.3">
      <c r="A73" t="s">
        <v>142</v>
      </c>
      <c r="B73">
        <v>17.25</v>
      </c>
      <c r="C73">
        <v>15.88</v>
      </c>
      <c r="D73">
        <v>17.89</v>
      </c>
      <c r="E73">
        <v>15.48</v>
      </c>
      <c r="F73" t="s">
        <v>287</v>
      </c>
      <c r="G73" s="1">
        <v>9.6100000000000005E-2</v>
      </c>
      <c r="H73" s="2">
        <v>-750</v>
      </c>
      <c r="I73">
        <f>ROUND((750 + (J74 * P74))/B73, 0)</f>
        <v>44</v>
      </c>
      <c r="J73">
        <f t="shared" si="5"/>
        <v>92</v>
      </c>
      <c r="K73" s="2">
        <f t="shared" si="6"/>
        <v>1587</v>
      </c>
      <c r="L73">
        <f t="shared" si="7"/>
        <v>2</v>
      </c>
      <c r="O73" s="6">
        <v>42790</v>
      </c>
      <c r="P73" s="7">
        <v>1.4999999999999999E-2</v>
      </c>
    </row>
    <row r="74" spans="1:16" x14ac:dyDescent="0.3">
      <c r="A74" t="s">
        <v>288</v>
      </c>
      <c r="B74">
        <v>15.74</v>
      </c>
      <c r="C74">
        <v>14.14</v>
      </c>
      <c r="D74">
        <v>16.309999999999999</v>
      </c>
      <c r="E74">
        <v>14.08</v>
      </c>
      <c r="F74" t="s">
        <v>289</v>
      </c>
      <c r="G74" s="1" t="s">
        <v>290</v>
      </c>
      <c r="H74" s="2">
        <v>-750</v>
      </c>
      <c r="I74">
        <f>ROUND(750/B74, 0)</f>
        <v>48</v>
      </c>
      <c r="J74">
        <f t="shared" si="5"/>
        <v>48</v>
      </c>
      <c r="K74" s="2">
        <f t="shared" si="6"/>
        <v>755.52</v>
      </c>
      <c r="L74">
        <f t="shared" ref="L74" si="8">L75+1</f>
        <v>1</v>
      </c>
      <c r="O74" s="6">
        <v>42766</v>
      </c>
      <c r="P74" s="7">
        <v>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Amazon</vt:lpstr>
      <vt:lpstr>BTG</vt:lpstr>
      <vt:lpstr>Itaú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Thiago Batista</cp:lastModifiedBy>
  <cp:revision/>
  <dcterms:created xsi:type="dcterms:W3CDTF">2023-01-13T19:05:28Z</dcterms:created>
  <dcterms:modified xsi:type="dcterms:W3CDTF">2023-01-19T01:51:01Z</dcterms:modified>
  <cp:category/>
  <cp:contentStatus/>
</cp:coreProperties>
</file>