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5-2010 (Parte 3)" sheetId="1" r:id="rId4"/>
  </sheets>
  <definedNames/>
  <calcPr/>
  <extLst>
    <ext uri="GoogleSheetsCustomDataVersion1">
      <go:sheetsCustomData xmlns:go="http://customooxmlschemas.google.com/" r:id="rId5" roundtripDataSignature="AMtx7mgDD+KT0nEA5EC4YNlGp7uU5veIbA=="/>
    </ext>
  </extLst>
</workbook>
</file>

<file path=xl/sharedStrings.xml><?xml version="1.0" encoding="utf-8"?>
<sst xmlns="http://schemas.openxmlformats.org/spreadsheetml/2006/main" count="266" uniqueCount="171">
  <si>
    <t>Data</t>
  </si>
  <si>
    <t>Último</t>
  </si>
  <si>
    <t>Abertura</t>
  </si>
  <si>
    <t>Máxima</t>
  </si>
  <si>
    <t>Mínima</t>
  </si>
  <si>
    <r>
      <rPr>
        <rFont val="Calibri"/>
        <b/>
        <color theme="1"/>
        <sz val="12.0"/>
      </rPr>
      <t>Vol</t>
    </r>
    <r>
      <rPr>
        <rFont val="Calibri"/>
        <color theme="1"/>
        <sz val="11.0"/>
      </rPr>
      <t>.</t>
    </r>
  </si>
  <si>
    <t>Var%</t>
  </si>
  <si>
    <t>Mês</t>
  </si>
  <si>
    <t>Aportes</t>
  </si>
  <si>
    <t>Compra</t>
  </si>
  <si>
    <t>Qtda Total</t>
  </si>
  <si>
    <t>Patrimônio</t>
  </si>
  <si>
    <t>Valor por Ações</t>
  </si>
  <si>
    <t>Tipo de dividendos</t>
  </si>
  <si>
    <t xml:space="preserve">Total </t>
  </si>
  <si>
    <t>01.11.2004</t>
  </si>
  <si>
    <t>1,05B</t>
  </si>
  <si>
    <t>JRS CAP PRÓPRIO</t>
  </si>
  <si>
    <t>01.12.2004</t>
  </si>
  <si>
    <t>1,52B</t>
  </si>
  <si>
    <t>a.a</t>
  </si>
  <si>
    <t>a.m</t>
  </si>
  <si>
    <t>01.01.2005</t>
  </si>
  <si>
    <t>2,28B</t>
  </si>
  <si>
    <t>TIR</t>
  </si>
  <si>
    <t>01.02.2005</t>
  </si>
  <si>
    <t>1,72B</t>
  </si>
  <si>
    <t>VPL</t>
  </si>
  <si>
    <t>01.03.2005</t>
  </si>
  <si>
    <t>1,97B</t>
  </si>
  <si>
    <t>TMA</t>
  </si>
  <si>
    <t>01.04.2005</t>
  </si>
  <si>
    <t>1,20B</t>
  </si>
  <si>
    <t>01.05.2005</t>
  </si>
  <si>
    <t>791,00M</t>
  </si>
  <si>
    <t>01.06.2005</t>
  </si>
  <si>
    <t>1,93B</t>
  </si>
  <si>
    <t>01.07.2005</t>
  </si>
  <si>
    <t>921,09M</t>
  </si>
  <si>
    <t>01.08.2005</t>
  </si>
  <si>
    <t>2,14B</t>
  </si>
  <si>
    <t>01.09.2005</t>
  </si>
  <si>
    <t>1,34B</t>
  </si>
  <si>
    <t>01.10.2005</t>
  </si>
  <si>
    <t>133,08M</t>
  </si>
  <si>
    <t>01.11.2005</t>
  </si>
  <si>
    <t>205,41M</t>
  </si>
  <si>
    <t>01.12.2005</t>
  </si>
  <si>
    <t>90,50M</t>
  </si>
  <si>
    <t>01.01.2006</t>
  </si>
  <si>
    <t>116,84M</t>
  </si>
  <si>
    <t>01.02.2006</t>
  </si>
  <si>
    <t>109,59M</t>
  </si>
  <si>
    <t>01.03.2006</t>
  </si>
  <si>
    <t>119,21M</t>
  </si>
  <si>
    <t>01.04.2006</t>
  </si>
  <si>
    <t>84,62M</t>
  </si>
  <si>
    <t>01.05.2006</t>
  </si>
  <si>
    <t>194,29M</t>
  </si>
  <si>
    <t>01.06.2006</t>
  </si>
  <si>
    <t>179,18M</t>
  </si>
  <si>
    <t>01.07.2006</t>
  </si>
  <si>
    <t>100,81M</t>
  </si>
  <si>
    <t>01.08.2006</t>
  </si>
  <si>
    <t>113,63M</t>
  </si>
  <si>
    <t>01.09.2006</t>
  </si>
  <si>
    <t>101,24M</t>
  </si>
  <si>
    <t>01.10.2006</t>
  </si>
  <si>
    <t>111,56M</t>
  </si>
  <si>
    <t>01.11.2006</t>
  </si>
  <si>
    <t>109,89M</t>
  </si>
  <si>
    <t>01.12.2006</t>
  </si>
  <si>
    <t>76,93M</t>
  </si>
  <si>
    <t>01.01.2007</t>
  </si>
  <si>
    <t>102,75M</t>
  </si>
  <si>
    <t>01.02.2007</t>
  </si>
  <si>
    <t>114,64M</t>
  </si>
  <si>
    <t>01.03.2007</t>
  </si>
  <si>
    <t>135,02M</t>
  </si>
  <si>
    <t>01.04.2007</t>
  </si>
  <si>
    <t>118,56M</t>
  </si>
  <si>
    <t>DIVIDENDO</t>
  </si>
  <si>
    <t>01.05.2007</t>
  </si>
  <si>
    <t>156,21M</t>
  </si>
  <si>
    <t>01.06.2007</t>
  </si>
  <si>
    <t>133,20M</t>
  </si>
  <si>
    <t>01.07.2007</t>
  </si>
  <si>
    <t>129,00M</t>
  </si>
  <si>
    <t>01.08.2007</t>
  </si>
  <si>
    <t>230,90M</t>
  </si>
  <si>
    <t>01.09.2007</t>
  </si>
  <si>
    <t>149,97M</t>
  </si>
  <si>
    <t>01.10.2007</t>
  </si>
  <si>
    <t>175,25M</t>
  </si>
  <si>
    <t>01.11.2007</t>
  </si>
  <si>
    <t>182,51M</t>
  </si>
  <si>
    <t>01.12.2007</t>
  </si>
  <si>
    <t>144,73M</t>
  </si>
  <si>
    <t>01.01.2008</t>
  </si>
  <si>
    <t>210,55M</t>
  </si>
  <si>
    <t>01.02.2008</t>
  </si>
  <si>
    <t>222,47M</t>
  </si>
  <si>
    <t>01.03.2008</t>
  </si>
  <si>
    <t>211,63M</t>
  </si>
  <si>
    <t>01.04.2008</t>
  </si>
  <si>
    <t>178,38M</t>
  </si>
  <si>
    <t>01.05.2008</t>
  </si>
  <si>
    <t>206,10M</t>
  </si>
  <si>
    <t>01.06.2008</t>
  </si>
  <si>
    <t>208,47M</t>
  </si>
  <si>
    <t>01.07.2008</t>
  </si>
  <si>
    <t>271,49M</t>
  </si>
  <si>
    <t>01.08.2008</t>
  </si>
  <si>
    <t>170,76M</t>
  </si>
  <si>
    <t>01.09.2008</t>
  </si>
  <si>
    <t>257,92M</t>
  </si>
  <si>
    <t>01.10.2008</t>
  </si>
  <si>
    <t>435,66M</t>
  </si>
  <si>
    <t>01.11.2008</t>
  </si>
  <si>
    <t>263,21M</t>
  </si>
  <si>
    <t>01.12.2008</t>
  </si>
  <si>
    <t>190,86M</t>
  </si>
  <si>
    <t>01.01.2009</t>
  </si>
  <si>
    <t>259,67M</t>
  </si>
  <si>
    <t>01.02.2009</t>
  </si>
  <si>
    <t>222,17M</t>
  </si>
  <si>
    <t>01.03.2009</t>
  </si>
  <si>
    <t>316,75M</t>
  </si>
  <si>
    <t>01.04.2009</t>
  </si>
  <si>
    <t>346,88M</t>
  </si>
  <si>
    <t>01.05.2009</t>
  </si>
  <si>
    <t>367,60M</t>
  </si>
  <si>
    <t>01.06.2009</t>
  </si>
  <si>
    <t>263,20M</t>
  </si>
  <si>
    <t>01.07.2009</t>
  </si>
  <si>
    <t>287,51M</t>
  </si>
  <si>
    <t>01.08.2009</t>
  </si>
  <si>
    <t>267,18M</t>
  </si>
  <si>
    <t>01.09.2009</t>
  </si>
  <si>
    <t>235,57M</t>
  </si>
  <si>
    <t>01.10.2009</t>
  </si>
  <si>
    <t>320,65M</t>
  </si>
  <si>
    <t>01.11.2009</t>
  </si>
  <si>
    <t>212,99M</t>
  </si>
  <si>
    <t>01.12.2009</t>
  </si>
  <si>
    <t>187,62M</t>
  </si>
  <si>
    <t>01.01.2010</t>
  </si>
  <si>
    <t>221,23M</t>
  </si>
  <si>
    <t>01.02.2010</t>
  </si>
  <si>
    <t>192,92M</t>
  </si>
  <si>
    <t>01.03.2010</t>
  </si>
  <si>
    <t>207,33M</t>
  </si>
  <si>
    <t>01.04.2010</t>
  </si>
  <si>
    <t>199,20M</t>
  </si>
  <si>
    <t>01.05.2010</t>
  </si>
  <si>
    <t>364,97M</t>
  </si>
  <si>
    <t>01.06.2010</t>
  </si>
  <si>
    <t>204,87M</t>
  </si>
  <si>
    <t>01.07.2010</t>
  </si>
  <si>
    <t>276,44M</t>
  </si>
  <si>
    <t>01.08.2010</t>
  </si>
  <si>
    <t>270,00M</t>
  </si>
  <si>
    <t>01.09.2010</t>
  </si>
  <si>
    <t>240,28M</t>
  </si>
  <si>
    <t>01.10.2010</t>
  </si>
  <si>
    <t>244,81M</t>
  </si>
  <si>
    <t>01.11.2010</t>
  </si>
  <si>
    <t>250,18M</t>
  </si>
  <si>
    <t>01.12.2010</t>
  </si>
  <si>
    <t>244,10M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</si>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</sst>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$&quot;* #,##0.00_-;\-&quot;R$&quot;* #,##0.00_-;_-&quot;R$&quot;* &quot;-&quot;??_-;_-@"/>
  </numFmts>
  <fonts count="6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1" numFmtId="0" xfId="0" applyAlignment="1" applyBorder="1" applyFont="1">
      <alignment readingOrder="0"/>
    </xf>
    <xf borderId="1" fillId="0" fontId="3" numFmtId="0" xfId="0" applyBorder="1" applyFont="1"/>
    <xf borderId="0" fillId="0" fontId="4" numFmtId="0" xfId="0" applyFont="1"/>
    <xf borderId="0" fillId="0" fontId="4" numFmtId="164" xfId="0" applyFont="1" applyNumberFormat="1"/>
    <xf borderId="0" fillId="0" fontId="4" numFmtId="0" xfId="0" applyFont="1"/>
    <xf borderId="1" fillId="0" fontId="2" numFmtId="10" xfId="0" applyBorder="1" applyFont="1" applyNumberFormat="1"/>
    <xf borderId="1" fillId="0" fontId="2" numFmtId="164" xfId="0" applyBorder="1" applyFont="1" applyNumberFormat="1"/>
    <xf borderId="1" fillId="0" fontId="2" numFmtId="1" xfId="0" applyBorder="1" applyFont="1" applyNumberFormat="1"/>
    <xf borderId="1" fillId="0" fontId="2" numFmtId="14" xfId="0" applyBorder="1" applyFont="1" applyNumberFormat="1"/>
    <xf borderId="1" fillId="0" fontId="5" numFmtId="0" xfId="0" applyBorder="1" applyFont="1"/>
    <xf borderId="1" fillId="0" fontId="5" numFmtId="0" xfId="0" applyAlignment="1" applyBorder="1" applyFont="1">
      <alignment readingOrder="0"/>
    </xf>
    <xf borderId="1" fillId="0" fontId="4" numFmtId="9" xfId="0" applyBorder="1" applyFont="1" applyNumberFormat="1"/>
    <xf borderId="1" fillId="0" fontId="4" numFmtId="164" xfId="0" applyAlignment="1" applyBorder="1" applyFont="1" applyNumberFormat="1">
      <alignment readingOrder="0"/>
    </xf>
    <xf borderId="1" fillId="0" fontId="4" numFmtId="0" xfId="0" applyBorder="1" applyFont="1"/>
    <xf borderId="1" fillId="0" fontId="4" numFmtId="9" xfId="0" applyAlignment="1" applyBorder="1" applyFont="1" applyNumberFormat="1">
      <alignment readingOrder="0"/>
    </xf>
    <xf borderId="1" fillId="0" fontId="4" numFmtId="10" xfId="0" applyBorder="1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8.71"/>
    <col customWidth="1" min="3" max="3" width="10.29"/>
    <col customWidth="1" min="4" max="8" width="8.71"/>
    <col customWidth="1" min="9" max="9" width="14.57"/>
    <col customWidth="1" min="10" max="10" width="8.71"/>
    <col customWidth="1" min="11" max="11" width="10.86"/>
    <col customWidth="1" min="12" max="12" width="13.86"/>
    <col customWidth="1" min="13" max="13" width="8.71"/>
    <col customWidth="1" min="14" max="14" width="11.86"/>
    <col customWidth="1" min="15" max="15" width="16.29"/>
    <col customWidth="1" min="16" max="16" width="8.71"/>
    <col customWidth="1" min="17" max="17" width="10.29"/>
    <col customWidth="1" min="18" max="18" width="20.86"/>
    <col customWidth="1" min="19" max="19" width="11.71"/>
    <col customWidth="1" min="20" max="20" width="14.43"/>
    <col customWidth="1" min="21" max="21" width="13.86"/>
    <col customWidth="1" min="22" max="22" width="13.57"/>
    <col customWidth="1" min="23" max="23" width="8.71"/>
    <col customWidth="1" min="24" max="24" width="16.57"/>
    <col customWidth="1" min="2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4" t="s">
        <v>10</v>
      </c>
      <c r="L1" s="1" t="s">
        <v>11</v>
      </c>
      <c r="N1" s="1" t="s">
        <v>0</v>
      </c>
      <c r="O1" s="3" t="s">
        <v>12</v>
      </c>
      <c r="P1" s="3" t="s">
        <v>13</v>
      </c>
      <c r="Q1" s="2"/>
      <c r="R1" s="3" t="s">
        <v>14</v>
      </c>
      <c r="T1" s="5"/>
      <c r="U1" s="6"/>
      <c r="V1" s="7"/>
    </row>
    <row r="2">
      <c r="A2" s="2" t="s">
        <v>15</v>
      </c>
      <c r="B2" s="2">
        <v>2.72</v>
      </c>
      <c r="C2" s="2">
        <v>2.65</v>
      </c>
      <c r="D2" s="2">
        <v>2.72</v>
      </c>
      <c r="E2" s="2">
        <v>2.53</v>
      </c>
      <c r="F2" s="2" t="s">
        <v>16</v>
      </c>
      <c r="G2" s="8">
        <v>0.0226</v>
      </c>
      <c r="H2" s="2">
        <v>1.0</v>
      </c>
      <c r="I2" s="9">
        <v>-1500.0</v>
      </c>
      <c r="J2" s="10">
        <f t="shared" ref="J2:J75" si="1">ABS(I2/B2)</f>
        <v>551.4705882</v>
      </c>
      <c r="K2" s="10">
        <v>551.0</v>
      </c>
      <c r="L2" s="9">
        <f t="shared" ref="L2:L75" si="2">K2*B2</f>
        <v>1498.72</v>
      </c>
      <c r="N2" s="11">
        <v>38321.0</v>
      </c>
      <c r="O2" s="9">
        <v>0.17</v>
      </c>
      <c r="P2" s="2" t="s">
        <v>17</v>
      </c>
      <c r="Q2" s="2"/>
      <c r="R2" s="9">
        <f t="shared" ref="R2:R3" si="3">O2*K2</f>
        <v>93.67</v>
      </c>
      <c r="T2" s="7"/>
      <c r="U2" s="6"/>
      <c r="V2" s="7"/>
    </row>
    <row r="3">
      <c r="A3" s="2" t="s">
        <v>18</v>
      </c>
      <c r="B3" s="2">
        <v>3.06</v>
      </c>
      <c r="C3" s="2">
        <v>2.72</v>
      </c>
      <c r="D3" s="2">
        <v>3.15</v>
      </c>
      <c r="E3" s="2">
        <v>2.7</v>
      </c>
      <c r="F3" s="2" t="s">
        <v>19</v>
      </c>
      <c r="G3" s="8">
        <v>0.125</v>
      </c>
      <c r="H3" s="2">
        <v>2.0</v>
      </c>
      <c r="I3" s="9">
        <f>-1500-R2</f>
        <v>-1593.67</v>
      </c>
      <c r="J3" s="10">
        <f t="shared" si="1"/>
        <v>520.8071895</v>
      </c>
      <c r="K3" s="10">
        <f t="shared" ref="K3:K75" si="4">K2+J3</f>
        <v>1071.80719</v>
      </c>
      <c r="L3" s="9">
        <f t="shared" si="2"/>
        <v>3279.73</v>
      </c>
      <c r="N3" s="11">
        <v>38344.0</v>
      </c>
      <c r="O3" s="9">
        <v>4.73</v>
      </c>
      <c r="P3" s="2" t="s">
        <v>17</v>
      </c>
      <c r="Q3" s="2"/>
      <c r="R3" s="9">
        <f t="shared" si="3"/>
        <v>5069.648007</v>
      </c>
      <c r="T3" s="12"/>
      <c r="U3" s="12" t="s">
        <v>20</v>
      </c>
      <c r="V3" s="13" t="s">
        <v>21</v>
      </c>
    </row>
    <row r="4">
      <c r="A4" s="2" t="s">
        <v>22</v>
      </c>
      <c r="B4" s="2">
        <v>2.98</v>
      </c>
      <c r="C4" s="2">
        <v>3.07</v>
      </c>
      <c r="D4" s="2">
        <v>3.14</v>
      </c>
      <c r="E4" s="2">
        <v>2.88</v>
      </c>
      <c r="F4" s="2" t="s">
        <v>23</v>
      </c>
      <c r="G4" s="8">
        <v>-0.0261</v>
      </c>
      <c r="H4" s="2">
        <v>3.0</v>
      </c>
      <c r="I4" s="9">
        <f>-1500-R3-R4</f>
        <v>-6751.855229</v>
      </c>
      <c r="J4" s="10">
        <f t="shared" si="1"/>
        <v>2265.723231</v>
      </c>
      <c r="K4" s="10">
        <f t="shared" si="4"/>
        <v>3337.530421</v>
      </c>
      <c r="L4" s="9">
        <f t="shared" si="2"/>
        <v>9945.840654</v>
      </c>
      <c r="N4" s="11">
        <v>38351.0</v>
      </c>
      <c r="O4" s="9">
        <v>0.17</v>
      </c>
      <c r="P4" s="2" t="s">
        <v>17</v>
      </c>
      <c r="Q4" s="2"/>
      <c r="R4" s="9">
        <f t="shared" ref="R4:R7" si="5">O4*K3</f>
        <v>182.2072222</v>
      </c>
      <c r="T4" s="12" t="s">
        <v>24</v>
      </c>
      <c r="U4" s="14">
        <f>(1+V4)^(12)-1</f>
        <v>0.1604650653</v>
      </c>
      <c r="V4" s="14">
        <f>IRR($I$2:$I$76,0.02)</f>
        <v>0.01247895736</v>
      </c>
    </row>
    <row r="5">
      <c r="A5" s="2" t="s">
        <v>25</v>
      </c>
      <c r="B5" s="2">
        <v>3.45</v>
      </c>
      <c r="C5" s="2">
        <v>2.98</v>
      </c>
      <c r="D5" s="2">
        <v>3.58</v>
      </c>
      <c r="E5" s="2">
        <v>2.98</v>
      </c>
      <c r="F5" s="2" t="s">
        <v>26</v>
      </c>
      <c r="G5" s="8">
        <v>0.1577</v>
      </c>
      <c r="H5" s="2">
        <v>4.0</v>
      </c>
      <c r="I5" s="9">
        <f t="shared" ref="I5:I6" si="6">-1500-R5</f>
        <v>-2067.380172</v>
      </c>
      <c r="J5" s="10">
        <f t="shared" si="1"/>
        <v>599.2406294</v>
      </c>
      <c r="K5" s="10">
        <f t="shared" si="4"/>
        <v>3936.77105</v>
      </c>
      <c r="L5" s="9">
        <f t="shared" si="2"/>
        <v>13581.86012</v>
      </c>
      <c r="N5" s="11">
        <v>38383.0</v>
      </c>
      <c r="O5" s="9">
        <v>0.17</v>
      </c>
      <c r="P5" s="2" t="s">
        <v>17</v>
      </c>
      <c r="Q5" s="2"/>
      <c r="R5" s="9">
        <f t="shared" si="5"/>
        <v>567.3801715</v>
      </c>
      <c r="T5" s="12" t="s">
        <v>27</v>
      </c>
      <c r="U5" s="15">
        <f t="array" ref="U5">NPV(V6,I2:I76,)</f>
        <v>195881.8038</v>
      </c>
      <c r="V5" s="16"/>
      <c r="W5" s="7"/>
      <c r="X5" s="7"/>
    </row>
    <row r="6">
      <c r="A6" s="2" t="s">
        <v>28</v>
      </c>
      <c r="B6" s="2">
        <v>3.34</v>
      </c>
      <c r="C6" s="2">
        <v>3.41</v>
      </c>
      <c r="D6" s="2">
        <v>3.78</v>
      </c>
      <c r="E6" s="2">
        <v>3.24</v>
      </c>
      <c r="F6" s="2" t="s">
        <v>29</v>
      </c>
      <c r="G6" s="8">
        <v>-0.0319</v>
      </c>
      <c r="H6" s="2">
        <v>5.0</v>
      </c>
      <c r="I6" s="9">
        <f t="shared" si="6"/>
        <v>-2169.251079</v>
      </c>
      <c r="J6" s="10">
        <f t="shared" si="1"/>
        <v>649.4763708</v>
      </c>
      <c r="K6" s="10">
        <f t="shared" si="4"/>
        <v>4586.247421</v>
      </c>
      <c r="L6" s="9">
        <f t="shared" si="2"/>
        <v>15318.06639</v>
      </c>
      <c r="N6" s="11">
        <v>38411.0</v>
      </c>
      <c r="O6" s="9">
        <v>0.17</v>
      </c>
      <c r="P6" s="2" t="s">
        <v>17</v>
      </c>
      <c r="Q6" s="2"/>
      <c r="R6" s="9">
        <f t="shared" si="5"/>
        <v>669.2510785</v>
      </c>
      <c r="T6" s="12" t="s">
        <v>30</v>
      </c>
      <c r="U6" s="17">
        <v>0.05</v>
      </c>
      <c r="V6" s="18">
        <f>(1+U6)^(1/12)-1</f>
        <v>0.004074123784</v>
      </c>
      <c r="W6" s="7"/>
      <c r="X6" s="7"/>
    </row>
    <row r="7">
      <c r="A7" s="2" t="s">
        <v>31</v>
      </c>
      <c r="B7" s="2">
        <v>3.39</v>
      </c>
      <c r="C7" s="2">
        <v>3.34</v>
      </c>
      <c r="D7" s="2">
        <v>3.51</v>
      </c>
      <c r="E7" s="2">
        <v>3.12</v>
      </c>
      <c r="F7" s="2" t="s">
        <v>32</v>
      </c>
      <c r="G7" s="8">
        <v>0.015</v>
      </c>
      <c r="H7" s="2">
        <v>6.0</v>
      </c>
      <c r="I7" s="9">
        <f>-1500-R7-R8</f>
        <v>-18331.52803</v>
      </c>
      <c r="J7" s="10">
        <f t="shared" si="1"/>
        <v>5407.530394</v>
      </c>
      <c r="K7" s="10">
        <f t="shared" si="4"/>
        <v>9993.777815</v>
      </c>
      <c r="L7" s="9">
        <f t="shared" si="2"/>
        <v>33878.90679</v>
      </c>
      <c r="N7" s="11">
        <v>38415.0</v>
      </c>
      <c r="O7" s="9">
        <v>0.17</v>
      </c>
      <c r="P7" s="2" t="s">
        <v>17</v>
      </c>
      <c r="Q7" s="2"/>
      <c r="R7" s="9">
        <f t="shared" si="5"/>
        <v>779.6620616</v>
      </c>
      <c r="T7" s="7"/>
      <c r="U7" s="6"/>
      <c r="V7" s="7"/>
      <c r="W7" s="7"/>
      <c r="X7" s="7"/>
    </row>
    <row r="8">
      <c r="A8" s="2" t="s">
        <v>33</v>
      </c>
      <c r="B8" s="2">
        <v>3.25</v>
      </c>
      <c r="C8" s="2">
        <v>3.37</v>
      </c>
      <c r="D8" s="2">
        <v>3.51</v>
      </c>
      <c r="E8" s="2">
        <v>3.15</v>
      </c>
      <c r="F8" s="2" t="s">
        <v>34</v>
      </c>
      <c r="G8" s="8">
        <v>-0.0413</v>
      </c>
      <c r="H8" s="2">
        <v>7.0</v>
      </c>
      <c r="I8" s="9">
        <f t="shared" ref="I8:I11" si="7">-1500-R9</f>
        <v>-3198.942228</v>
      </c>
      <c r="J8" s="10">
        <f t="shared" si="1"/>
        <v>984.2899165</v>
      </c>
      <c r="K8" s="10">
        <f t="shared" si="4"/>
        <v>10978.06773</v>
      </c>
      <c r="L8" s="9">
        <f t="shared" si="2"/>
        <v>35678.72013</v>
      </c>
      <c r="N8" s="11">
        <v>38442.0</v>
      </c>
      <c r="O8" s="9">
        <v>3.5</v>
      </c>
      <c r="P8" s="2" t="s">
        <v>17</v>
      </c>
      <c r="Q8" s="2"/>
      <c r="R8" s="9">
        <f t="shared" ref="R8:R13" si="8">O8*K6</f>
        <v>16051.86597</v>
      </c>
      <c r="T8" s="7"/>
      <c r="U8" s="6"/>
      <c r="V8" s="7"/>
      <c r="W8" s="7"/>
      <c r="X8" s="7"/>
    </row>
    <row r="9">
      <c r="A9" s="2" t="s">
        <v>35</v>
      </c>
      <c r="B9" s="2">
        <v>3.32</v>
      </c>
      <c r="C9" s="2">
        <v>3.28</v>
      </c>
      <c r="D9" s="2">
        <v>3.53</v>
      </c>
      <c r="E9" s="2">
        <v>3.22</v>
      </c>
      <c r="F9" s="2" t="s">
        <v>36</v>
      </c>
      <c r="G9" s="8">
        <v>0.0215</v>
      </c>
      <c r="H9" s="2">
        <v>8.0</v>
      </c>
      <c r="I9" s="9">
        <f t="shared" si="7"/>
        <v>-3805.394224</v>
      </c>
      <c r="J9" s="10">
        <f t="shared" si="1"/>
        <v>1146.203079</v>
      </c>
      <c r="K9" s="10">
        <f t="shared" si="4"/>
        <v>12124.27081</v>
      </c>
      <c r="L9" s="9">
        <f t="shared" si="2"/>
        <v>40252.57909</v>
      </c>
      <c r="N9" s="11">
        <v>38471.0</v>
      </c>
      <c r="O9" s="9">
        <v>0.17</v>
      </c>
      <c r="P9" s="2" t="s">
        <v>17</v>
      </c>
      <c r="Q9" s="2"/>
      <c r="R9" s="9">
        <f t="shared" si="8"/>
        <v>1698.942228</v>
      </c>
      <c r="U9" s="19"/>
    </row>
    <row r="10">
      <c r="A10" s="2" t="s">
        <v>37</v>
      </c>
      <c r="B10" s="2">
        <v>3.46</v>
      </c>
      <c r="C10" s="2">
        <v>3.31</v>
      </c>
      <c r="D10" s="2">
        <v>3.49</v>
      </c>
      <c r="E10" s="2">
        <v>3.17</v>
      </c>
      <c r="F10" s="2" t="s">
        <v>38</v>
      </c>
      <c r="G10" s="8">
        <v>0.0422</v>
      </c>
      <c r="H10" s="2">
        <v>9.0</v>
      </c>
      <c r="I10" s="9">
        <f t="shared" si="7"/>
        <v>-4046.09687</v>
      </c>
      <c r="J10" s="10">
        <f t="shared" si="1"/>
        <v>1169.392159</v>
      </c>
      <c r="K10" s="10">
        <f t="shared" si="4"/>
        <v>13293.66297</v>
      </c>
      <c r="L10" s="9">
        <f t="shared" si="2"/>
        <v>45996.07387</v>
      </c>
      <c r="N10" s="11">
        <v>38503.0</v>
      </c>
      <c r="O10" s="9">
        <v>0.21</v>
      </c>
      <c r="P10" s="2" t="s">
        <v>17</v>
      </c>
      <c r="Q10" s="2"/>
      <c r="R10" s="9">
        <f t="shared" si="8"/>
        <v>2305.394224</v>
      </c>
      <c r="S10" s="19"/>
      <c r="U10" s="19"/>
    </row>
    <row r="11">
      <c r="A11" s="2" t="s">
        <v>39</v>
      </c>
      <c r="B11" s="2">
        <v>3.78</v>
      </c>
      <c r="C11" s="2">
        <v>3.46</v>
      </c>
      <c r="D11" s="2">
        <v>3.78</v>
      </c>
      <c r="E11" s="2">
        <v>3.43</v>
      </c>
      <c r="F11" s="2" t="s">
        <v>40</v>
      </c>
      <c r="G11" s="8">
        <v>0.0925</v>
      </c>
      <c r="H11" s="2">
        <v>10.0</v>
      </c>
      <c r="I11" s="9">
        <f t="shared" si="7"/>
        <v>-4291.669224</v>
      </c>
      <c r="J11" s="10">
        <f t="shared" si="1"/>
        <v>1135.362228</v>
      </c>
      <c r="K11" s="10">
        <f t="shared" si="4"/>
        <v>14429.0252</v>
      </c>
      <c r="L11" s="9">
        <f t="shared" si="2"/>
        <v>54541.71525</v>
      </c>
      <c r="N11" s="11">
        <v>38533.0</v>
      </c>
      <c r="O11" s="9">
        <v>0.21</v>
      </c>
      <c r="P11" s="2" t="s">
        <v>17</v>
      </c>
      <c r="Q11" s="2"/>
      <c r="R11" s="9">
        <f t="shared" si="8"/>
        <v>2546.09687</v>
      </c>
      <c r="U11" s="19"/>
    </row>
    <row r="12">
      <c r="A12" s="2" t="s">
        <v>41</v>
      </c>
      <c r="B12" s="2">
        <v>4.09</v>
      </c>
      <c r="C12" s="2">
        <v>3.78</v>
      </c>
      <c r="D12" s="2">
        <v>4.17</v>
      </c>
      <c r="E12" s="2">
        <v>3.76</v>
      </c>
      <c r="F12" s="2" t="s">
        <v>42</v>
      </c>
      <c r="G12" s="8">
        <v>0.082</v>
      </c>
      <c r="H12" s="2">
        <v>11.0</v>
      </c>
      <c r="I12" s="9">
        <f>-1500-R13-R14</f>
        <v>-4833.104821</v>
      </c>
      <c r="J12" s="10">
        <f t="shared" si="1"/>
        <v>1181.68822</v>
      </c>
      <c r="K12" s="10">
        <f t="shared" si="4"/>
        <v>15610.71342</v>
      </c>
      <c r="L12" s="9">
        <f t="shared" si="2"/>
        <v>63847.81788</v>
      </c>
      <c r="N12" s="11">
        <v>38562.0</v>
      </c>
      <c r="O12" s="9">
        <v>0.21</v>
      </c>
      <c r="P12" s="2" t="s">
        <v>17</v>
      </c>
      <c r="Q12" s="2"/>
      <c r="R12" s="9">
        <f t="shared" si="8"/>
        <v>2791.669224</v>
      </c>
      <c r="U12" s="19"/>
    </row>
    <row r="13">
      <c r="A13" s="2" t="s">
        <v>43</v>
      </c>
      <c r="B13" s="2">
        <v>4.14</v>
      </c>
      <c r="C13" s="2">
        <v>4.1</v>
      </c>
      <c r="D13" s="2">
        <v>4.26</v>
      </c>
      <c r="E13" s="2">
        <v>3.72</v>
      </c>
      <c r="F13" s="2" t="s">
        <v>44</v>
      </c>
      <c r="G13" s="8">
        <v>0.0122</v>
      </c>
      <c r="H13" s="2">
        <v>12.0</v>
      </c>
      <c r="I13" s="9">
        <f t="shared" ref="I13:I15" si="9">-1500-R15</f>
        <v>-1827.824982</v>
      </c>
      <c r="J13" s="10">
        <f t="shared" si="1"/>
        <v>441.5036188</v>
      </c>
      <c r="K13" s="10">
        <f t="shared" si="4"/>
        <v>16052.21704</v>
      </c>
      <c r="L13" s="9">
        <f t="shared" si="2"/>
        <v>66456.17853</v>
      </c>
      <c r="N13" s="11">
        <v>38576.0</v>
      </c>
      <c r="O13" s="9">
        <v>0.21</v>
      </c>
      <c r="P13" s="2" t="s">
        <v>17</v>
      </c>
      <c r="Q13" s="2"/>
      <c r="R13" s="9">
        <f t="shared" si="8"/>
        <v>3030.095292</v>
      </c>
      <c r="U13" s="19"/>
    </row>
    <row r="14">
      <c r="A14" s="2" t="s">
        <v>45</v>
      </c>
      <c r="B14" s="2">
        <v>4.3</v>
      </c>
      <c r="C14" s="2">
        <v>4.15</v>
      </c>
      <c r="D14" s="2">
        <v>4.44</v>
      </c>
      <c r="E14" s="2">
        <v>4.01</v>
      </c>
      <c r="F14" s="2" t="s">
        <v>46</v>
      </c>
      <c r="G14" s="8">
        <v>0.0386</v>
      </c>
      <c r="H14" s="2">
        <v>13.0</v>
      </c>
      <c r="I14" s="9">
        <f t="shared" si="9"/>
        <v>-1837.096558</v>
      </c>
      <c r="J14" s="10">
        <f t="shared" si="1"/>
        <v>427.2317576</v>
      </c>
      <c r="K14" s="10">
        <f t="shared" si="4"/>
        <v>16479.44879</v>
      </c>
      <c r="L14" s="9">
        <f t="shared" si="2"/>
        <v>70861.62982</v>
      </c>
      <c r="N14" s="11">
        <v>38595.0</v>
      </c>
      <c r="O14" s="9">
        <v>0.021</v>
      </c>
      <c r="P14" s="2" t="s">
        <v>17</v>
      </c>
      <c r="Q14" s="2"/>
      <c r="R14" s="9">
        <f t="shared" ref="R14:R18" si="10">O14*K11</f>
        <v>303.0095292</v>
      </c>
      <c r="U14" s="19"/>
    </row>
    <row r="15">
      <c r="A15" s="2" t="s">
        <v>47</v>
      </c>
      <c r="B15" s="2">
        <v>4.32</v>
      </c>
      <c r="C15" s="2">
        <v>4.34</v>
      </c>
      <c r="D15" s="2">
        <v>4.6</v>
      </c>
      <c r="E15" s="2">
        <v>4.19</v>
      </c>
      <c r="F15" s="2" t="s">
        <v>48</v>
      </c>
      <c r="G15" s="8">
        <v>0.0047</v>
      </c>
      <c r="H15" s="2">
        <v>14.0</v>
      </c>
      <c r="I15" s="9">
        <f t="shared" si="9"/>
        <v>-46983.27867</v>
      </c>
      <c r="J15" s="10">
        <f t="shared" si="1"/>
        <v>10875.75895</v>
      </c>
      <c r="K15" s="10">
        <f t="shared" si="4"/>
        <v>27355.20775</v>
      </c>
      <c r="L15" s="9">
        <f t="shared" si="2"/>
        <v>118174.4975</v>
      </c>
      <c r="N15" s="11">
        <v>38625.0</v>
      </c>
      <c r="O15" s="9">
        <v>0.021</v>
      </c>
      <c r="P15" s="2" t="s">
        <v>17</v>
      </c>
      <c r="Q15" s="2"/>
      <c r="R15" s="9">
        <f t="shared" si="10"/>
        <v>327.8249818</v>
      </c>
    </row>
    <row r="16">
      <c r="A16" s="2" t="s">
        <v>49</v>
      </c>
      <c r="B16" s="2">
        <v>5.16</v>
      </c>
      <c r="C16" s="2">
        <v>4.29</v>
      </c>
      <c r="D16" s="2">
        <v>5.2</v>
      </c>
      <c r="E16" s="2">
        <v>4.23</v>
      </c>
      <c r="F16" s="2" t="s">
        <v>50</v>
      </c>
      <c r="G16" s="8">
        <v>0.1944</v>
      </c>
      <c r="H16" s="2">
        <v>15.0</v>
      </c>
      <c r="I16" s="9">
        <f>-1500-R18-R19</f>
        <v>-11101.67792</v>
      </c>
      <c r="J16" s="10">
        <f t="shared" si="1"/>
        <v>2151.487969</v>
      </c>
      <c r="K16" s="10">
        <f t="shared" si="4"/>
        <v>29506.69572</v>
      </c>
      <c r="L16" s="9">
        <f t="shared" si="2"/>
        <v>152254.5499</v>
      </c>
      <c r="N16" s="11">
        <v>38656.0</v>
      </c>
      <c r="O16" s="9">
        <v>0.021</v>
      </c>
      <c r="P16" s="2" t="s">
        <v>17</v>
      </c>
      <c r="Q16" s="2"/>
      <c r="R16" s="9">
        <f t="shared" si="10"/>
        <v>337.0965578</v>
      </c>
    </row>
    <row r="17">
      <c r="A17" s="2" t="s">
        <v>51</v>
      </c>
      <c r="B17" s="2">
        <v>5.27</v>
      </c>
      <c r="C17" s="2">
        <v>5.1</v>
      </c>
      <c r="D17" s="2">
        <v>5.6</v>
      </c>
      <c r="E17" s="2">
        <v>4.84</v>
      </c>
      <c r="F17" s="2" t="s">
        <v>52</v>
      </c>
      <c r="G17" s="8">
        <v>0.0213</v>
      </c>
      <c r="H17" s="2">
        <v>16.0</v>
      </c>
      <c r="I17" s="9">
        <f t="shared" ref="I17:I18" si="11">-1500-R20</f>
        <v>-2119.64061</v>
      </c>
      <c r="J17" s="10">
        <f t="shared" si="1"/>
        <v>402.2088444</v>
      </c>
      <c r="K17" s="10">
        <f t="shared" si="4"/>
        <v>29908.90456</v>
      </c>
      <c r="L17" s="9">
        <f t="shared" si="2"/>
        <v>157619.927</v>
      </c>
      <c r="N17" s="11">
        <v>38686.0</v>
      </c>
      <c r="O17" s="9">
        <v>2.76</v>
      </c>
      <c r="P17" s="2" t="s">
        <v>17</v>
      </c>
      <c r="Q17" s="2"/>
      <c r="R17" s="9">
        <f t="shared" si="10"/>
        <v>45483.27867</v>
      </c>
    </row>
    <row r="18">
      <c r="A18" s="2" t="s">
        <v>53</v>
      </c>
      <c r="B18" s="2">
        <v>4.91</v>
      </c>
      <c r="C18" s="2">
        <v>5.42</v>
      </c>
      <c r="D18" s="2">
        <v>5.47</v>
      </c>
      <c r="E18" s="2">
        <v>4.83</v>
      </c>
      <c r="F18" s="2" t="s">
        <v>54</v>
      </c>
      <c r="G18" s="8">
        <v>-0.0683</v>
      </c>
      <c r="H18" s="2">
        <v>17.0</v>
      </c>
      <c r="I18" s="9">
        <f t="shared" si="11"/>
        <v>-2217.813709</v>
      </c>
      <c r="J18" s="10">
        <f t="shared" si="1"/>
        <v>451.6932198</v>
      </c>
      <c r="K18" s="10">
        <f t="shared" si="4"/>
        <v>30360.59778</v>
      </c>
      <c r="L18" s="9">
        <f t="shared" si="2"/>
        <v>149070.5351</v>
      </c>
      <c r="N18" s="11">
        <v>38712.0</v>
      </c>
      <c r="O18" s="9">
        <v>0.33</v>
      </c>
      <c r="P18" s="2" t="s">
        <v>17</v>
      </c>
      <c r="Q18" s="2"/>
      <c r="R18" s="9">
        <f t="shared" si="10"/>
        <v>9027.218556</v>
      </c>
    </row>
    <row r="19">
      <c r="A19" s="2" t="s">
        <v>55</v>
      </c>
      <c r="B19" s="2">
        <v>5.05</v>
      </c>
      <c r="C19" s="2">
        <v>4.96</v>
      </c>
      <c r="D19" s="2">
        <v>5.32</v>
      </c>
      <c r="E19" s="2">
        <v>4.8</v>
      </c>
      <c r="F19" s="2" t="s">
        <v>56</v>
      </c>
      <c r="G19" s="8">
        <v>0.0285</v>
      </c>
      <c r="H19" s="2">
        <v>18.0</v>
      </c>
      <c r="I19" s="9">
        <f>-1500-R22-R23</f>
        <v>-27427.9505</v>
      </c>
      <c r="J19" s="10">
        <f t="shared" si="1"/>
        <v>5431.277328</v>
      </c>
      <c r="K19" s="10">
        <f t="shared" si="4"/>
        <v>35791.87511</v>
      </c>
      <c r="L19" s="9">
        <f t="shared" si="2"/>
        <v>180748.9693</v>
      </c>
      <c r="N19" s="11">
        <v>38715.0</v>
      </c>
      <c r="O19" s="9">
        <v>0.021</v>
      </c>
      <c r="P19" s="2" t="s">
        <v>17</v>
      </c>
      <c r="Q19" s="2"/>
      <c r="R19" s="9">
        <f t="shared" ref="R19:R22" si="12">O19*K15</f>
        <v>574.4593627</v>
      </c>
    </row>
    <row r="20">
      <c r="A20" s="2" t="s">
        <v>57</v>
      </c>
      <c r="B20" s="2">
        <v>4.64</v>
      </c>
      <c r="C20" s="2">
        <v>5.1</v>
      </c>
      <c r="D20" s="2">
        <v>5.86</v>
      </c>
      <c r="E20" s="2">
        <v>4.38</v>
      </c>
      <c r="F20" s="2" t="s">
        <v>58</v>
      </c>
      <c r="G20" s="8">
        <v>-0.0812</v>
      </c>
      <c r="H20" s="2">
        <v>19.0</v>
      </c>
      <c r="I20" s="9">
        <f t="shared" ref="I20:I23" si="13">-1500-R24</f>
        <v>-2359.005003</v>
      </c>
      <c r="J20" s="10">
        <f t="shared" si="1"/>
        <v>508.4062506</v>
      </c>
      <c r="K20" s="10">
        <f t="shared" si="4"/>
        <v>36300.28136</v>
      </c>
      <c r="L20" s="9">
        <f t="shared" si="2"/>
        <v>168433.3055</v>
      </c>
      <c r="N20" s="11">
        <v>38748.0</v>
      </c>
      <c r="O20" s="9">
        <v>0.021</v>
      </c>
      <c r="P20" s="2" t="s">
        <v>17</v>
      </c>
      <c r="Q20" s="2"/>
      <c r="R20" s="9">
        <f t="shared" si="12"/>
        <v>619.64061</v>
      </c>
    </row>
    <row r="21" ht="15.75" customHeight="1">
      <c r="A21" s="2" t="s">
        <v>59</v>
      </c>
      <c r="B21" s="2">
        <v>4.84</v>
      </c>
      <c r="C21" s="2">
        <v>4.72</v>
      </c>
      <c r="D21" s="2">
        <v>5.05</v>
      </c>
      <c r="E21" s="2">
        <v>3.92</v>
      </c>
      <c r="F21" s="2" t="s">
        <v>60</v>
      </c>
      <c r="G21" s="8">
        <v>0.0431</v>
      </c>
      <c r="H21" s="2">
        <v>20.0</v>
      </c>
      <c r="I21" s="9">
        <f t="shared" si="13"/>
        <v>-2371.206753</v>
      </c>
      <c r="J21" s="10">
        <f t="shared" si="1"/>
        <v>489.9187505</v>
      </c>
      <c r="K21" s="10">
        <f t="shared" si="4"/>
        <v>36790.20011</v>
      </c>
      <c r="L21" s="9">
        <f t="shared" si="2"/>
        <v>178064.5685</v>
      </c>
      <c r="N21" s="11">
        <v>38772.0</v>
      </c>
      <c r="O21" s="9">
        <v>0.024</v>
      </c>
      <c r="P21" s="2" t="s">
        <v>17</v>
      </c>
      <c r="Q21" s="2"/>
      <c r="R21" s="9">
        <f t="shared" si="12"/>
        <v>717.8137094</v>
      </c>
    </row>
    <row r="22" ht="15.75" customHeight="1">
      <c r="A22" s="2" t="s">
        <v>61</v>
      </c>
      <c r="B22" s="2">
        <v>5.11</v>
      </c>
      <c r="C22" s="2">
        <v>4.87</v>
      </c>
      <c r="D22" s="2">
        <v>5.19</v>
      </c>
      <c r="E22" s="2">
        <v>4.4</v>
      </c>
      <c r="F22" s="2" t="s">
        <v>62</v>
      </c>
      <c r="G22" s="8">
        <v>0.0558</v>
      </c>
      <c r="H22" s="2">
        <v>21.0</v>
      </c>
      <c r="I22" s="9">
        <f t="shared" si="13"/>
        <v>-2382.964803</v>
      </c>
      <c r="J22" s="10">
        <f t="shared" si="1"/>
        <v>466.3336209</v>
      </c>
      <c r="K22" s="10">
        <f t="shared" si="4"/>
        <v>37256.53373</v>
      </c>
      <c r="L22" s="9">
        <f t="shared" si="2"/>
        <v>190380.8874</v>
      </c>
      <c r="N22" s="11">
        <v>38779.0</v>
      </c>
      <c r="O22" s="9">
        <v>0.83</v>
      </c>
      <c r="P22" s="2" t="s">
        <v>17</v>
      </c>
      <c r="Q22" s="2"/>
      <c r="R22" s="9">
        <f t="shared" si="12"/>
        <v>25199.29616</v>
      </c>
    </row>
    <row r="23" ht="15.75" customHeight="1">
      <c r="A23" s="2" t="s">
        <v>63</v>
      </c>
      <c r="B23" s="2">
        <v>4.95</v>
      </c>
      <c r="C23" s="2">
        <v>5.04</v>
      </c>
      <c r="D23" s="2">
        <v>5.13</v>
      </c>
      <c r="E23" s="2">
        <v>4.61</v>
      </c>
      <c r="F23" s="2" t="s">
        <v>64</v>
      </c>
      <c r="G23" s="8">
        <v>-0.0313</v>
      </c>
      <c r="H23" s="2">
        <v>22.0</v>
      </c>
      <c r="I23" s="9">
        <f t="shared" si="13"/>
        <v>-2394.15681</v>
      </c>
      <c r="J23" s="10">
        <f t="shared" si="1"/>
        <v>483.6680423</v>
      </c>
      <c r="K23" s="10">
        <f t="shared" si="4"/>
        <v>37740.20177</v>
      </c>
      <c r="L23" s="9">
        <f t="shared" si="2"/>
        <v>186813.9988</v>
      </c>
      <c r="N23" s="11">
        <v>38807.0</v>
      </c>
      <c r="O23" s="9">
        <v>0.024</v>
      </c>
      <c r="P23" s="2" t="s">
        <v>17</v>
      </c>
      <c r="Q23" s="2"/>
      <c r="R23" s="9">
        <f t="shared" ref="R23:R28" si="14">O23*K18</f>
        <v>728.6543467</v>
      </c>
    </row>
    <row r="24" ht="15.75" customHeight="1">
      <c r="A24" s="2" t="s">
        <v>65</v>
      </c>
      <c r="B24" s="2">
        <v>5.0</v>
      </c>
      <c r="C24" s="2">
        <v>4.97</v>
      </c>
      <c r="D24" s="2">
        <v>5.22</v>
      </c>
      <c r="E24" s="2">
        <v>4.7</v>
      </c>
      <c r="F24" s="2" t="s">
        <v>66</v>
      </c>
      <c r="G24" s="8">
        <v>0.0101</v>
      </c>
      <c r="H24" s="2">
        <v>23.0</v>
      </c>
      <c r="I24" s="9">
        <f>-1500-R28-R29-R30</f>
        <v>-4217.294528</v>
      </c>
      <c r="J24" s="10">
        <f t="shared" si="1"/>
        <v>843.4589055</v>
      </c>
      <c r="K24" s="10">
        <f t="shared" si="4"/>
        <v>38583.66068</v>
      </c>
      <c r="L24" s="9">
        <f t="shared" si="2"/>
        <v>192918.3034</v>
      </c>
      <c r="N24" s="11">
        <v>38835.0</v>
      </c>
      <c r="O24" s="9">
        <v>0.024</v>
      </c>
      <c r="P24" s="2" t="s">
        <v>17</v>
      </c>
      <c r="Q24" s="2"/>
      <c r="R24" s="9">
        <f t="shared" si="14"/>
        <v>859.0050026</v>
      </c>
    </row>
    <row r="25" ht="15.75" customHeight="1">
      <c r="A25" s="2" t="s">
        <v>67</v>
      </c>
      <c r="B25" s="2">
        <v>5.41</v>
      </c>
      <c r="C25" s="2">
        <v>5.04</v>
      </c>
      <c r="D25" s="2">
        <v>5.73</v>
      </c>
      <c r="E25" s="2">
        <v>4.95</v>
      </c>
      <c r="F25" s="2" t="s">
        <v>68</v>
      </c>
      <c r="G25" s="8">
        <v>0.082</v>
      </c>
      <c r="H25" s="2">
        <v>24.0</v>
      </c>
      <c r="I25" s="9">
        <f t="shared" ref="I25:I29" si="15">-1500-R31</f>
        <v>-7904.887672</v>
      </c>
      <c r="J25" s="10">
        <f t="shared" si="1"/>
        <v>1461.162231</v>
      </c>
      <c r="K25" s="10">
        <f t="shared" si="4"/>
        <v>40044.82291</v>
      </c>
      <c r="L25" s="9">
        <f t="shared" si="2"/>
        <v>216642.4919</v>
      </c>
      <c r="N25" s="11">
        <v>38868.0</v>
      </c>
      <c r="O25" s="9">
        <v>0.024</v>
      </c>
      <c r="P25" s="2" t="s">
        <v>17</v>
      </c>
      <c r="Q25" s="2"/>
      <c r="R25" s="9">
        <f t="shared" si="14"/>
        <v>871.2067526</v>
      </c>
    </row>
    <row r="26" ht="15.75" customHeight="1">
      <c r="A26" s="2" t="s">
        <v>69</v>
      </c>
      <c r="B26" s="2">
        <v>5.54</v>
      </c>
      <c r="C26" s="2">
        <v>5.47</v>
      </c>
      <c r="D26" s="2">
        <v>5.72</v>
      </c>
      <c r="E26" s="2">
        <v>5.32</v>
      </c>
      <c r="F26" s="2" t="s">
        <v>70</v>
      </c>
      <c r="G26" s="8">
        <v>0.024</v>
      </c>
      <c r="H26" s="2">
        <v>25.0</v>
      </c>
      <c r="I26" s="9">
        <f t="shared" si="15"/>
        <v>-6986.140738</v>
      </c>
      <c r="J26" s="10">
        <f t="shared" si="1"/>
        <v>1261.036234</v>
      </c>
      <c r="K26" s="10">
        <f t="shared" si="4"/>
        <v>41305.85914</v>
      </c>
      <c r="L26" s="9">
        <f t="shared" si="2"/>
        <v>228834.4597</v>
      </c>
      <c r="N26" s="11">
        <v>38898.0</v>
      </c>
      <c r="O26" s="9">
        <v>0.024</v>
      </c>
      <c r="P26" s="2" t="s">
        <v>17</v>
      </c>
      <c r="Q26" s="2"/>
      <c r="R26" s="9">
        <f t="shared" si="14"/>
        <v>882.9648026</v>
      </c>
    </row>
    <row r="27" ht="15.75" customHeight="1">
      <c r="A27" s="2" t="s">
        <v>71</v>
      </c>
      <c r="B27" s="2">
        <v>5.94</v>
      </c>
      <c r="C27" s="2">
        <v>5.55</v>
      </c>
      <c r="D27" s="2">
        <v>5.95</v>
      </c>
      <c r="E27" s="2">
        <v>5.45</v>
      </c>
      <c r="F27" s="2" t="s">
        <v>72</v>
      </c>
      <c r="G27" s="8">
        <v>0.0722</v>
      </c>
      <c r="H27" s="2">
        <v>26.0</v>
      </c>
      <c r="I27" s="9">
        <f t="shared" si="15"/>
        <v>-2491.340619</v>
      </c>
      <c r="J27" s="10">
        <f t="shared" si="1"/>
        <v>419.4176127</v>
      </c>
      <c r="K27" s="10">
        <f t="shared" si="4"/>
        <v>41725.27676</v>
      </c>
      <c r="L27" s="9">
        <f t="shared" si="2"/>
        <v>247848.1439</v>
      </c>
      <c r="N27" s="11">
        <v>38929.0</v>
      </c>
      <c r="O27" s="9">
        <v>0.024</v>
      </c>
      <c r="P27" s="2" t="s">
        <v>17</v>
      </c>
      <c r="Q27" s="2"/>
      <c r="R27" s="9">
        <f t="shared" si="14"/>
        <v>894.1568095</v>
      </c>
    </row>
    <row r="28" ht="15.75" customHeight="1">
      <c r="A28" s="2" t="s">
        <v>73</v>
      </c>
      <c r="B28" s="2">
        <v>6.02</v>
      </c>
      <c r="C28" s="2">
        <v>5.92</v>
      </c>
      <c r="D28" s="2">
        <v>6.14</v>
      </c>
      <c r="E28" s="2">
        <v>5.57</v>
      </c>
      <c r="F28" s="2" t="s">
        <v>74</v>
      </c>
      <c r="G28" s="8">
        <v>0.0135</v>
      </c>
      <c r="H28" s="2">
        <v>27.0</v>
      </c>
      <c r="I28" s="9">
        <f t="shared" si="15"/>
        <v>-2501.406642</v>
      </c>
      <c r="J28" s="10">
        <f t="shared" si="1"/>
        <v>415.5160535</v>
      </c>
      <c r="K28" s="10">
        <f t="shared" si="4"/>
        <v>42140.79281</v>
      </c>
      <c r="L28" s="9">
        <f t="shared" si="2"/>
        <v>253687.5727</v>
      </c>
      <c r="N28" s="11">
        <v>38940.0</v>
      </c>
      <c r="O28" s="9">
        <v>0.024</v>
      </c>
      <c r="P28" s="2" t="s">
        <v>17</v>
      </c>
      <c r="Q28" s="2"/>
      <c r="R28" s="9">
        <f t="shared" si="14"/>
        <v>905.7648425</v>
      </c>
    </row>
    <row r="29" ht="15.75" customHeight="1">
      <c r="A29" s="2" t="s">
        <v>75</v>
      </c>
      <c r="B29" s="2">
        <v>5.59</v>
      </c>
      <c r="C29" s="2">
        <v>6.08</v>
      </c>
      <c r="D29" s="2">
        <v>6.13</v>
      </c>
      <c r="E29" s="2">
        <v>5.41</v>
      </c>
      <c r="F29" s="2" t="s">
        <v>76</v>
      </c>
      <c r="G29" s="8">
        <v>-0.0714</v>
      </c>
      <c r="H29" s="2">
        <v>28.0</v>
      </c>
      <c r="I29" s="9">
        <f t="shared" si="15"/>
        <v>-2511.379027</v>
      </c>
      <c r="J29" s="10">
        <f t="shared" si="1"/>
        <v>449.2627956</v>
      </c>
      <c r="K29" s="10">
        <f t="shared" si="4"/>
        <v>42590.0556</v>
      </c>
      <c r="L29" s="9">
        <f t="shared" si="2"/>
        <v>238078.4108</v>
      </c>
      <c r="N29" s="11">
        <v>38940.0</v>
      </c>
      <c r="O29" s="9">
        <v>0.024</v>
      </c>
      <c r="P29" s="2" t="s">
        <v>17</v>
      </c>
      <c r="Q29" s="2"/>
      <c r="R29" s="9">
        <f>O29*K23</f>
        <v>905.7648425</v>
      </c>
    </row>
    <row r="30" ht="15.75" customHeight="1">
      <c r="A30" s="2" t="s">
        <v>77</v>
      </c>
      <c r="B30" s="2">
        <v>5.52</v>
      </c>
      <c r="C30" s="2">
        <v>5.38</v>
      </c>
      <c r="D30" s="2">
        <v>5.83</v>
      </c>
      <c r="E30" s="2">
        <v>5.18</v>
      </c>
      <c r="F30" s="2" t="s">
        <v>78</v>
      </c>
      <c r="G30" s="8">
        <v>-0.0125</v>
      </c>
      <c r="H30" s="2">
        <v>29.0</v>
      </c>
      <c r="I30" s="9">
        <f>-1500-R36-R37-R38</f>
        <v>-58059.59384</v>
      </c>
      <c r="J30" s="10">
        <f t="shared" si="1"/>
        <v>10518.04236</v>
      </c>
      <c r="K30" s="10">
        <f t="shared" si="4"/>
        <v>53108.09797</v>
      </c>
      <c r="L30" s="9">
        <f t="shared" si="2"/>
        <v>293156.7008</v>
      </c>
      <c r="N30" s="11">
        <v>38960.0</v>
      </c>
      <c r="O30" s="9">
        <v>0.024</v>
      </c>
      <c r="P30" s="2" t="s">
        <v>17</v>
      </c>
      <c r="Q30" s="2"/>
      <c r="R30" s="9">
        <f t="shared" ref="R30:R36" si="16">O30*K23</f>
        <v>905.7648425</v>
      </c>
    </row>
    <row r="31" ht="15.75" customHeight="1">
      <c r="A31" s="2" t="s">
        <v>79</v>
      </c>
      <c r="B31" s="2">
        <v>6.0</v>
      </c>
      <c r="C31" s="2">
        <v>5.52</v>
      </c>
      <c r="D31" s="2">
        <v>6.23</v>
      </c>
      <c r="E31" s="2">
        <v>5.38</v>
      </c>
      <c r="F31" s="2" t="s">
        <v>80</v>
      </c>
      <c r="G31" s="8">
        <v>0.087</v>
      </c>
      <c r="H31" s="2">
        <v>30.0</v>
      </c>
      <c r="I31" s="9">
        <f t="shared" ref="I31:I35" si="17">-1500-R39</f>
        <v>-2774.594351</v>
      </c>
      <c r="J31" s="10">
        <f t="shared" si="1"/>
        <v>462.4323919</v>
      </c>
      <c r="K31" s="10">
        <f t="shared" si="4"/>
        <v>53570.53036</v>
      </c>
      <c r="L31" s="9">
        <f t="shared" si="2"/>
        <v>321423.1822</v>
      </c>
      <c r="N31" s="11">
        <v>38989.0</v>
      </c>
      <c r="O31" s="9">
        <v>0.166</v>
      </c>
      <c r="P31" s="2" t="s">
        <v>81</v>
      </c>
      <c r="Q31" s="2"/>
      <c r="R31" s="9">
        <f t="shared" si="16"/>
        <v>6404.887672</v>
      </c>
    </row>
    <row r="32" ht="15.75" customHeight="1">
      <c r="A32" s="2" t="s">
        <v>82</v>
      </c>
      <c r="B32" s="2">
        <v>6.47</v>
      </c>
      <c r="C32" s="2">
        <v>6.03</v>
      </c>
      <c r="D32" s="2">
        <v>6.91</v>
      </c>
      <c r="E32" s="2">
        <v>6.03</v>
      </c>
      <c r="F32" s="2" t="s">
        <v>83</v>
      </c>
      <c r="G32" s="8">
        <v>0.0783</v>
      </c>
      <c r="H32" s="2">
        <v>31.0</v>
      </c>
      <c r="I32" s="9">
        <f t="shared" si="17"/>
        <v>-2785.692729</v>
      </c>
      <c r="J32" s="10">
        <f t="shared" si="1"/>
        <v>430.5552904</v>
      </c>
      <c r="K32" s="10">
        <f t="shared" si="4"/>
        <v>54001.08565</v>
      </c>
      <c r="L32" s="9">
        <f t="shared" si="2"/>
        <v>349387.0242</v>
      </c>
      <c r="N32" s="11">
        <v>39021.0</v>
      </c>
      <c r="O32" s="9">
        <v>0.137</v>
      </c>
      <c r="P32" s="2" t="s">
        <v>17</v>
      </c>
      <c r="Q32" s="2"/>
      <c r="R32" s="9">
        <f t="shared" si="16"/>
        <v>5486.140738</v>
      </c>
    </row>
    <row r="33" ht="15.75" customHeight="1">
      <c r="A33" s="2" t="s">
        <v>84</v>
      </c>
      <c r="B33" s="2">
        <v>6.6</v>
      </c>
      <c r="C33" s="2">
        <v>6.58</v>
      </c>
      <c r="D33" s="2">
        <v>6.8</v>
      </c>
      <c r="E33" s="2">
        <v>6.36</v>
      </c>
      <c r="F33" s="2" t="s">
        <v>85</v>
      </c>
      <c r="G33" s="8">
        <v>0.0201</v>
      </c>
      <c r="H33" s="2">
        <v>32.0</v>
      </c>
      <c r="I33" s="9">
        <f t="shared" si="17"/>
        <v>-2796.026056</v>
      </c>
      <c r="J33" s="10">
        <f t="shared" si="1"/>
        <v>423.6403115</v>
      </c>
      <c r="K33" s="10">
        <f t="shared" si="4"/>
        <v>54424.72596</v>
      </c>
      <c r="L33" s="9">
        <f t="shared" si="2"/>
        <v>359203.1913</v>
      </c>
      <c r="N33" s="11">
        <v>39051.0</v>
      </c>
      <c r="O33" s="9">
        <v>0.024</v>
      </c>
      <c r="P33" s="2" t="s">
        <v>17</v>
      </c>
      <c r="Q33" s="2"/>
      <c r="R33" s="9">
        <f t="shared" si="16"/>
        <v>991.3406194</v>
      </c>
    </row>
    <row r="34" ht="15.75" customHeight="1">
      <c r="A34" s="2" t="s">
        <v>86</v>
      </c>
      <c r="B34" s="2">
        <v>6.63</v>
      </c>
      <c r="C34" s="2">
        <v>6.62</v>
      </c>
      <c r="D34" s="2">
        <v>7.26</v>
      </c>
      <c r="E34" s="2">
        <v>6.41</v>
      </c>
      <c r="F34" s="2" t="s">
        <v>87</v>
      </c>
      <c r="G34" s="8">
        <v>0.0045</v>
      </c>
      <c r="H34" s="2">
        <v>33.0</v>
      </c>
      <c r="I34" s="9">
        <f t="shared" si="17"/>
        <v>-2806.193423</v>
      </c>
      <c r="J34" s="10">
        <f t="shared" si="1"/>
        <v>423.2569266</v>
      </c>
      <c r="K34" s="10">
        <f t="shared" si="4"/>
        <v>54847.98289</v>
      </c>
      <c r="L34" s="9">
        <f t="shared" si="2"/>
        <v>363642.1265</v>
      </c>
      <c r="N34" s="11">
        <v>39079.0</v>
      </c>
      <c r="O34" s="9">
        <v>0.024</v>
      </c>
      <c r="P34" s="2" t="s">
        <v>17</v>
      </c>
      <c r="Q34" s="2"/>
      <c r="R34" s="9">
        <f t="shared" si="16"/>
        <v>1001.406642</v>
      </c>
    </row>
    <row r="35" ht="15.75" customHeight="1">
      <c r="A35" s="2" t="s">
        <v>88</v>
      </c>
      <c r="B35" s="2">
        <v>6.6</v>
      </c>
      <c r="C35" s="2">
        <v>6.57</v>
      </c>
      <c r="D35" s="2">
        <v>6.73</v>
      </c>
      <c r="E35" s="2">
        <v>5.47</v>
      </c>
      <c r="F35" s="2" t="s">
        <v>89</v>
      </c>
      <c r="G35" s="8">
        <v>-0.0045</v>
      </c>
      <c r="H35" s="2">
        <v>34.0</v>
      </c>
      <c r="I35" s="9">
        <f t="shared" si="17"/>
        <v>-2816.351589</v>
      </c>
      <c r="J35" s="10">
        <f t="shared" si="1"/>
        <v>426.7199378</v>
      </c>
      <c r="K35" s="10">
        <f t="shared" si="4"/>
        <v>55274.70283</v>
      </c>
      <c r="L35" s="9">
        <f t="shared" si="2"/>
        <v>364813.0386</v>
      </c>
      <c r="N35" s="11">
        <v>39113.0</v>
      </c>
      <c r="O35" s="9">
        <v>0.024</v>
      </c>
      <c r="P35" s="2" t="s">
        <v>17</v>
      </c>
      <c r="Q35" s="2"/>
      <c r="R35" s="9">
        <f t="shared" si="16"/>
        <v>1011.379027</v>
      </c>
    </row>
    <row r="36" ht="15.75" customHeight="1">
      <c r="A36" s="2" t="s">
        <v>90</v>
      </c>
      <c r="B36" s="2">
        <v>7.07</v>
      </c>
      <c r="C36" s="2">
        <v>6.58</v>
      </c>
      <c r="D36" s="2">
        <v>7.17</v>
      </c>
      <c r="E36" s="2">
        <v>5.99</v>
      </c>
      <c r="F36" s="2" t="s">
        <v>91</v>
      </c>
      <c r="G36" s="8">
        <v>0.0712</v>
      </c>
      <c r="H36" s="2">
        <v>35.0</v>
      </c>
      <c r="I36" s="9">
        <f>-1500-R44-R45</f>
        <v>-21233.06891</v>
      </c>
      <c r="J36" s="10">
        <f t="shared" si="1"/>
        <v>3003.262929</v>
      </c>
      <c r="K36" s="10">
        <f t="shared" si="4"/>
        <v>58277.96575</v>
      </c>
      <c r="L36" s="9">
        <f t="shared" si="2"/>
        <v>412025.2179</v>
      </c>
      <c r="N36" s="11">
        <v>39141.0</v>
      </c>
      <c r="O36" s="9">
        <v>1.22</v>
      </c>
      <c r="P36" s="2" t="s">
        <v>17</v>
      </c>
      <c r="Q36" s="2"/>
      <c r="R36" s="9">
        <f t="shared" si="16"/>
        <v>51959.86784</v>
      </c>
      <c r="T36" s="19"/>
    </row>
    <row r="37" ht="15.75" customHeight="1">
      <c r="A37" s="2" t="s">
        <v>92</v>
      </c>
      <c r="B37" s="2">
        <v>7.58</v>
      </c>
      <c r="C37" s="2">
        <v>7.12</v>
      </c>
      <c r="D37" s="2">
        <v>7.89</v>
      </c>
      <c r="E37" s="2">
        <v>6.85</v>
      </c>
      <c r="F37" s="2" t="s">
        <v>93</v>
      </c>
      <c r="G37" s="8">
        <v>0.0721</v>
      </c>
      <c r="H37" s="2">
        <v>36.0</v>
      </c>
      <c r="I37" s="9">
        <f t="shared" ref="I37:I38" si="18">-1500-R46</f>
        <v>-2199.335589</v>
      </c>
      <c r="J37" s="10">
        <f t="shared" si="1"/>
        <v>290.1498139</v>
      </c>
      <c r="K37" s="10">
        <f t="shared" si="4"/>
        <v>58568.11557</v>
      </c>
      <c r="L37" s="9">
        <f t="shared" si="2"/>
        <v>443946.316</v>
      </c>
      <c r="N37" s="11">
        <v>39141.0</v>
      </c>
      <c r="O37" s="9">
        <v>0.084</v>
      </c>
      <c r="P37" s="2" t="s">
        <v>81</v>
      </c>
      <c r="Q37" s="2"/>
      <c r="R37" s="9">
        <f>O37*K29</f>
        <v>3577.564671</v>
      </c>
    </row>
    <row r="38" ht="15.75" customHeight="1">
      <c r="A38" s="2" t="s">
        <v>94</v>
      </c>
      <c r="B38" s="2">
        <v>7.61</v>
      </c>
      <c r="C38" s="2">
        <v>7.44</v>
      </c>
      <c r="D38" s="2">
        <v>7.61</v>
      </c>
      <c r="E38" s="2">
        <v>6.31</v>
      </c>
      <c r="F38" s="2" t="s">
        <v>95</v>
      </c>
      <c r="G38" s="8">
        <v>0.004</v>
      </c>
      <c r="H38" s="2">
        <v>37.0</v>
      </c>
      <c r="I38" s="9">
        <f t="shared" si="18"/>
        <v>-2202.817387</v>
      </c>
      <c r="J38" s="10">
        <f t="shared" si="1"/>
        <v>289.46352</v>
      </c>
      <c r="K38" s="10">
        <f t="shared" si="4"/>
        <v>58857.57909</v>
      </c>
      <c r="L38" s="9">
        <f t="shared" si="2"/>
        <v>447906.1769</v>
      </c>
      <c r="N38" s="11">
        <v>39141.0</v>
      </c>
      <c r="O38" s="9">
        <v>0.024</v>
      </c>
      <c r="P38" s="2" t="s">
        <v>81</v>
      </c>
      <c r="Q38" s="2"/>
      <c r="R38" s="9">
        <f t="shared" ref="R38:R44" si="19">O38*K29</f>
        <v>1022.161335</v>
      </c>
    </row>
    <row r="39" ht="15.75" customHeight="1">
      <c r="A39" s="2" t="s">
        <v>96</v>
      </c>
      <c r="B39" s="2">
        <v>7.0</v>
      </c>
      <c r="C39" s="2">
        <v>7.62</v>
      </c>
      <c r="D39" s="2">
        <v>7.92</v>
      </c>
      <c r="E39" s="2">
        <v>6.82</v>
      </c>
      <c r="F39" s="2" t="s">
        <v>97</v>
      </c>
      <c r="G39" s="8">
        <v>-0.0802</v>
      </c>
      <c r="H39" s="2">
        <v>38.0</v>
      </c>
      <c r="I39" s="9">
        <f>-1500-R48-R49</f>
        <v>-6326.321485</v>
      </c>
      <c r="J39" s="10">
        <f t="shared" si="1"/>
        <v>903.7602122</v>
      </c>
      <c r="K39" s="10">
        <f t="shared" si="4"/>
        <v>59761.3393</v>
      </c>
      <c r="L39" s="9">
        <f t="shared" si="2"/>
        <v>418329.3751</v>
      </c>
      <c r="N39" s="11">
        <v>39171.0</v>
      </c>
      <c r="O39" s="9">
        <v>0.024</v>
      </c>
      <c r="P39" s="2" t="s">
        <v>81</v>
      </c>
      <c r="Q39" s="2"/>
      <c r="R39" s="9">
        <f t="shared" si="19"/>
        <v>1274.594351</v>
      </c>
    </row>
    <row r="40" ht="15.75" customHeight="1">
      <c r="A40" s="2" t="s">
        <v>98</v>
      </c>
      <c r="B40" s="2">
        <v>6.08</v>
      </c>
      <c r="C40" s="2">
        <v>7.02</v>
      </c>
      <c r="D40" s="2">
        <v>7.07</v>
      </c>
      <c r="E40" s="2">
        <v>5.64</v>
      </c>
      <c r="F40" s="2" t="s">
        <v>99</v>
      </c>
      <c r="G40" s="8">
        <v>-0.1314</v>
      </c>
      <c r="H40" s="2">
        <v>39.0</v>
      </c>
      <c r="I40" s="9">
        <f t="shared" ref="I40:I41" si="20">-1500-R50</f>
        <v>-2217.136072</v>
      </c>
      <c r="J40" s="10">
        <f t="shared" si="1"/>
        <v>364.6605381</v>
      </c>
      <c r="K40" s="10">
        <f t="shared" si="4"/>
        <v>60125.99984</v>
      </c>
      <c r="L40" s="9">
        <f t="shared" si="2"/>
        <v>365566.079</v>
      </c>
      <c r="N40" s="11">
        <v>39202.0</v>
      </c>
      <c r="O40" s="9">
        <v>0.024</v>
      </c>
      <c r="P40" s="2" t="s">
        <v>81</v>
      </c>
      <c r="Q40" s="2"/>
      <c r="R40" s="9">
        <f t="shared" si="19"/>
        <v>1285.692729</v>
      </c>
    </row>
    <row r="41" ht="15.75" customHeight="1">
      <c r="A41" s="2" t="s">
        <v>100</v>
      </c>
      <c r="B41" s="2">
        <v>6.68</v>
      </c>
      <c r="C41" s="2">
        <v>6.12</v>
      </c>
      <c r="D41" s="2">
        <v>7.11</v>
      </c>
      <c r="E41" s="2">
        <v>5.48</v>
      </c>
      <c r="F41" s="2" t="s">
        <v>101</v>
      </c>
      <c r="G41" s="8">
        <v>0.0987</v>
      </c>
      <c r="H41" s="2">
        <v>40.0</v>
      </c>
      <c r="I41" s="9">
        <f t="shared" si="20"/>
        <v>-2221.511998</v>
      </c>
      <c r="J41" s="10">
        <f t="shared" si="1"/>
        <v>332.5616764</v>
      </c>
      <c r="K41" s="10">
        <f t="shared" si="4"/>
        <v>60458.56152</v>
      </c>
      <c r="L41" s="9">
        <f t="shared" si="2"/>
        <v>403863.1909</v>
      </c>
      <c r="N41" s="11">
        <v>39233.0</v>
      </c>
      <c r="O41" s="9">
        <v>0.024</v>
      </c>
      <c r="P41" s="2" t="s">
        <v>81</v>
      </c>
      <c r="Q41" s="2"/>
      <c r="R41" s="9">
        <f t="shared" si="19"/>
        <v>1296.026056</v>
      </c>
    </row>
    <row r="42" ht="15.75" customHeight="1">
      <c r="A42" s="2" t="s">
        <v>102</v>
      </c>
      <c r="B42" s="2">
        <v>6.28</v>
      </c>
      <c r="C42" s="2">
        <v>6.72</v>
      </c>
      <c r="D42" s="2">
        <v>6.96</v>
      </c>
      <c r="E42" s="2">
        <v>6.04</v>
      </c>
      <c r="F42" s="2" t="s">
        <v>103</v>
      </c>
      <c r="G42" s="8">
        <v>-0.0599</v>
      </c>
      <c r="H42" s="2">
        <v>41.0</v>
      </c>
      <c r="I42" s="9">
        <f>-1500-R52-R53-R54</f>
        <v>-50592.35195</v>
      </c>
      <c r="J42" s="10">
        <f t="shared" si="1"/>
        <v>8056.106998</v>
      </c>
      <c r="K42" s="10">
        <f t="shared" si="4"/>
        <v>68514.66851</v>
      </c>
      <c r="L42" s="9">
        <f t="shared" si="2"/>
        <v>430272.1183</v>
      </c>
      <c r="N42" s="11">
        <v>39262.0</v>
      </c>
      <c r="O42" s="9">
        <v>0.024</v>
      </c>
      <c r="P42" s="2" t="s">
        <v>81</v>
      </c>
      <c r="Q42" s="2"/>
      <c r="R42" s="9">
        <f t="shared" si="19"/>
        <v>1306.193423</v>
      </c>
    </row>
    <row r="43" ht="15.75" customHeight="1">
      <c r="A43" s="2" t="s">
        <v>104</v>
      </c>
      <c r="B43" s="2">
        <v>7.45</v>
      </c>
      <c r="C43" s="2">
        <v>6.37</v>
      </c>
      <c r="D43" s="2">
        <v>7.57</v>
      </c>
      <c r="E43" s="2">
        <v>6.21</v>
      </c>
      <c r="F43" s="2" t="s">
        <v>105</v>
      </c>
      <c r="G43" s="8">
        <v>0.1863</v>
      </c>
      <c r="H43" s="2">
        <v>42.0</v>
      </c>
      <c r="I43" s="9">
        <f t="shared" ref="I43:I47" si="21">-1500-R55</f>
        <v>-2322.176022</v>
      </c>
      <c r="J43" s="10">
        <f t="shared" si="1"/>
        <v>311.7014795</v>
      </c>
      <c r="K43" s="10">
        <f t="shared" si="4"/>
        <v>68826.36999</v>
      </c>
      <c r="L43" s="9">
        <f t="shared" si="2"/>
        <v>512756.4564</v>
      </c>
      <c r="N43" s="11">
        <v>39294.0</v>
      </c>
      <c r="O43" s="9">
        <v>0.024</v>
      </c>
      <c r="P43" s="2" t="s">
        <v>81</v>
      </c>
      <c r="Q43" s="2"/>
      <c r="R43" s="9">
        <f t="shared" si="19"/>
        <v>1316.351589</v>
      </c>
    </row>
    <row r="44" ht="15.75" customHeight="1">
      <c r="A44" s="2" t="s">
        <v>106</v>
      </c>
      <c r="B44" s="2">
        <v>7.92</v>
      </c>
      <c r="C44" s="2">
        <v>7.85</v>
      </c>
      <c r="D44" s="2">
        <v>8.22</v>
      </c>
      <c r="E44" s="2">
        <v>7.15</v>
      </c>
      <c r="F44" s="2" t="s">
        <v>107</v>
      </c>
      <c r="G44" s="8">
        <v>0.0631</v>
      </c>
      <c r="H44" s="2">
        <v>43.0</v>
      </c>
      <c r="I44" s="9">
        <f t="shared" si="21"/>
        <v>-2325.91644</v>
      </c>
      <c r="J44" s="10">
        <f t="shared" si="1"/>
        <v>293.6763182</v>
      </c>
      <c r="K44" s="10">
        <f t="shared" si="4"/>
        <v>69120.04631</v>
      </c>
      <c r="L44" s="9">
        <f t="shared" si="2"/>
        <v>547430.7668</v>
      </c>
      <c r="N44" s="11">
        <v>39311.0</v>
      </c>
      <c r="O44" s="9">
        <v>0.333</v>
      </c>
      <c r="P44" s="2" t="s">
        <v>81</v>
      </c>
      <c r="Q44" s="2"/>
      <c r="R44" s="9">
        <f t="shared" si="19"/>
        <v>18406.47604</v>
      </c>
    </row>
    <row r="45" ht="15.75" customHeight="1">
      <c r="A45" s="2" t="s">
        <v>108</v>
      </c>
      <c r="B45" s="2">
        <v>6.4</v>
      </c>
      <c r="C45" s="2">
        <v>7.76</v>
      </c>
      <c r="D45" s="2">
        <v>7.83</v>
      </c>
      <c r="E45" s="2">
        <v>6.28</v>
      </c>
      <c r="F45" s="2" t="s">
        <v>109</v>
      </c>
      <c r="G45" s="8">
        <v>-0.1919</v>
      </c>
      <c r="H45" s="2">
        <v>44.0</v>
      </c>
      <c r="I45" s="9">
        <f t="shared" si="21"/>
        <v>-2329.440556</v>
      </c>
      <c r="J45" s="10">
        <f t="shared" si="1"/>
        <v>363.9750868</v>
      </c>
      <c r="K45" s="10">
        <f t="shared" si="4"/>
        <v>69484.0214</v>
      </c>
      <c r="L45" s="9">
        <f t="shared" si="2"/>
        <v>444697.7369</v>
      </c>
      <c r="N45" s="11">
        <v>39325.0</v>
      </c>
      <c r="O45" s="9">
        <v>0.024</v>
      </c>
      <c r="P45" s="2" t="s">
        <v>81</v>
      </c>
      <c r="Q45" s="2"/>
      <c r="R45" s="9">
        <f t="shared" ref="R45:R48" si="22">O45*K35</f>
        <v>1326.592868</v>
      </c>
    </row>
    <row r="46" ht="15.75" customHeight="1">
      <c r="A46" s="2" t="s">
        <v>110</v>
      </c>
      <c r="B46" s="2">
        <v>6.58</v>
      </c>
      <c r="C46" s="2">
        <v>6.22</v>
      </c>
      <c r="D46" s="2">
        <v>6.85</v>
      </c>
      <c r="E46" s="2">
        <v>5.85</v>
      </c>
      <c r="F46" s="2" t="s">
        <v>111</v>
      </c>
      <c r="G46" s="8">
        <v>0.0281</v>
      </c>
      <c r="H46" s="2">
        <v>45.0</v>
      </c>
      <c r="I46" s="9">
        <f t="shared" si="21"/>
        <v>-2333.808257</v>
      </c>
      <c r="J46" s="10">
        <f t="shared" si="1"/>
        <v>354.6821059</v>
      </c>
      <c r="K46" s="10">
        <f t="shared" si="4"/>
        <v>69838.7035</v>
      </c>
      <c r="L46" s="9">
        <f t="shared" si="2"/>
        <v>459538.6691</v>
      </c>
      <c r="N46" s="11">
        <v>39353.0</v>
      </c>
      <c r="O46" s="9">
        <v>0.012</v>
      </c>
      <c r="P46" s="2" t="s">
        <v>81</v>
      </c>
      <c r="Q46" s="2"/>
      <c r="R46" s="9">
        <f t="shared" si="22"/>
        <v>699.3355891</v>
      </c>
    </row>
    <row r="47" ht="15.75" customHeight="1">
      <c r="A47" s="2" t="s">
        <v>112</v>
      </c>
      <c r="B47" s="2">
        <v>6.07</v>
      </c>
      <c r="C47" s="2">
        <v>6.5</v>
      </c>
      <c r="D47" s="2">
        <v>6.68</v>
      </c>
      <c r="E47" s="2">
        <v>5.9</v>
      </c>
      <c r="F47" s="2" t="s">
        <v>113</v>
      </c>
      <c r="G47" s="8">
        <v>-0.0775</v>
      </c>
      <c r="H47" s="2">
        <v>46.0</v>
      </c>
      <c r="I47" s="9">
        <f t="shared" si="21"/>
        <v>-2338.064442</v>
      </c>
      <c r="J47" s="10">
        <f t="shared" si="1"/>
        <v>385.1835984</v>
      </c>
      <c r="K47" s="10">
        <f t="shared" si="4"/>
        <v>70223.8871</v>
      </c>
      <c r="L47" s="9">
        <f t="shared" si="2"/>
        <v>426258.9947</v>
      </c>
      <c r="N47" s="11">
        <v>39386.0</v>
      </c>
      <c r="O47" s="9">
        <v>0.012</v>
      </c>
      <c r="P47" s="2" t="s">
        <v>81</v>
      </c>
      <c r="Q47" s="2"/>
      <c r="R47" s="9">
        <f t="shared" si="22"/>
        <v>702.8173868</v>
      </c>
    </row>
    <row r="48" ht="15.75" customHeight="1">
      <c r="A48" s="2" t="s">
        <v>114</v>
      </c>
      <c r="B48" s="2">
        <v>6.3</v>
      </c>
      <c r="C48" s="2">
        <v>6.0</v>
      </c>
      <c r="D48" s="2">
        <v>6.4</v>
      </c>
      <c r="E48" s="2">
        <v>5.33</v>
      </c>
      <c r="F48" s="2" t="s">
        <v>115</v>
      </c>
      <c r="G48" s="8">
        <v>0.0379</v>
      </c>
      <c r="H48" s="2">
        <v>47.0</v>
      </c>
      <c r="I48" s="9">
        <f>-1500-R60-R61</f>
        <v>-12876.26971</v>
      </c>
      <c r="J48" s="10">
        <f t="shared" si="1"/>
        <v>2043.852335</v>
      </c>
      <c r="K48" s="10">
        <f t="shared" si="4"/>
        <v>72267.73944</v>
      </c>
      <c r="L48" s="9">
        <f t="shared" si="2"/>
        <v>455286.7585</v>
      </c>
      <c r="N48" s="11">
        <v>39412.0</v>
      </c>
      <c r="O48" s="9">
        <v>0.07</v>
      </c>
      <c r="P48" s="2" t="s">
        <v>17</v>
      </c>
      <c r="Q48" s="2"/>
      <c r="R48" s="9">
        <f t="shared" si="22"/>
        <v>4120.030536</v>
      </c>
    </row>
    <row r="49" ht="15.75" customHeight="1">
      <c r="A49" s="2" t="s">
        <v>116</v>
      </c>
      <c r="B49" s="2">
        <v>4.6</v>
      </c>
      <c r="C49" s="2">
        <v>6.2</v>
      </c>
      <c r="D49" s="2">
        <v>6.41</v>
      </c>
      <c r="E49" s="2">
        <v>3.34</v>
      </c>
      <c r="F49" s="2" t="s">
        <v>117</v>
      </c>
      <c r="G49" s="8">
        <v>-0.2698</v>
      </c>
      <c r="H49" s="2">
        <v>48.0</v>
      </c>
      <c r="I49" s="9">
        <f t="shared" ref="I49:I50" si="23">-1500-R62</f>
        <v>-2367.212873</v>
      </c>
      <c r="J49" s="10">
        <f t="shared" si="1"/>
        <v>514.6114942</v>
      </c>
      <c r="K49" s="10">
        <f t="shared" si="4"/>
        <v>72782.35093</v>
      </c>
      <c r="L49" s="9">
        <f t="shared" si="2"/>
        <v>334798.8143</v>
      </c>
      <c r="N49" s="11">
        <v>39416.0</v>
      </c>
      <c r="O49" s="9">
        <v>0.012</v>
      </c>
      <c r="P49" s="2" t="s">
        <v>81</v>
      </c>
      <c r="Q49" s="2"/>
      <c r="R49" s="9">
        <f t="shared" ref="R49:R52" si="24">O49*K38</f>
        <v>706.2909491</v>
      </c>
    </row>
    <row r="50" ht="15.75" customHeight="1">
      <c r="A50" s="2" t="s">
        <v>118</v>
      </c>
      <c r="B50" s="2">
        <v>5.37</v>
      </c>
      <c r="C50" s="2">
        <v>5.32</v>
      </c>
      <c r="D50" s="2">
        <v>5.9</v>
      </c>
      <c r="E50" s="2">
        <v>4.0</v>
      </c>
      <c r="F50" s="2" t="s">
        <v>119</v>
      </c>
      <c r="G50" s="8">
        <v>0.1674</v>
      </c>
      <c r="H50" s="2">
        <v>49.0</v>
      </c>
      <c r="I50" s="9">
        <f t="shared" si="23"/>
        <v>-2373.388211</v>
      </c>
      <c r="J50" s="10">
        <f t="shared" si="1"/>
        <v>441.9717339</v>
      </c>
      <c r="K50" s="10">
        <f t="shared" si="4"/>
        <v>73224.32267</v>
      </c>
      <c r="L50" s="9">
        <f t="shared" si="2"/>
        <v>393214.6127</v>
      </c>
      <c r="N50" s="11">
        <v>39444.0</v>
      </c>
      <c r="O50" s="9">
        <v>0.012</v>
      </c>
      <c r="P50" s="2" t="s">
        <v>81</v>
      </c>
      <c r="Q50" s="2"/>
      <c r="R50" s="9">
        <f t="shared" si="24"/>
        <v>717.1360716</v>
      </c>
    </row>
    <row r="51" ht="15.75" customHeight="1">
      <c r="A51" s="2" t="s">
        <v>120</v>
      </c>
      <c r="B51" s="2">
        <v>5.26</v>
      </c>
      <c r="C51" s="2">
        <v>5.18</v>
      </c>
      <c r="D51" s="2">
        <v>6.21</v>
      </c>
      <c r="E51" s="2">
        <v>5.05</v>
      </c>
      <c r="F51" s="2" t="s">
        <v>121</v>
      </c>
      <c r="G51" s="8">
        <v>-0.0205</v>
      </c>
      <c r="H51" s="2">
        <v>50.0</v>
      </c>
      <c r="I51" s="9">
        <f>-1500-R64-R65</f>
        <v>-30914.21041</v>
      </c>
      <c r="J51" s="10">
        <f t="shared" si="1"/>
        <v>5877.226315</v>
      </c>
      <c r="K51" s="10">
        <f t="shared" si="4"/>
        <v>79101.54898</v>
      </c>
      <c r="L51" s="9">
        <f t="shared" si="2"/>
        <v>416074.1476</v>
      </c>
      <c r="N51" s="11">
        <v>39478.0</v>
      </c>
      <c r="O51" s="9">
        <v>0.012</v>
      </c>
      <c r="P51" s="2" t="s">
        <v>81</v>
      </c>
      <c r="Q51" s="2"/>
      <c r="R51" s="9">
        <f t="shared" si="24"/>
        <v>721.5119981</v>
      </c>
    </row>
    <row r="52" ht="15.75" customHeight="1">
      <c r="A52" s="2" t="s">
        <v>122</v>
      </c>
      <c r="B52" s="2">
        <v>4.73</v>
      </c>
      <c r="C52" s="2">
        <v>5.42</v>
      </c>
      <c r="D52" s="2">
        <v>6.12</v>
      </c>
      <c r="E52" s="2">
        <v>4.47</v>
      </c>
      <c r="F52" s="2" t="s">
        <v>123</v>
      </c>
      <c r="G52" s="8">
        <v>-0.1008</v>
      </c>
      <c r="H52" s="2">
        <v>51.0</v>
      </c>
      <c r="I52" s="9">
        <f>-1500-R66-R67</f>
        <v>-6641.600684</v>
      </c>
      <c r="J52" s="10">
        <f t="shared" si="1"/>
        <v>1404.143908</v>
      </c>
      <c r="K52" s="10">
        <f t="shared" si="4"/>
        <v>80505.69289</v>
      </c>
      <c r="L52" s="9">
        <f t="shared" si="2"/>
        <v>380791.9274</v>
      </c>
      <c r="N52" s="11">
        <v>39500.0</v>
      </c>
      <c r="O52" s="9">
        <v>0.7</v>
      </c>
      <c r="P52" s="2" t="s">
        <v>17</v>
      </c>
      <c r="Q52" s="2"/>
      <c r="R52" s="9">
        <f t="shared" si="24"/>
        <v>42320.99306</v>
      </c>
    </row>
    <row r="53" ht="15.75" customHeight="1">
      <c r="A53" s="2" t="s">
        <v>124</v>
      </c>
      <c r="B53" s="2">
        <v>4.49</v>
      </c>
      <c r="C53" s="2">
        <v>4.63</v>
      </c>
      <c r="D53" s="2">
        <v>5.35</v>
      </c>
      <c r="E53" s="2">
        <v>4.43</v>
      </c>
      <c r="F53" s="2" t="s">
        <v>125</v>
      </c>
      <c r="G53" s="8">
        <v>-0.0507</v>
      </c>
      <c r="H53" s="2">
        <v>52.0</v>
      </c>
      <c r="I53" s="9">
        <f t="shared" ref="I53:I54" si="25">-1500-R68</f>
        <v>-2466.068315</v>
      </c>
      <c r="J53" s="10">
        <f t="shared" si="1"/>
        <v>549.2357048</v>
      </c>
      <c r="K53" s="10">
        <f t="shared" si="4"/>
        <v>81054.92859</v>
      </c>
      <c r="L53" s="9">
        <f t="shared" si="2"/>
        <v>363936.6294</v>
      </c>
      <c r="N53" s="11">
        <v>39500.0</v>
      </c>
      <c r="O53" s="9">
        <v>0.1</v>
      </c>
      <c r="P53" s="2" t="s">
        <v>81</v>
      </c>
      <c r="Q53" s="2"/>
      <c r="R53" s="9">
        <f>O53*K41</f>
        <v>6045.856152</v>
      </c>
    </row>
    <row r="54" ht="15.75" customHeight="1">
      <c r="A54" s="2" t="s">
        <v>126</v>
      </c>
      <c r="B54" s="2">
        <v>5.24</v>
      </c>
      <c r="C54" s="2">
        <v>4.39</v>
      </c>
      <c r="D54" s="2">
        <v>5.5</v>
      </c>
      <c r="E54" s="2">
        <v>4.11</v>
      </c>
      <c r="F54" s="2" t="s">
        <v>127</v>
      </c>
      <c r="G54" s="8">
        <v>0.167</v>
      </c>
      <c r="H54" s="2">
        <v>53.0</v>
      </c>
      <c r="I54" s="9">
        <f t="shared" si="25"/>
        <v>-2472.659143</v>
      </c>
      <c r="J54" s="10">
        <f t="shared" si="1"/>
        <v>471.8815159</v>
      </c>
      <c r="K54" s="10">
        <f t="shared" si="4"/>
        <v>81526.81011</v>
      </c>
      <c r="L54" s="9">
        <f t="shared" si="2"/>
        <v>427200.485</v>
      </c>
      <c r="N54" s="11">
        <v>39507.0</v>
      </c>
      <c r="O54" s="9">
        <v>0.012</v>
      </c>
      <c r="P54" s="2" t="s">
        <v>81</v>
      </c>
      <c r="Q54" s="2"/>
      <c r="R54" s="9">
        <f t="shared" ref="R54:R60" si="26">O54*K41</f>
        <v>725.5027382</v>
      </c>
    </row>
    <row r="55" ht="15.75" customHeight="1">
      <c r="A55" s="2" t="s">
        <v>128</v>
      </c>
      <c r="B55" s="2">
        <v>6.22</v>
      </c>
      <c r="C55" s="2">
        <v>5.2</v>
      </c>
      <c r="D55" s="2">
        <v>6.28</v>
      </c>
      <c r="E55" s="2">
        <v>5.16</v>
      </c>
      <c r="F55" s="2" t="s">
        <v>129</v>
      </c>
      <c r="G55" s="8">
        <v>0.187</v>
      </c>
      <c r="H55" s="2">
        <v>54.0</v>
      </c>
      <c r="I55" s="9">
        <f>-1500-R70-R71</f>
        <v>-3456.643443</v>
      </c>
      <c r="J55" s="10">
        <f t="shared" si="1"/>
        <v>555.730457</v>
      </c>
      <c r="K55" s="10">
        <f t="shared" si="4"/>
        <v>82082.54057</v>
      </c>
      <c r="L55" s="9">
        <f t="shared" si="2"/>
        <v>510553.4023</v>
      </c>
      <c r="N55" s="11">
        <v>39538.0</v>
      </c>
      <c r="O55" s="9">
        <v>0.012</v>
      </c>
      <c r="P55" s="2" t="s">
        <v>81</v>
      </c>
      <c r="Q55" s="2"/>
      <c r="R55" s="9">
        <f t="shared" si="26"/>
        <v>822.1760222</v>
      </c>
    </row>
    <row r="56" ht="15.75" customHeight="1">
      <c r="A56" s="2" t="s">
        <v>130</v>
      </c>
      <c r="B56" s="2">
        <v>6.53</v>
      </c>
      <c r="C56" s="2">
        <v>6.38</v>
      </c>
      <c r="D56" s="2">
        <v>6.84</v>
      </c>
      <c r="E56" s="2">
        <v>5.73</v>
      </c>
      <c r="F56" s="2" t="s">
        <v>131</v>
      </c>
      <c r="G56" s="8">
        <v>0.0498</v>
      </c>
      <c r="H56" s="2">
        <v>55.0</v>
      </c>
      <c r="I56" s="9">
        <f>-1500-R72</f>
        <v>-2484.990487</v>
      </c>
      <c r="J56" s="10">
        <f t="shared" si="1"/>
        <v>380.5498448</v>
      </c>
      <c r="K56" s="10">
        <f t="shared" si="4"/>
        <v>82463.09041</v>
      </c>
      <c r="L56" s="9">
        <f t="shared" si="2"/>
        <v>538483.9804</v>
      </c>
      <c r="N56" s="11">
        <v>39568.0</v>
      </c>
      <c r="O56" s="9">
        <v>0.012</v>
      </c>
      <c r="P56" s="2" t="s">
        <v>81</v>
      </c>
      <c r="Q56" s="2"/>
      <c r="R56" s="9">
        <f t="shared" si="26"/>
        <v>825.9164399</v>
      </c>
    </row>
    <row r="57" ht="15.75" customHeight="1">
      <c r="A57" s="2" t="s">
        <v>132</v>
      </c>
      <c r="B57" s="2">
        <v>6.37</v>
      </c>
      <c r="C57" s="2">
        <v>6.72</v>
      </c>
      <c r="D57" s="2">
        <v>6.78</v>
      </c>
      <c r="E57" s="2">
        <v>5.99</v>
      </c>
      <c r="F57" s="2" t="s">
        <v>133</v>
      </c>
      <c r="G57" s="8">
        <v>-0.0245</v>
      </c>
      <c r="H57" s="2">
        <v>56.0</v>
      </c>
      <c r="I57" s="9">
        <f>-1500-R73-R74</f>
        <v>-3479.11417</v>
      </c>
      <c r="J57" s="10">
        <f t="shared" si="1"/>
        <v>546.1717692</v>
      </c>
      <c r="K57" s="10">
        <f t="shared" si="4"/>
        <v>83009.26218</v>
      </c>
      <c r="L57" s="9">
        <f t="shared" si="2"/>
        <v>528769.0001</v>
      </c>
      <c r="N57" s="11">
        <v>39598.0</v>
      </c>
      <c r="O57" s="9">
        <v>0.012</v>
      </c>
      <c r="P57" s="2" t="s">
        <v>81</v>
      </c>
      <c r="Q57" s="2"/>
      <c r="R57" s="9">
        <f t="shared" si="26"/>
        <v>829.4405557</v>
      </c>
    </row>
    <row r="58" ht="15.75" customHeight="1">
      <c r="A58" s="2" t="s">
        <v>134</v>
      </c>
      <c r="B58" s="2">
        <v>6.88</v>
      </c>
      <c r="C58" s="2">
        <v>6.43</v>
      </c>
      <c r="D58" s="2">
        <v>7.06</v>
      </c>
      <c r="E58" s="2">
        <v>6.02</v>
      </c>
      <c r="F58" s="2" t="s">
        <v>135</v>
      </c>
      <c r="G58" s="8">
        <v>0.0801</v>
      </c>
      <c r="H58" s="2">
        <v>57.0</v>
      </c>
      <c r="I58" s="9">
        <v>-1500.0</v>
      </c>
      <c r="J58" s="10">
        <f t="shared" si="1"/>
        <v>218.0232558</v>
      </c>
      <c r="K58" s="10">
        <f t="shared" si="4"/>
        <v>83227.28544</v>
      </c>
      <c r="L58" s="9">
        <f t="shared" si="2"/>
        <v>572603.7238</v>
      </c>
      <c r="N58" s="11">
        <v>39629.0</v>
      </c>
      <c r="O58" s="9">
        <v>0.012</v>
      </c>
      <c r="P58" s="2" t="s">
        <v>81</v>
      </c>
      <c r="Q58" s="2"/>
      <c r="R58" s="9">
        <f t="shared" si="26"/>
        <v>833.8082568</v>
      </c>
    </row>
    <row r="59" ht="15.75" customHeight="1">
      <c r="A59" s="2" t="s">
        <v>136</v>
      </c>
      <c r="B59" s="2">
        <v>7.25</v>
      </c>
      <c r="C59" s="2">
        <v>6.98</v>
      </c>
      <c r="D59" s="2">
        <v>7.42</v>
      </c>
      <c r="E59" s="2">
        <v>6.62</v>
      </c>
      <c r="F59" s="2" t="s">
        <v>137</v>
      </c>
      <c r="G59" s="8">
        <v>0.0538</v>
      </c>
      <c r="H59" s="2">
        <v>58.0</v>
      </c>
      <c r="I59" s="9">
        <f>-1500-R75</f>
        <v>-18145.45709</v>
      </c>
      <c r="J59" s="10">
        <f t="shared" si="1"/>
        <v>2502.821667</v>
      </c>
      <c r="K59" s="10">
        <f t="shared" si="4"/>
        <v>85730.1071</v>
      </c>
      <c r="L59" s="9">
        <f t="shared" si="2"/>
        <v>621543.2765</v>
      </c>
      <c r="N59" s="11">
        <v>39660.0</v>
      </c>
      <c r="O59" s="9">
        <v>0.012</v>
      </c>
      <c r="P59" s="2" t="s">
        <v>81</v>
      </c>
      <c r="Q59" s="2"/>
      <c r="R59" s="9">
        <f t="shared" si="26"/>
        <v>838.064442</v>
      </c>
    </row>
    <row r="60" ht="15.75" customHeight="1">
      <c r="A60" s="2" t="s">
        <v>138</v>
      </c>
      <c r="B60" s="2">
        <v>8.1</v>
      </c>
      <c r="C60" s="2">
        <v>7.26</v>
      </c>
      <c r="D60" s="2">
        <v>8.22</v>
      </c>
      <c r="E60" s="2">
        <v>6.95</v>
      </c>
      <c r="F60" s="2" t="s">
        <v>139</v>
      </c>
      <c r="G60" s="8">
        <v>0.1172</v>
      </c>
      <c r="H60" s="2">
        <v>59.0</v>
      </c>
      <c r="I60" s="9">
        <f>-1500-R76-R77</f>
        <v>-21115.04851</v>
      </c>
      <c r="J60" s="10">
        <f t="shared" si="1"/>
        <v>2606.796112</v>
      </c>
      <c r="K60" s="10">
        <f t="shared" si="4"/>
        <v>88336.90321</v>
      </c>
      <c r="L60" s="9">
        <f t="shared" si="2"/>
        <v>715528.916</v>
      </c>
      <c r="N60" s="11">
        <v>39675.0</v>
      </c>
      <c r="O60" s="9">
        <v>0.15</v>
      </c>
      <c r="P60" s="2" t="s">
        <v>81</v>
      </c>
      <c r="Q60" s="2"/>
      <c r="R60" s="9">
        <f t="shared" si="26"/>
        <v>10533.58307</v>
      </c>
    </row>
    <row r="61" ht="15.75" customHeight="1">
      <c r="A61" s="2" t="s">
        <v>140</v>
      </c>
      <c r="B61" s="2">
        <v>7.6</v>
      </c>
      <c r="C61" s="2">
        <v>8.07</v>
      </c>
      <c r="D61" s="2">
        <v>8.54</v>
      </c>
      <c r="E61" s="2">
        <v>7.49</v>
      </c>
      <c r="F61" s="2" t="s">
        <v>141</v>
      </c>
      <c r="G61" s="8">
        <v>-0.0617</v>
      </c>
      <c r="H61" s="2">
        <v>60.0</v>
      </c>
      <c r="I61" s="9">
        <f t="shared" ref="I61:I63" si="27">-1500-R78</f>
        <v>-2560.042839</v>
      </c>
      <c r="J61" s="10">
        <f t="shared" si="1"/>
        <v>336.8477419</v>
      </c>
      <c r="K61" s="10">
        <f t="shared" si="4"/>
        <v>88673.75096</v>
      </c>
      <c r="L61" s="9">
        <f t="shared" si="2"/>
        <v>673920.5073</v>
      </c>
      <c r="N61" s="11">
        <v>39689.0</v>
      </c>
      <c r="O61" s="9">
        <v>0.012</v>
      </c>
      <c r="P61" s="2" t="s">
        <v>81</v>
      </c>
      <c r="Q61" s="2"/>
      <c r="R61" s="9">
        <f t="shared" ref="R61:R64" si="28">O61*K47</f>
        <v>842.6866452</v>
      </c>
    </row>
    <row r="62" ht="15.75" customHeight="1">
      <c r="A62" s="2" t="s">
        <v>142</v>
      </c>
      <c r="B62" s="2">
        <v>8.62</v>
      </c>
      <c r="C62" s="2">
        <v>7.62</v>
      </c>
      <c r="D62" s="2">
        <v>8.81</v>
      </c>
      <c r="E62" s="2">
        <v>7.62</v>
      </c>
      <c r="F62" s="2" t="s">
        <v>143</v>
      </c>
      <c r="G62" s="8">
        <v>0.1342</v>
      </c>
      <c r="H62" s="2">
        <v>61.0</v>
      </c>
      <c r="I62" s="9">
        <f t="shared" si="27"/>
        <v>-2564.085011</v>
      </c>
      <c r="J62" s="10">
        <f t="shared" si="1"/>
        <v>297.4576579</v>
      </c>
      <c r="K62" s="10">
        <f t="shared" si="4"/>
        <v>88971.20861</v>
      </c>
      <c r="L62" s="9">
        <f t="shared" si="2"/>
        <v>766931.8183</v>
      </c>
      <c r="N62" s="11">
        <v>39721.0</v>
      </c>
      <c r="O62" s="9">
        <v>0.012</v>
      </c>
      <c r="P62" s="2" t="s">
        <v>81</v>
      </c>
      <c r="Q62" s="2"/>
      <c r="R62" s="9">
        <f t="shared" si="28"/>
        <v>867.2128732</v>
      </c>
    </row>
    <row r="63" ht="15.75" customHeight="1">
      <c r="A63" s="2" t="s">
        <v>144</v>
      </c>
      <c r="B63" s="2">
        <v>8.79</v>
      </c>
      <c r="C63" s="2">
        <v>8.72</v>
      </c>
      <c r="D63" s="2">
        <v>9.23</v>
      </c>
      <c r="E63" s="2">
        <v>8.52</v>
      </c>
      <c r="F63" s="2" t="s">
        <v>145</v>
      </c>
      <c r="G63" s="8">
        <v>0.0197</v>
      </c>
      <c r="H63" s="2">
        <v>62.0</v>
      </c>
      <c r="I63" s="9">
        <f t="shared" si="27"/>
        <v>-2567.654503</v>
      </c>
      <c r="J63" s="10">
        <f t="shared" si="1"/>
        <v>292.110865</v>
      </c>
      <c r="K63" s="10">
        <f t="shared" si="4"/>
        <v>89263.31948</v>
      </c>
      <c r="L63" s="9">
        <f t="shared" si="2"/>
        <v>784624.5782</v>
      </c>
      <c r="N63" s="11">
        <v>39752.0</v>
      </c>
      <c r="O63" s="9">
        <v>0.012</v>
      </c>
      <c r="P63" s="2" t="s">
        <v>81</v>
      </c>
      <c r="Q63" s="2"/>
      <c r="R63" s="9">
        <f t="shared" si="28"/>
        <v>873.3882112</v>
      </c>
    </row>
    <row r="64" ht="15.75" customHeight="1">
      <c r="A64" s="2" t="s">
        <v>146</v>
      </c>
      <c r="B64" s="2">
        <v>8.25</v>
      </c>
      <c r="C64" s="2">
        <v>8.88</v>
      </c>
      <c r="D64" s="2">
        <v>9.24</v>
      </c>
      <c r="E64" s="2">
        <v>8.0</v>
      </c>
      <c r="F64" s="2" t="s">
        <v>147</v>
      </c>
      <c r="G64" s="8">
        <v>-0.0614</v>
      </c>
      <c r="H64" s="2">
        <v>63.0</v>
      </c>
      <c r="I64" s="9">
        <f>-1500-R81-R82</f>
        <v>-18424.32537</v>
      </c>
      <c r="J64" s="10">
        <f t="shared" si="1"/>
        <v>2233.25156</v>
      </c>
      <c r="K64" s="10">
        <f t="shared" si="4"/>
        <v>91496.57104</v>
      </c>
      <c r="L64" s="9">
        <f t="shared" si="2"/>
        <v>754846.7111</v>
      </c>
      <c r="N64" s="11">
        <v>39773.0</v>
      </c>
      <c r="O64" s="9">
        <v>0.3897</v>
      </c>
      <c r="P64" s="2" t="s">
        <v>17</v>
      </c>
      <c r="Q64" s="2"/>
      <c r="R64" s="9">
        <f t="shared" si="28"/>
        <v>28535.51854</v>
      </c>
    </row>
    <row r="65" ht="15.75" customHeight="1">
      <c r="A65" s="2" t="s">
        <v>148</v>
      </c>
      <c r="B65" s="2">
        <v>8.42</v>
      </c>
      <c r="C65" s="2">
        <v>8.29</v>
      </c>
      <c r="D65" s="2">
        <v>8.68</v>
      </c>
      <c r="E65" s="2">
        <v>7.72</v>
      </c>
      <c r="F65" s="2" t="s">
        <v>149</v>
      </c>
      <c r="G65" s="8">
        <v>0.0206</v>
      </c>
      <c r="H65" s="2">
        <v>64.0</v>
      </c>
      <c r="I65" s="9">
        <f>-1500-R83</f>
        <v>-2597.958852</v>
      </c>
      <c r="J65" s="10">
        <f t="shared" si="1"/>
        <v>308.546182</v>
      </c>
      <c r="K65" s="10">
        <f t="shared" si="4"/>
        <v>91805.11722</v>
      </c>
      <c r="L65" s="9">
        <f t="shared" si="2"/>
        <v>772999.087</v>
      </c>
      <c r="N65" s="11">
        <v>39780.0</v>
      </c>
      <c r="O65" s="9">
        <v>0.012</v>
      </c>
      <c r="P65" s="2" t="s">
        <v>81</v>
      </c>
      <c r="Q65" s="2"/>
      <c r="R65" s="9">
        <f t="shared" ref="R65:R66" si="29">O65*K50</f>
        <v>878.691872</v>
      </c>
    </row>
    <row r="66" ht="15.75" customHeight="1">
      <c r="A66" s="2" t="s">
        <v>150</v>
      </c>
      <c r="B66" s="2">
        <v>9.0</v>
      </c>
      <c r="C66" s="2">
        <v>8.48</v>
      </c>
      <c r="D66" s="2">
        <v>9.06</v>
      </c>
      <c r="E66" s="2">
        <v>8.41</v>
      </c>
      <c r="F66" s="2" t="s">
        <v>151</v>
      </c>
      <c r="G66" s="8">
        <v>0.0689</v>
      </c>
      <c r="H66" s="2">
        <v>65.0</v>
      </c>
      <c r="I66" s="9">
        <f>-1500-R84-R85</f>
        <v>-37891.54847</v>
      </c>
      <c r="J66" s="10">
        <f t="shared" si="1"/>
        <v>4210.172052</v>
      </c>
      <c r="K66" s="10">
        <f t="shared" si="4"/>
        <v>96015.28927</v>
      </c>
      <c r="L66" s="9">
        <f t="shared" si="2"/>
        <v>864137.6035</v>
      </c>
      <c r="N66" s="11">
        <v>39812.0</v>
      </c>
      <c r="O66" s="9">
        <v>0.077</v>
      </c>
      <c r="P66" s="2" t="s">
        <v>17</v>
      </c>
      <c r="Q66" s="2"/>
      <c r="R66" s="9">
        <f t="shared" si="29"/>
        <v>6090.819271</v>
      </c>
    </row>
    <row r="67" ht="15.75" customHeight="1">
      <c r="A67" s="2" t="s">
        <v>152</v>
      </c>
      <c r="B67" s="2">
        <v>8.7</v>
      </c>
      <c r="C67" s="2">
        <v>9.05</v>
      </c>
      <c r="D67" s="2">
        <v>9.3</v>
      </c>
      <c r="E67" s="2">
        <v>8.36</v>
      </c>
      <c r="F67" s="2" t="s">
        <v>153</v>
      </c>
      <c r="G67" s="8">
        <v>-0.0333</v>
      </c>
      <c r="H67" s="2">
        <v>66.0</v>
      </c>
      <c r="I67" s="9">
        <f t="shared" ref="I67:I71" si="30">-1500-R86</f>
        <v>-2652.183471</v>
      </c>
      <c r="J67" s="10">
        <f t="shared" si="1"/>
        <v>304.8486749</v>
      </c>
      <c r="K67" s="10">
        <f t="shared" si="4"/>
        <v>96320.13795</v>
      </c>
      <c r="L67" s="9">
        <f t="shared" si="2"/>
        <v>837985.2001</v>
      </c>
      <c r="N67" s="11">
        <v>39812.0</v>
      </c>
      <c r="O67" s="9">
        <v>0.012</v>
      </c>
      <c r="P67" s="2" t="s">
        <v>81</v>
      </c>
      <c r="Q67" s="2"/>
      <c r="R67" s="9">
        <f>-O67*K51</f>
        <v>-949.2185878</v>
      </c>
    </row>
    <row r="68" ht="15.75" customHeight="1">
      <c r="A68" s="2" t="s">
        <v>154</v>
      </c>
      <c r="B68" s="2">
        <v>8.01</v>
      </c>
      <c r="C68" s="2">
        <v>8.66</v>
      </c>
      <c r="D68" s="2">
        <v>8.8</v>
      </c>
      <c r="E68" s="2">
        <v>7.16</v>
      </c>
      <c r="F68" s="2" t="s">
        <v>155</v>
      </c>
      <c r="G68" s="8">
        <v>-0.0793</v>
      </c>
      <c r="H68" s="2">
        <v>67.0</v>
      </c>
      <c r="I68" s="9">
        <f t="shared" si="30"/>
        <v>-2655.841655</v>
      </c>
      <c r="J68" s="10">
        <f t="shared" si="1"/>
        <v>331.5657497</v>
      </c>
      <c r="K68" s="10">
        <f t="shared" si="4"/>
        <v>96651.7037</v>
      </c>
      <c r="L68" s="9">
        <f t="shared" si="2"/>
        <v>774180.1466</v>
      </c>
      <c r="N68" s="11">
        <v>39843.0</v>
      </c>
      <c r="O68" s="9">
        <v>0.012</v>
      </c>
      <c r="P68" s="2" t="s">
        <v>81</v>
      </c>
      <c r="Q68" s="2"/>
      <c r="R68" s="9">
        <f t="shared" ref="R68:R70" si="31">O68*K52</f>
        <v>966.0683147</v>
      </c>
    </row>
    <row r="69" ht="15.75" customHeight="1">
      <c r="A69" s="2" t="s">
        <v>156</v>
      </c>
      <c r="B69" s="2">
        <v>7.51</v>
      </c>
      <c r="C69" s="2">
        <v>7.87</v>
      </c>
      <c r="D69" s="2">
        <v>8.26</v>
      </c>
      <c r="E69" s="2">
        <v>7.49</v>
      </c>
      <c r="F69" s="2" t="s">
        <v>157</v>
      </c>
      <c r="G69" s="8">
        <v>-0.0624</v>
      </c>
      <c r="H69" s="2">
        <v>68.0</v>
      </c>
      <c r="I69" s="9">
        <f t="shared" si="30"/>
        <v>-2659.820444</v>
      </c>
      <c r="J69" s="10">
        <f t="shared" si="1"/>
        <v>354.1704986</v>
      </c>
      <c r="K69" s="10">
        <f t="shared" si="4"/>
        <v>97005.8742</v>
      </c>
      <c r="L69" s="9">
        <f t="shared" si="2"/>
        <v>728514.1152</v>
      </c>
      <c r="N69" s="11">
        <v>39871.0</v>
      </c>
      <c r="O69" s="9">
        <v>0.012</v>
      </c>
      <c r="P69" s="2" t="s">
        <v>81</v>
      </c>
      <c r="Q69" s="2"/>
      <c r="R69" s="9">
        <f t="shared" si="31"/>
        <v>972.6591431</v>
      </c>
    </row>
    <row r="70" ht="15.75" customHeight="1">
      <c r="A70" s="2" t="s">
        <v>158</v>
      </c>
      <c r="B70" s="2">
        <v>9.15</v>
      </c>
      <c r="C70" s="2">
        <v>7.65</v>
      </c>
      <c r="D70" s="2">
        <v>9.16</v>
      </c>
      <c r="E70" s="2">
        <v>7.51</v>
      </c>
      <c r="F70" s="2" t="s">
        <v>159</v>
      </c>
      <c r="G70" s="8">
        <v>0.2184</v>
      </c>
      <c r="H70" s="2">
        <v>69.0</v>
      </c>
      <c r="I70" s="9">
        <f t="shared" si="30"/>
        <v>-2664.07049</v>
      </c>
      <c r="J70" s="10">
        <f t="shared" si="1"/>
        <v>291.1552448</v>
      </c>
      <c r="K70" s="10">
        <f t="shared" si="4"/>
        <v>97297.02944</v>
      </c>
      <c r="L70" s="9">
        <f t="shared" si="2"/>
        <v>890267.8194</v>
      </c>
      <c r="N70" s="11">
        <v>39881.0</v>
      </c>
      <c r="O70" s="9">
        <v>0.012</v>
      </c>
      <c r="P70" s="2" t="s">
        <v>81</v>
      </c>
      <c r="Q70" s="2"/>
      <c r="R70" s="9">
        <f t="shared" si="31"/>
        <v>978.3217213</v>
      </c>
    </row>
    <row r="71" ht="15.75" customHeight="1">
      <c r="A71" s="2" t="s">
        <v>160</v>
      </c>
      <c r="B71" s="2">
        <v>8.8</v>
      </c>
      <c r="C71" s="2">
        <v>9.15</v>
      </c>
      <c r="D71" s="2">
        <v>9.22</v>
      </c>
      <c r="E71" s="2">
        <v>8.3</v>
      </c>
      <c r="F71" s="2" t="s">
        <v>161</v>
      </c>
      <c r="G71" s="8">
        <v>-0.0383</v>
      </c>
      <c r="H71" s="2">
        <v>70.0</v>
      </c>
      <c r="I71" s="9">
        <f t="shared" si="30"/>
        <v>-2667.564353</v>
      </c>
      <c r="J71" s="10">
        <f t="shared" si="1"/>
        <v>303.1323129</v>
      </c>
      <c r="K71" s="10">
        <f t="shared" si="4"/>
        <v>97600.16175</v>
      </c>
      <c r="L71" s="9">
        <f t="shared" si="2"/>
        <v>858881.4234</v>
      </c>
      <c r="N71" s="11">
        <v>39903.0</v>
      </c>
      <c r="O71" s="9">
        <v>0.012</v>
      </c>
      <c r="P71" s="2" t="s">
        <v>81</v>
      </c>
      <c r="Q71" s="2"/>
      <c r="R71" s="9">
        <f t="shared" ref="R71:R73" si="32">O71*K54</f>
        <v>978.3217213</v>
      </c>
    </row>
    <row r="72" ht="15.75" customHeight="1">
      <c r="A72" s="2" t="s">
        <v>162</v>
      </c>
      <c r="B72" s="2">
        <v>9.42</v>
      </c>
      <c r="C72" s="2">
        <v>8.84</v>
      </c>
      <c r="D72" s="2">
        <v>9.42</v>
      </c>
      <c r="E72" s="2">
        <v>8.6</v>
      </c>
      <c r="F72" s="2" t="s">
        <v>163</v>
      </c>
      <c r="G72" s="8">
        <v>0.0705</v>
      </c>
      <c r="H72" s="2">
        <v>71.0</v>
      </c>
      <c r="I72" s="9">
        <f>-1500-R91-R92</f>
        <v>-3842.403882</v>
      </c>
      <c r="J72" s="10">
        <f t="shared" si="1"/>
        <v>407.8985013</v>
      </c>
      <c r="K72" s="10">
        <f t="shared" si="4"/>
        <v>98008.06026</v>
      </c>
      <c r="L72" s="9">
        <f t="shared" si="2"/>
        <v>923235.9276</v>
      </c>
      <c r="N72" s="11">
        <v>39933.0</v>
      </c>
      <c r="O72" s="9">
        <v>0.012</v>
      </c>
      <c r="P72" s="2" t="s">
        <v>81</v>
      </c>
      <c r="Q72" s="2"/>
      <c r="R72" s="9">
        <f t="shared" si="32"/>
        <v>984.9904868</v>
      </c>
    </row>
    <row r="73" ht="15.75" customHeight="1">
      <c r="A73" s="2" t="s">
        <v>164</v>
      </c>
      <c r="B73" s="2">
        <v>9.66</v>
      </c>
      <c r="C73" s="2">
        <v>9.44</v>
      </c>
      <c r="D73" s="2">
        <v>10.05</v>
      </c>
      <c r="E73" s="2">
        <v>9.36</v>
      </c>
      <c r="F73" s="2" t="s">
        <v>165</v>
      </c>
      <c r="G73" s="8">
        <v>0.0255</v>
      </c>
      <c r="H73" s="2">
        <v>72.0</v>
      </c>
      <c r="I73" s="9">
        <f t="shared" ref="I73:I75" si="33">-1500-R93</f>
        <v>-25658.98685</v>
      </c>
      <c r="J73" s="10">
        <f t="shared" si="1"/>
        <v>2656.209819</v>
      </c>
      <c r="K73" s="10">
        <f t="shared" si="4"/>
        <v>100664.2701</v>
      </c>
      <c r="L73" s="9">
        <f t="shared" si="2"/>
        <v>972416.8489</v>
      </c>
      <c r="N73" s="11">
        <v>39962.0</v>
      </c>
      <c r="O73" s="9">
        <v>0.012</v>
      </c>
      <c r="P73" s="2" t="s">
        <v>81</v>
      </c>
      <c r="Q73" s="2"/>
      <c r="R73" s="9">
        <f t="shared" si="32"/>
        <v>989.5570849</v>
      </c>
    </row>
    <row r="74" ht="15.75" customHeight="1">
      <c r="A74" s="2" t="s">
        <v>166</v>
      </c>
      <c r="B74" s="2">
        <v>9.14</v>
      </c>
      <c r="C74" s="2">
        <v>9.68</v>
      </c>
      <c r="D74" s="2">
        <v>10.18</v>
      </c>
      <c r="E74" s="2">
        <v>9.1</v>
      </c>
      <c r="F74" s="2" t="s">
        <v>167</v>
      </c>
      <c r="G74" s="8">
        <v>-0.0538</v>
      </c>
      <c r="H74" s="2">
        <v>73.0</v>
      </c>
      <c r="I74" s="9">
        <f t="shared" si="33"/>
        <v>-2707.971241</v>
      </c>
      <c r="J74" s="10">
        <f t="shared" si="1"/>
        <v>296.276941</v>
      </c>
      <c r="K74" s="10">
        <f t="shared" si="4"/>
        <v>100960.547</v>
      </c>
      <c r="L74" s="9">
        <f t="shared" si="2"/>
        <v>922779.3997</v>
      </c>
      <c r="N74" s="11">
        <v>39962.0</v>
      </c>
      <c r="O74" s="9">
        <v>0.012</v>
      </c>
      <c r="P74" s="2" t="s">
        <v>81</v>
      </c>
      <c r="Q74" s="2"/>
      <c r="R74" s="9">
        <f>O74*K56</f>
        <v>989.5570849</v>
      </c>
    </row>
    <row r="75" ht="15.75" customHeight="1">
      <c r="A75" s="2" t="s">
        <v>168</v>
      </c>
      <c r="B75" s="2">
        <v>9.27</v>
      </c>
      <c r="C75" s="2">
        <v>9.32</v>
      </c>
      <c r="D75" s="2">
        <v>9.45</v>
      </c>
      <c r="E75" s="2">
        <v>8.77</v>
      </c>
      <c r="F75" s="2" t="s">
        <v>169</v>
      </c>
      <c r="G75" s="8">
        <v>0.0142</v>
      </c>
      <c r="H75" s="2">
        <v>74.0</v>
      </c>
      <c r="I75" s="9">
        <f t="shared" si="33"/>
        <v>-2711.526564</v>
      </c>
      <c r="J75" s="10">
        <f t="shared" si="1"/>
        <v>292.5055625</v>
      </c>
      <c r="K75" s="10">
        <f t="shared" si="4"/>
        <v>101253.0526</v>
      </c>
      <c r="L75" s="9">
        <f t="shared" si="2"/>
        <v>938615.7974</v>
      </c>
      <c r="N75" s="11">
        <v>40025.0</v>
      </c>
      <c r="O75" s="9">
        <v>0.2</v>
      </c>
      <c r="P75" s="2" t="s">
        <v>17</v>
      </c>
      <c r="Q75" s="2"/>
      <c r="R75" s="9">
        <f>K58*O75</f>
        <v>16645.45709</v>
      </c>
    </row>
    <row r="76" ht="15.75" customHeight="1">
      <c r="I76" s="9">
        <v>938615.7974001972</v>
      </c>
      <c r="N76" s="11">
        <v>40046.0</v>
      </c>
      <c r="O76" s="9">
        <v>0.012</v>
      </c>
      <c r="P76" s="2" t="s">
        <v>81</v>
      </c>
      <c r="Q76" s="2"/>
      <c r="R76" s="9">
        <f>O76*K59</f>
        <v>1028.761285</v>
      </c>
    </row>
    <row r="77" ht="15.75" customHeight="1">
      <c r="N77" s="11">
        <v>40056.0</v>
      </c>
      <c r="O77" s="9">
        <v>0.2168</v>
      </c>
      <c r="P77" s="2" t="s">
        <v>17</v>
      </c>
      <c r="Q77" s="2"/>
      <c r="R77" s="9">
        <f t="shared" ref="R77:R81" si="34">O77*K59</f>
        <v>18586.28722</v>
      </c>
    </row>
    <row r="78" ht="15.75" customHeight="1">
      <c r="N78" s="11">
        <v>40086.0</v>
      </c>
      <c r="O78" s="9">
        <v>0.012</v>
      </c>
      <c r="P78" s="2" t="s">
        <v>81</v>
      </c>
      <c r="Q78" s="2"/>
      <c r="R78" s="9">
        <f t="shared" si="34"/>
        <v>1060.042839</v>
      </c>
    </row>
    <row r="79" ht="15.75" customHeight="1">
      <c r="N79" s="11">
        <v>40116.0</v>
      </c>
      <c r="O79" s="9">
        <v>0.012</v>
      </c>
      <c r="P79" s="2" t="s">
        <v>81</v>
      </c>
      <c r="Q79" s="2"/>
      <c r="R79" s="9">
        <f t="shared" si="34"/>
        <v>1064.085011</v>
      </c>
    </row>
    <row r="80" ht="15.75" customHeight="1">
      <c r="N80" s="11">
        <v>40147.0</v>
      </c>
      <c r="O80" s="9">
        <v>0.012</v>
      </c>
      <c r="P80" s="2" t="s">
        <v>81</v>
      </c>
      <c r="Q80" s="2"/>
      <c r="R80" s="9">
        <f t="shared" si="34"/>
        <v>1067.654503</v>
      </c>
    </row>
    <row r="81" ht="15.75" customHeight="1">
      <c r="N81" s="11">
        <v>40177.0</v>
      </c>
      <c r="O81" s="9">
        <v>0.1776</v>
      </c>
      <c r="P81" s="2" t="s">
        <v>17</v>
      </c>
      <c r="Q81" s="2"/>
      <c r="R81" s="9">
        <f t="shared" si="34"/>
        <v>15853.16554</v>
      </c>
    </row>
    <row r="82" ht="15.75" customHeight="1">
      <c r="N82" s="11">
        <v>40177.0</v>
      </c>
      <c r="O82" s="9">
        <v>0.012</v>
      </c>
      <c r="P82" s="2" t="s">
        <v>81</v>
      </c>
      <c r="Q82" s="2"/>
      <c r="R82" s="9">
        <f t="shared" ref="R82:R84" si="35">O82*K63</f>
        <v>1071.159834</v>
      </c>
    </row>
    <row r="83" ht="15.75" customHeight="1">
      <c r="N83" s="11">
        <v>40207.0</v>
      </c>
      <c r="O83" s="9">
        <v>0.012</v>
      </c>
      <c r="P83" s="2" t="s">
        <v>81</v>
      </c>
      <c r="Q83" s="2"/>
      <c r="R83" s="9">
        <f t="shared" si="35"/>
        <v>1097.958852</v>
      </c>
    </row>
    <row r="84" ht="15.75" customHeight="1">
      <c r="N84" s="11">
        <v>40228.0</v>
      </c>
      <c r="O84" s="9">
        <v>0.3844</v>
      </c>
      <c r="P84" s="2" t="s">
        <v>17</v>
      </c>
      <c r="Q84" s="2"/>
      <c r="R84" s="9">
        <f t="shared" si="35"/>
        <v>35289.88706</v>
      </c>
    </row>
    <row r="85" ht="15.75" customHeight="1">
      <c r="N85" s="11">
        <v>40235.0</v>
      </c>
      <c r="O85" s="9">
        <v>0.012</v>
      </c>
      <c r="P85" s="2" t="s">
        <v>81</v>
      </c>
      <c r="Q85" s="2"/>
      <c r="R85" s="9">
        <f t="shared" ref="R85:R91" si="36">O85*K65</f>
        <v>1101.661407</v>
      </c>
    </row>
    <row r="86" ht="15.75" customHeight="1">
      <c r="N86" s="11">
        <v>40268.0</v>
      </c>
      <c r="O86" s="9">
        <v>0.012</v>
      </c>
      <c r="P86" s="2" t="s">
        <v>81</v>
      </c>
      <c r="Q86" s="2"/>
      <c r="R86" s="9">
        <f t="shared" si="36"/>
        <v>1152.183471</v>
      </c>
    </row>
    <row r="87" ht="15.75" customHeight="1">
      <c r="N87" s="11">
        <v>40298.0</v>
      </c>
      <c r="O87" s="9">
        <v>0.012</v>
      </c>
      <c r="P87" s="2" t="s">
        <v>81</v>
      </c>
      <c r="Q87" s="2"/>
      <c r="R87" s="9">
        <f t="shared" si="36"/>
        <v>1155.841655</v>
      </c>
    </row>
    <row r="88" ht="15.75" customHeight="1">
      <c r="N88" s="11">
        <v>40329.0</v>
      </c>
      <c r="O88" s="9">
        <v>0.012</v>
      </c>
      <c r="P88" s="2" t="s">
        <v>81</v>
      </c>
      <c r="Q88" s="2"/>
      <c r="R88" s="9">
        <f t="shared" si="36"/>
        <v>1159.820444</v>
      </c>
    </row>
    <row r="89" ht="15.75" customHeight="1">
      <c r="N89" s="11">
        <v>40359.0</v>
      </c>
      <c r="O89" s="9">
        <v>0.012</v>
      </c>
      <c r="P89" s="2" t="s">
        <v>81</v>
      </c>
      <c r="Q89" s="2"/>
      <c r="R89" s="9">
        <f t="shared" si="36"/>
        <v>1164.07049</v>
      </c>
    </row>
    <row r="90" ht="15.75" customHeight="1">
      <c r="N90" s="11">
        <v>40389.0</v>
      </c>
      <c r="O90" s="9">
        <v>0.012</v>
      </c>
      <c r="P90" s="2" t="s">
        <v>81</v>
      </c>
      <c r="Q90" s="2"/>
      <c r="R90" s="9">
        <f t="shared" si="36"/>
        <v>1167.564353</v>
      </c>
    </row>
    <row r="91" ht="15.75" customHeight="1">
      <c r="N91" s="11">
        <v>40400.0</v>
      </c>
      <c r="O91" s="9">
        <v>0.012</v>
      </c>
      <c r="P91" s="2" t="s">
        <v>81</v>
      </c>
      <c r="Q91" s="2"/>
      <c r="R91" s="9">
        <f t="shared" si="36"/>
        <v>1171.201941</v>
      </c>
    </row>
    <row r="92" ht="15.75" customHeight="1">
      <c r="I92" s="19"/>
      <c r="N92" s="11">
        <v>40421.0</v>
      </c>
      <c r="O92" s="9">
        <v>0.012</v>
      </c>
      <c r="P92" s="2" t="s">
        <v>81</v>
      </c>
      <c r="Q92" s="2"/>
      <c r="R92" s="9">
        <f t="shared" ref="R92:R96" si="37">O92*K71</f>
        <v>1171.201941</v>
      </c>
    </row>
    <row r="93" ht="15.75" customHeight="1">
      <c r="N93" s="11">
        <v>40451.0</v>
      </c>
      <c r="O93" s="9">
        <v>0.2465</v>
      </c>
      <c r="P93" s="2" t="s">
        <v>17</v>
      </c>
      <c r="Q93" s="2"/>
      <c r="R93" s="9">
        <f t="shared" si="37"/>
        <v>24158.98685</v>
      </c>
    </row>
    <row r="94" ht="15.75" customHeight="1">
      <c r="N94" s="11">
        <v>40480.0</v>
      </c>
      <c r="O94" s="9">
        <v>0.012</v>
      </c>
      <c r="P94" s="2" t="s">
        <v>81</v>
      </c>
      <c r="Q94" s="2"/>
      <c r="R94" s="9">
        <f t="shared" si="37"/>
        <v>1207.971241</v>
      </c>
    </row>
    <row r="95" ht="15.75" customHeight="1">
      <c r="N95" s="11">
        <v>40512.0</v>
      </c>
      <c r="O95" s="9">
        <v>0.012</v>
      </c>
      <c r="P95" s="2" t="s">
        <v>81</v>
      </c>
      <c r="Q95" s="2"/>
      <c r="R95" s="9">
        <f t="shared" si="37"/>
        <v>1211.526564</v>
      </c>
    </row>
    <row r="96" ht="15.75" customHeight="1">
      <c r="N96" s="11">
        <v>40542.0</v>
      </c>
      <c r="O96" s="9">
        <v>0.215</v>
      </c>
      <c r="P96" s="2" t="s">
        <v>17</v>
      </c>
      <c r="Q96" s="2"/>
      <c r="R96" s="9">
        <f t="shared" si="37"/>
        <v>21769.4063</v>
      </c>
    </row>
    <row r="97" ht="15.75" customHeight="1">
      <c r="N97" s="11">
        <v>40542.0</v>
      </c>
      <c r="O97" s="9">
        <v>0.012</v>
      </c>
      <c r="P97" s="2" t="s">
        <v>81</v>
      </c>
      <c r="Q97" s="2"/>
      <c r="R97" s="9">
        <f>O97*K75</f>
        <v>1215.036631</v>
      </c>
    </row>
    <row r="98" ht="15.75" customHeight="1">
      <c r="O98" s="19"/>
      <c r="R98" s="19"/>
    </row>
    <row r="99" ht="15.75" customHeight="1">
      <c r="R99" s="19"/>
    </row>
    <row r="100" ht="15.75" customHeight="1">
      <c r="N100" s="2" t="s">
        <v>170</v>
      </c>
      <c r="O100" s="2"/>
      <c r="P100" s="2"/>
      <c r="Q100" s="2"/>
      <c r="R100" s="9">
        <f>SUM(R2:R99)</f>
        <v>490007.4485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2023-01-30T18:57:14Z</dcterms:created>
  <dc:creator>Cassio Serra Carvalho</dc:creator>
</cp:coreProperties>
</file>